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\1 - Tabelas Release\Cemig Consoliddo\2020\1T20\"/>
    </mc:Choice>
  </mc:AlternateContent>
  <bookViews>
    <workbookView xWindow="0" yWindow="0" windowWidth="20490" windowHeight="7770" tabRatio="827"/>
  </bookViews>
  <sheets>
    <sheet name="Cemig (Índice)" sheetId="1" r:id="rId1"/>
    <sheet name="1.1 RAP 2019-2020 " sheetId="3" r:id="rId2"/>
    <sheet name="1.2 Usinas" sheetId="4" r:id="rId3"/>
    <sheet name="1.3 Balanço de Energia" sheetId="5" r:id="rId4"/>
    <sheet name="1.4 Mercado de Energia" sheetId="6" r:id="rId5"/>
    <sheet name="1.5 Perdas Energia" sheetId="7" r:id="rId6"/>
    <sheet name="1.6 DEC _ FEC" sheetId="8" r:id="rId7"/>
    <sheet name="2.1 Receita" sheetId="9" r:id="rId8"/>
    <sheet name="2.2 Custos Despesas operaci" sheetId="10" r:id="rId9"/>
    <sheet name="2.3 LAJIDA" sheetId="11" r:id="rId10"/>
    <sheet name="2.4 Resultado Financeiro" sheetId="12" r:id="rId11"/>
    <sheet name="2.5 Endividamento" sheetId="13" r:id="rId12"/>
    <sheet name="2.6 Investimentos" sheetId="14" r:id="rId13"/>
    <sheet name="3.1 BP (Ativo)" sheetId="15" r:id="rId14"/>
    <sheet name="3.2 BP (Passivo)" sheetId="16" r:id="rId15"/>
    <sheet name="4.1 DRE" sheetId="17" r:id="rId16"/>
    <sheet name="5. Fluxo de caixa" sheetId="18" r:id="rId17"/>
  </sheets>
  <externalReferences>
    <externalReference r:id="rId18"/>
    <externalReference r:id="rId19"/>
    <externalReference r:id="rId20"/>
  </externalReferences>
  <definedNames>
    <definedName name="_Hlk160453777" localSheetId="8">'2.2 Custos Despesas operaci'!$B$11</definedName>
    <definedName name="_Toc229977613" localSheetId="16">'5. Fluxo de caixa'!$B$7</definedName>
    <definedName name="_Toc282006926" localSheetId="14">'3.2 BP (Passivo)'!$B$6</definedName>
    <definedName name="_Toc282006927" localSheetId="14">'3.2 BP (Passivo)'!$B$7</definedName>
    <definedName name="_Toc288721758" localSheetId="8">'2.2 Custos Despesas operaci'!#REF!</definedName>
    <definedName name="_Toc288721760" localSheetId="8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5" l="1"/>
  <c r="P20" i="5"/>
  <c r="S20" i="5"/>
  <c r="V20" i="5"/>
  <c r="P22" i="5"/>
  <c r="S22" i="5"/>
  <c r="V22" i="5"/>
  <c r="P24" i="5"/>
  <c r="V24" i="5"/>
  <c r="P26" i="5"/>
  <c r="V26" i="5"/>
  <c r="V28" i="5"/>
  <c r="V30" i="5"/>
  <c r="P31" i="5"/>
  <c r="V32" i="5"/>
  <c r="P33" i="5"/>
  <c r="P35" i="5"/>
  <c r="P37" i="5"/>
  <c r="P39" i="5"/>
  <c r="P41" i="5"/>
  <c r="P43" i="5"/>
  <c r="P45" i="5"/>
  <c r="P47" i="5"/>
  <c r="P29" i="5" l="1"/>
  <c r="V18" i="5"/>
  <c r="S16" i="5"/>
  <c r="P18" i="5"/>
  <c r="P16" i="5" l="1"/>
  <c r="C10" i="3"/>
  <c r="E10" i="3" s="1"/>
  <c r="E11" i="3"/>
  <c r="E12" i="3"/>
  <c r="E13" i="3"/>
  <c r="C15" i="3"/>
  <c r="E15" i="3" s="1"/>
  <c r="C16" i="3"/>
  <c r="E16" i="3" s="1"/>
  <c r="C17" i="3"/>
  <c r="E17" i="3" s="1"/>
  <c r="C18" i="3"/>
  <c r="E18" i="3" s="1"/>
  <c r="C19" i="3"/>
  <c r="E19" i="3" s="1"/>
  <c r="C20" i="3"/>
  <c r="E20" i="3" s="1"/>
  <c r="C21" i="3"/>
  <c r="E21" i="3" s="1"/>
  <c r="C22" i="3"/>
  <c r="E22" i="3" s="1"/>
  <c r="C23" i="3"/>
  <c r="E23" i="3" s="1"/>
  <c r="C24" i="3"/>
  <c r="E24" i="3" s="1"/>
  <c r="C25" i="3"/>
  <c r="E25" i="3" s="1"/>
  <c r="C26" i="3"/>
  <c r="E26" i="3" s="1"/>
  <c r="C27" i="3"/>
  <c r="E27" i="3" s="1"/>
  <c r="C28" i="3"/>
  <c r="E28" i="3" s="1"/>
  <c r="C29" i="3"/>
  <c r="E29" i="3" s="1"/>
  <c r="C30" i="3"/>
  <c r="E30" i="3" s="1"/>
  <c r="C31" i="3"/>
  <c r="E31" i="3" s="1"/>
  <c r="C32" i="3"/>
  <c r="E32" i="3" s="1"/>
  <c r="C33" i="3"/>
  <c r="E33" i="3" s="1"/>
  <c r="C34" i="3"/>
  <c r="E34" i="3" s="1"/>
  <c r="C35" i="3"/>
  <c r="E35" i="3" s="1"/>
  <c r="C36" i="3"/>
  <c r="E36" i="3" s="1"/>
  <c r="C37" i="3"/>
  <c r="E37" i="3" s="1"/>
  <c r="C38" i="3"/>
  <c r="E38" i="3" s="1"/>
  <c r="C39" i="3"/>
  <c r="E39" i="3" s="1"/>
  <c r="C40" i="3"/>
  <c r="E40" i="3" s="1"/>
  <c r="C41" i="3"/>
  <c r="E41" i="3" s="1"/>
  <c r="C42" i="3"/>
  <c r="E42" i="3" s="1"/>
  <c r="C43" i="3"/>
  <c r="E43" i="3" s="1"/>
  <c r="C44" i="3"/>
  <c r="E44" i="3" s="1"/>
  <c r="C45" i="3"/>
  <c r="E45" i="3" s="1"/>
  <c r="C46" i="3"/>
  <c r="E46" i="3" s="1"/>
  <c r="C47" i="3"/>
  <c r="E47" i="3" s="1"/>
  <c r="C48" i="3"/>
  <c r="E48" i="3" s="1"/>
  <c r="C49" i="3"/>
  <c r="E49" i="3" s="1"/>
  <c r="C50" i="3"/>
  <c r="E50" i="3" s="1"/>
  <c r="C51" i="3"/>
  <c r="E51" i="3" s="1"/>
  <c r="C52" i="3"/>
  <c r="E52" i="3" s="1"/>
  <c r="E53" i="3"/>
  <c r="C14" i="3" l="1"/>
  <c r="E14" i="3" s="1"/>
  <c r="E54" i="3" s="1"/>
</calcChain>
</file>

<file path=xl/sharedStrings.xml><?xml version="1.0" encoding="utf-8"?>
<sst xmlns="http://schemas.openxmlformats.org/spreadsheetml/2006/main" count="586" uniqueCount="392">
  <si>
    <t xml:space="preserve">*  Valores (em R$) consolidados das parcelas das receitas anuais permitidas das concessionárias de transmissão </t>
  </si>
  <si>
    <t>RAP TOTAL CEMIG</t>
  </si>
  <si>
    <t>Light</t>
  </si>
  <si>
    <t>São Pedro</t>
  </si>
  <si>
    <t>São João</t>
  </si>
  <si>
    <t xml:space="preserve">Sant'Ana </t>
  </si>
  <si>
    <t xml:space="preserve">EDTE </t>
  </si>
  <si>
    <t xml:space="preserve">Ivaí </t>
  </si>
  <si>
    <t xml:space="preserve">ESTE </t>
  </si>
  <si>
    <t xml:space="preserve">ETSE </t>
  </si>
  <si>
    <t xml:space="preserve">ESDE </t>
  </si>
  <si>
    <t xml:space="preserve">EBTE </t>
  </si>
  <si>
    <t xml:space="preserve">STC </t>
  </si>
  <si>
    <t xml:space="preserve">Brasnorte </t>
  </si>
  <si>
    <t xml:space="preserve">Paraguaçu </t>
  </si>
  <si>
    <t xml:space="preserve">Aimorés </t>
  </si>
  <si>
    <t xml:space="preserve">Janaúba </t>
  </si>
  <si>
    <t xml:space="preserve">Miracema </t>
  </si>
  <si>
    <t xml:space="preserve">Mariana </t>
  </si>
  <si>
    <t xml:space="preserve">São Gotardo </t>
  </si>
  <si>
    <t xml:space="preserve">ATE III </t>
  </si>
  <si>
    <t xml:space="preserve">Transudeste </t>
  </si>
  <si>
    <t xml:space="preserve">Transirapé </t>
  </si>
  <si>
    <t xml:space="preserve">Transleste </t>
  </si>
  <si>
    <t xml:space="preserve">Lumitrans </t>
  </si>
  <si>
    <t xml:space="preserve">ERTE </t>
  </si>
  <si>
    <t xml:space="preserve">ECTE </t>
  </si>
  <si>
    <t xml:space="preserve">ENTE </t>
  </si>
  <si>
    <t xml:space="preserve">ETEP </t>
  </si>
  <si>
    <t xml:space="preserve">EATE </t>
  </si>
  <si>
    <t xml:space="preserve">ATE II </t>
  </si>
  <si>
    <t xml:space="preserve">ATE I </t>
  </si>
  <si>
    <t xml:space="preserve">STE </t>
  </si>
  <si>
    <t xml:space="preserve">NTE </t>
  </si>
  <si>
    <t>ETEO</t>
  </si>
  <si>
    <t>ETAU</t>
  </si>
  <si>
    <t xml:space="preserve">PATESA </t>
  </si>
  <si>
    <t>GTESA</t>
  </si>
  <si>
    <t>Munirah</t>
  </si>
  <si>
    <t xml:space="preserve">TSN </t>
  </si>
  <si>
    <t>Novatrans 2</t>
  </si>
  <si>
    <t>Taesa</t>
  </si>
  <si>
    <t>Centroeste</t>
  </si>
  <si>
    <t>Cemig Itajuba</t>
  </si>
  <si>
    <t xml:space="preserve">Cemig GT </t>
  </si>
  <si>
    <t>Cemig</t>
  </si>
  <si>
    <t>% Cemig</t>
  </si>
  <si>
    <t xml:space="preserve">RAP </t>
  </si>
  <si>
    <t>Receita Anual Permitida - RAP</t>
  </si>
  <si>
    <t>REH - Resolução Homologatoria ANEEL - nº 2.565/2019 (ciclo 2019/2020)</t>
  </si>
  <si>
    <t>Total</t>
  </si>
  <si>
    <t xml:space="preserve">Outros </t>
  </si>
  <si>
    <t>EOL</t>
  </si>
  <si>
    <t>São Raimundo</t>
  </si>
  <si>
    <t>Santo Inácio IV</t>
  </si>
  <si>
    <t>Garrote</t>
  </si>
  <si>
    <t>UHE</t>
  </si>
  <si>
    <t>Santa Branca</t>
  </si>
  <si>
    <t>Santo Inácio III</t>
  </si>
  <si>
    <t>PCH</t>
  </si>
  <si>
    <t xml:space="preserve">Cachoeirão                        </t>
  </si>
  <si>
    <t>Gafanhoto</t>
  </si>
  <si>
    <t>Paracambi</t>
  </si>
  <si>
    <t xml:space="preserve"> Piau</t>
  </si>
  <si>
    <t>Pereira Passos</t>
  </si>
  <si>
    <t xml:space="preserve">Pai Joaquim             </t>
  </si>
  <si>
    <t xml:space="preserve">Praias de Parajuru </t>
  </si>
  <si>
    <t>Fontes Nova</t>
  </si>
  <si>
    <t xml:space="preserve">Porto Estrela       </t>
  </si>
  <si>
    <t>Retiro Baixo</t>
  </si>
  <si>
    <t>Volta do Rio</t>
  </si>
  <si>
    <t>Ilha dos Pombos</t>
  </si>
  <si>
    <t>Camargos</t>
  </si>
  <si>
    <t>Baguari</t>
  </si>
  <si>
    <t xml:space="preserve">Igarapava                  </t>
  </si>
  <si>
    <t>Itutinga</t>
  </si>
  <si>
    <t>Rosal</t>
  </si>
  <si>
    <t xml:space="preserve">Sá Carvalho     </t>
  </si>
  <si>
    <t xml:space="preserve">Funil                       </t>
  </si>
  <si>
    <t>Amador Aguiar II (Capim Branco II)</t>
  </si>
  <si>
    <t>Nilo Peçanha</t>
  </si>
  <si>
    <t xml:space="preserve">Queimado  </t>
  </si>
  <si>
    <t>Amador Aguiar I (Capim Branco I)</t>
  </si>
  <si>
    <t>Salto Grande</t>
  </si>
  <si>
    <t xml:space="preserve">Aimorés                      </t>
  </si>
  <si>
    <t>Três Marias</t>
  </si>
  <si>
    <t>Irapé</t>
  </si>
  <si>
    <t>Nova Ponte</t>
  </si>
  <si>
    <t>Santo Antônio</t>
  </si>
  <si>
    <t>Emborcação</t>
  </si>
  <si>
    <t>Belo Monte</t>
  </si>
  <si>
    <t>Tipo de 
Usina</t>
  </si>
  <si>
    <t xml:space="preserve">Fim da 
Concessão </t>
  </si>
  <si>
    <t>Garantia Física 
Cemig H</t>
  </si>
  <si>
    <t>Potência 
Cemig H</t>
  </si>
  <si>
    <t>Usina</t>
  </si>
  <si>
    <t>Valores em MW</t>
  </si>
  <si>
    <t>PROINFA</t>
  </si>
  <si>
    <t>Recebimento na RD</t>
  </si>
  <si>
    <t>CCGF</t>
  </si>
  <si>
    <t>CCEN</t>
  </si>
  <si>
    <t>Contratos Bilaterais</t>
  </si>
  <si>
    <t>Compra na CCEE</t>
  </si>
  <si>
    <t>Compra no MRE</t>
  </si>
  <si>
    <t>Contratos Regulados</t>
  </si>
  <si>
    <t>Vendas na CCEE</t>
  </si>
  <si>
    <t>Itaipu</t>
  </si>
  <si>
    <t>Vendas no MRE</t>
  </si>
  <si>
    <t>Energia Comprada</t>
  </si>
  <si>
    <t>Vendas CEMIG GT às Distribuidoras</t>
  </si>
  <si>
    <t>Vendas Empresas Coligadas</t>
  </si>
  <si>
    <t>Perdas Geração Rede Básica</t>
  </si>
  <si>
    <t>Repasse aos Autoprodutores</t>
  </si>
  <si>
    <t>Energia Empresas Coligadas</t>
  </si>
  <si>
    <t>Vendas CEMIG GT no Mercado Livre</t>
  </si>
  <si>
    <t>Perdas Rede Básica</t>
  </si>
  <si>
    <t>Energia Autoprodução</t>
  </si>
  <si>
    <t>Vendas CEMIG D no Mercado  Cativo</t>
  </si>
  <si>
    <t>Perdas Rede de Distribuição</t>
  </si>
  <si>
    <t>Geração Própria</t>
  </si>
  <si>
    <t>Energia Comercializada</t>
  </si>
  <si>
    <t>Energia Produzida</t>
  </si>
  <si>
    <t>Requisitos Totais</t>
  </si>
  <si>
    <t>Recursos Totais</t>
  </si>
  <si>
    <r>
      <t>(3)</t>
    </r>
    <r>
      <rPr>
        <sz val="7"/>
        <color theme="1"/>
        <rFont val="Times New Roman"/>
        <family val="1"/>
      </rPr>
      <t xml:space="preserve">       </t>
    </r>
    <r>
      <rPr>
        <sz val="7.5"/>
        <color rgb="FF404040"/>
        <rFont val="Calibri"/>
        <family val="2"/>
      </rPr>
      <t>Inclui Contrato de Comercialização de Energia no Ambiente Regulado - CCEAR e contratos bilaterais com outros agentes.</t>
    </r>
  </si>
  <si>
    <r>
      <t>(2)</t>
    </r>
    <r>
      <rPr>
        <sz val="7"/>
        <color theme="1"/>
        <rFont val="Times New Roman"/>
        <family val="1"/>
      </rPr>
      <t xml:space="preserve">       </t>
    </r>
    <r>
      <rPr>
        <sz val="7.5"/>
        <color rgb="FF404040"/>
        <rFont val="Calibri"/>
        <family val="2"/>
      </rPr>
      <t>Informações, em MWh, não revisadas pelos auditores independentes.</t>
    </r>
  </si>
  <si>
    <r>
      <t>(1)</t>
    </r>
    <r>
      <rPr>
        <sz val="7"/>
        <color rgb="FF404040"/>
        <rFont val="Times New Roman"/>
        <family val="1"/>
      </rPr>
      <t xml:space="preserve">       </t>
    </r>
    <r>
      <rPr>
        <sz val="7.5"/>
        <color rgb="FF404040"/>
        <rFont val="Calibri"/>
        <family val="2"/>
      </rPr>
      <t>O preço médio não inclui a receita de fornecimento não faturado.</t>
    </r>
  </si>
  <si>
    <t>-</t>
  </si>
  <si>
    <t>Suprimento não faturado líquido</t>
  </si>
  <si>
    <t>Suprimento a outras concessionárias (3)</t>
  </si>
  <si>
    <t>Fornecimento não faturado líquido</t>
  </si>
  <si>
    <t>Consumo Próprio</t>
  </si>
  <si>
    <t>Subtotal</t>
  </si>
  <si>
    <t>Serviço público</t>
  </si>
  <si>
    <t>Iluminação pública</t>
  </si>
  <si>
    <t>Poder público</t>
  </si>
  <si>
    <t>Rural</t>
  </si>
  <si>
    <t>Comércio, serviços e outros</t>
  </si>
  <si>
    <t>Industrial</t>
  </si>
  <si>
    <t>Residencial</t>
  </si>
  <si>
    <t>R$</t>
  </si>
  <si>
    <t>MWh</t>
  </si>
  <si>
    <t>Preço Médio MWh Faturado  (R$/MWh)
(1)</t>
  </si>
  <si>
    <t xml:space="preserve">R$ </t>
  </si>
  <si>
    <t>MWh
(2)</t>
  </si>
  <si>
    <t>Variação %</t>
  </si>
  <si>
    <t>Jan a Mar/2019</t>
  </si>
  <si>
    <t>Jan a Mar/2020</t>
  </si>
  <si>
    <t>Mar/20</t>
  </si>
  <si>
    <t>Meta regulatória (%)</t>
  </si>
  <si>
    <t>Perdas totais (%)</t>
  </si>
  <si>
    <t>Cobertura (GWh)</t>
  </si>
  <si>
    <t>Perdas totais (GWh)</t>
  </si>
  <si>
    <t>Ano</t>
  </si>
  <si>
    <t>*Limite total para o ano de 2020</t>
  </si>
  <si>
    <t>6,67*</t>
  </si>
  <si>
    <t>1T20</t>
  </si>
  <si>
    <t>10,44*</t>
  </si>
  <si>
    <t>FECi</t>
  </si>
  <si>
    <t>Limite</t>
  </si>
  <si>
    <t>DECi</t>
  </si>
  <si>
    <t>Receita operacional líquida</t>
  </si>
  <si>
    <t>Impostos e encargos incidentes sobre a receita</t>
  </si>
  <si>
    <t>Outras receitas operacionais</t>
  </si>
  <si>
    <t>Recuperação de créditos de PIS/Pasep e Cofins sobre ICMS</t>
  </si>
  <si>
    <t xml:space="preserve">Multa por violação de padrão indicador de continuidade </t>
  </si>
  <si>
    <t>Fornecimento de gás</t>
  </si>
  <si>
    <t>Transações no  Mecanismo de Venda de Excedentes</t>
  </si>
  <si>
    <t>Liquidações na CCEE</t>
  </si>
  <si>
    <t>Receita de atualização financeira da bonificação pela outorga</t>
  </si>
  <si>
    <t>Ajuste de expectativa do fluxo de caixa do ativo financeiro indenizável da concessão de distribuição</t>
  </si>
  <si>
    <t>Receita de construção de distribuição</t>
  </si>
  <si>
    <t xml:space="preserve">   Receita de indenização de transmissão</t>
  </si>
  <si>
    <t xml:space="preserve">   Receita de construção de transmissão</t>
  </si>
  <si>
    <t xml:space="preserve">   Receita de concessão da transmissão</t>
  </si>
  <si>
    <t xml:space="preserve">Receita de transmissão </t>
  </si>
  <si>
    <t>CVA e outros componentes financeiros</t>
  </si>
  <si>
    <t>Receita de uso dos sistemas elétricos de distribuição – TUSD</t>
  </si>
  <si>
    <t>Fornecimento bruto de energia elétrica</t>
  </si>
  <si>
    <t>Trimestre</t>
  </si>
  <si>
    <t>(Em milhares de Reais)</t>
  </si>
  <si>
    <t>Outras despesas operacionais líquidas</t>
  </si>
  <si>
    <t>Custos de construção da infraestrutura</t>
  </si>
  <si>
    <t>Gás comprado para revenda</t>
  </si>
  <si>
    <t>Encargos de uso da rede básica de transmissão</t>
  </si>
  <si>
    <t>Provisões e ajustes para perdas operacionais</t>
  </si>
  <si>
    <t>Depreciação e amortização</t>
  </si>
  <si>
    <t>Energia elétrica comprada para revenda</t>
  </si>
  <si>
    <t>Serviços de terceiros</t>
  </si>
  <si>
    <t>Materiais</t>
  </si>
  <si>
    <t>Obrigações pós-emprego</t>
  </si>
  <si>
    <t>Participação dos empregados e administradores no resultado</t>
  </si>
  <si>
    <t>Pessoal</t>
  </si>
  <si>
    <t>Lajida ajustado</t>
  </si>
  <si>
    <t>+ Resultado da combinação de negócios (Centroeste)</t>
  </si>
  <si>
    <t>+ Remensuração de ativos mantidos para venda (Light)</t>
  </si>
  <si>
    <t>+ Lucro líquido atribuído a acionistas não-controladores</t>
  </si>
  <si>
    <t>Efeitos não recorrentes e não caixa</t>
  </si>
  <si>
    <t>808.222</t>
  </si>
  <si>
    <t>LAJIDA</t>
  </si>
  <si>
    <t>+ Depreciação e amortização</t>
  </si>
  <si>
    <t>+ Resultado financeiro</t>
  </si>
  <si>
    <t xml:space="preserve">+ Despesa de imposto de renda e contribuição social </t>
  </si>
  <si>
    <t>Resultado do período</t>
  </si>
  <si>
    <t>Var %</t>
  </si>
  <si>
    <t>LAJIDA - R$ mil</t>
  </si>
  <si>
    <t>RESULTADO FINANCEIRO LÍQUIDO</t>
  </si>
  <si>
    <t>Outras</t>
  </si>
  <si>
    <t>Variação monetária de arrendamento (nota 18)</t>
  </si>
  <si>
    <t xml:space="preserve">Atualização financeira – adiantamento de clientes </t>
  </si>
  <si>
    <t>Encargos e variação monetária de obrigação pós-emprego (nota 23)</t>
  </si>
  <si>
    <t>Variação monetária – Concessão Onerosa</t>
  </si>
  <si>
    <t>Variação monetária – empréstimos, financiamentos e debêntures (nota 21)</t>
  </si>
  <si>
    <t>Variações cambiais – Itaipu Binacional</t>
  </si>
  <si>
    <t>Variações cambiais – empréstimos e financiamentos (nota 21)</t>
  </si>
  <si>
    <t>Amortização do custo de transação (nota 21)</t>
  </si>
  <si>
    <t>Encargos de empréstimos, financiamentos e debêntures (nota 21)</t>
  </si>
  <si>
    <t xml:space="preserve">DESPESAS FINANCEIRAS </t>
  </si>
  <si>
    <t xml:space="preserve">Atualização dos créditos de PIS/Pasep e Cofins </t>
  </si>
  <si>
    <t>Encargos de créditos com partes relacionadas</t>
  </si>
  <si>
    <t>Ganhos com instrumentos financeiros</t>
  </si>
  <si>
    <t>PIS/Pasep e Cofins incidentes sobre as receitas financeiras</t>
  </si>
  <si>
    <t>Variação monetária de depósitos vinculados a litígios</t>
  </si>
  <si>
    <t>Variação monetária – CVA</t>
  </si>
  <si>
    <t>Variação monetária</t>
  </si>
  <si>
    <t>Acréscimos moratórios sobre venda de energia</t>
  </si>
  <si>
    <t>Renda de aplicação financeira</t>
  </si>
  <si>
    <t xml:space="preserve">RECEITAS FINANCEIRAS </t>
  </si>
  <si>
    <t>Total geral</t>
  </si>
  <si>
    <t>(-) Deságio</t>
  </si>
  <si>
    <t>(±) Recursos antecipados</t>
  </si>
  <si>
    <t>(-) Custos de transação</t>
  </si>
  <si>
    <t>Total por indexadores</t>
  </si>
  <si>
    <t>URTJ/TJLP</t>
  </si>
  <si>
    <t>CDI</t>
  </si>
  <si>
    <t>UFIR/RGR</t>
  </si>
  <si>
    <t>IPCA</t>
  </si>
  <si>
    <t>Indexadores</t>
  </si>
  <si>
    <t>Total por moedas</t>
  </si>
  <si>
    <t>Dólar Norte-Americano</t>
  </si>
  <si>
    <t>Moedas</t>
  </si>
  <si>
    <t>Consolidado</t>
  </si>
  <si>
    <t>TOTAL</t>
  </si>
  <si>
    <t>Aquisições – Centroeste</t>
  </si>
  <si>
    <t>Efficientia – Geração Distribuída</t>
  </si>
  <si>
    <t>Consórcios de gás</t>
  </si>
  <si>
    <t>Cemig Overseas</t>
  </si>
  <si>
    <t>Cemig GD (Geração Distribuída)</t>
  </si>
  <si>
    <t>Axxiom</t>
  </si>
  <si>
    <t>Aportes</t>
  </si>
  <si>
    <t>HOLDING</t>
  </si>
  <si>
    <t>Programa de investimento</t>
  </si>
  <si>
    <t>CEMIG D</t>
  </si>
  <si>
    <t>TRANSMISSÃO</t>
  </si>
  <si>
    <t>Renova</t>
  </si>
  <si>
    <t xml:space="preserve">Usina Hidrelétrica Itaocara </t>
  </si>
  <si>
    <t>SPE - Amazônia Energia Participações (Belo Monte)</t>
  </si>
  <si>
    <t>SPE – Guanhães</t>
  </si>
  <si>
    <t>Aliança Norte</t>
  </si>
  <si>
    <t>GERAÇÃO</t>
  </si>
  <si>
    <t>Realizado</t>
  </si>
  <si>
    <t>Proposta</t>
  </si>
  <si>
    <t>Descrição (milhares)</t>
  </si>
  <si>
    <t>TOTAL DO ATIVO</t>
  </si>
  <si>
    <t>TOTAL DO NÃO CIRCULANTE</t>
  </si>
  <si>
    <t xml:space="preserve">Operações de arrendamento mercantil - direito de uso </t>
  </si>
  <si>
    <t>Intangível</t>
  </si>
  <si>
    <t>Imobilizado</t>
  </si>
  <si>
    <t>Investimentos</t>
  </si>
  <si>
    <t>Ativos de contrato</t>
  </si>
  <si>
    <t>Ativos financeiros e setoriais da concessão</t>
  </si>
  <si>
    <t>Contas a receber do Estado de Minas Gerais</t>
  </si>
  <si>
    <t>Instrumentos financeiros derivativos</t>
  </si>
  <si>
    <t xml:space="preserve">Depósitos vinculados a litígios </t>
  </si>
  <si>
    <t>Impostos de renda e contribuição social diferidos</t>
  </si>
  <si>
    <t>Imposto de renda e contribuição social a recuperar</t>
  </si>
  <si>
    <t xml:space="preserve">Tributos compensáveis </t>
  </si>
  <si>
    <t>Consumidores, revendedores e concessionários – Transporte de energia</t>
  </si>
  <si>
    <t>Títulos e valores mobiliários</t>
  </si>
  <si>
    <t>NÃO CIRCULANTE</t>
  </si>
  <si>
    <t>TOTAL DO CIRCULANTE</t>
  </si>
  <si>
    <t>Ativos classificados como mantidos para venda</t>
  </si>
  <si>
    <t>Subvenção baixa renda</t>
  </si>
  <si>
    <t>Reembolso de subsídios tarifários</t>
  </si>
  <si>
    <t>Adiantamento a fornecedores</t>
  </si>
  <si>
    <t>Contribuição de iluminação pública</t>
  </si>
  <si>
    <t>Estoques</t>
  </si>
  <si>
    <t>Fundos vinculados</t>
  </si>
  <si>
    <t>Dividendos a receber</t>
  </si>
  <si>
    <t>Tributos compensáveis</t>
  </si>
  <si>
    <t>Caixa e equivalentes de caixa</t>
  </si>
  <si>
    <t>CIRCULANTE</t>
  </si>
  <si>
    <t>TOTAL DO PASSIVO E DO PATRIMÔNIO LÍQUIDO</t>
  </si>
  <si>
    <t>PATRIMÔNIO LÍQUIDO</t>
  </si>
  <si>
    <t>PARTICIPAÇÃO DE ACIONISTA NÃO-CONTROLADOR</t>
  </si>
  <si>
    <t>ATRIBUÍDO A PARTICIPAÇÃO DOS ACIONISTAS CONTROLADORES</t>
  </si>
  <si>
    <t>Lucros (prejuízos) acumulados</t>
  </si>
  <si>
    <t>Ajustes de avaliação patrimonial</t>
  </si>
  <si>
    <t>Reservas de lucros</t>
  </si>
  <si>
    <t>Reservas de capital</t>
  </si>
  <si>
    <t>Capital social</t>
  </si>
  <si>
    <t xml:space="preserve">PATRIMÔNIO LÍQUIDO </t>
  </si>
  <si>
    <t>TOTAL DO PASSIVO</t>
  </si>
  <si>
    <t>Outras obrigações</t>
  </si>
  <si>
    <t>Operações de arrendamento mercantil</t>
  </si>
  <si>
    <t>Instrumentos financeiros derivativos – opções</t>
  </si>
  <si>
    <t>PIS/Pasep e Cofins a ser restituído a consumidores</t>
  </si>
  <si>
    <t>Provisões</t>
  </si>
  <si>
    <t>Imposto de renda e contribuição social diferidos</t>
  </si>
  <si>
    <t>Impostos, taxas e contribuições</t>
  </si>
  <si>
    <t>Empréstimos, financiamentos e debêntures</t>
  </si>
  <si>
    <t>Encargos regulatórios</t>
  </si>
  <si>
    <t>Salários e contribuições sociais</t>
  </si>
  <si>
    <t>Juros sobre capital próprio e dividendos a pagar</t>
  </si>
  <si>
    <t>Imposto de renda e contribuição social</t>
  </si>
  <si>
    <t>Fornecedores</t>
  </si>
  <si>
    <t>Lucro (prejuízo)  básico e diluído por ação ordinária</t>
  </si>
  <si>
    <t>Lucro (prejuízo) básico e diluído por ação preferencial</t>
  </si>
  <si>
    <t>Participação dos acionistas não-controladores</t>
  </si>
  <si>
    <t>Participação dos acionistas controladores</t>
  </si>
  <si>
    <t>Total do lucro líquido (prejuízo) do período atribuído a:</t>
  </si>
  <si>
    <t>LUCRO LÍQUIDO (PREJUÍZO)  DO PERÍODO</t>
  </si>
  <si>
    <t>Imposto de renda e contribuição social correntes</t>
  </si>
  <si>
    <t>Resultado antes dos impostos</t>
  </si>
  <si>
    <t>Despesas financeiras</t>
  </si>
  <si>
    <t>Receitas financeiras</t>
  </si>
  <si>
    <t>Resultado de equivalência patrimonial</t>
  </si>
  <si>
    <t>Redução ao valor recuperável de ativos mantidos para venda</t>
  </si>
  <si>
    <t xml:space="preserve">Resultado de combinação de negócios </t>
  </si>
  <si>
    <t xml:space="preserve"> Outras Despesas Operacionais, líquidas</t>
  </si>
  <si>
    <t xml:space="preserve">  Despesas com Provisões Operacionais</t>
  </si>
  <si>
    <t xml:space="preserve">  Despesas Gerais e Administrativas</t>
  </si>
  <si>
    <t xml:space="preserve">  Despesas com Vendas</t>
  </si>
  <si>
    <t xml:space="preserve">DESPESAS OPERACIONAIS </t>
  </si>
  <si>
    <t>LUCRO BRUTO</t>
  </si>
  <si>
    <t>CUSTO TOTAL</t>
  </si>
  <si>
    <t>Outros</t>
  </si>
  <si>
    <t>Custo de construção de infraestrutura</t>
  </si>
  <si>
    <t xml:space="preserve">Provisões operacionais </t>
  </si>
  <si>
    <t xml:space="preserve">Pessoal e administradores </t>
  </si>
  <si>
    <t>OUTROS CUSTOS</t>
  </si>
  <si>
    <t xml:space="preserve">Energia elétrica comprada para revenda </t>
  </si>
  <si>
    <t>CUSTO COM ENERGIA ELÉTRICA E GÁS</t>
  </si>
  <si>
    <t>CUSTOS OPERACIONAIS</t>
  </si>
  <si>
    <t>RECEITA LÍQUIDA</t>
  </si>
  <si>
    <t>OPERAÇÕES EM CONTINUIDADE</t>
  </si>
  <si>
    <t>(Em milhares de Reais, exceto resultado por ação)</t>
  </si>
  <si>
    <t>Caixa e equivalentes de caixa no final do período</t>
  </si>
  <si>
    <t>Caixa e equivalentes de caixa no início do período</t>
  </si>
  <si>
    <t>VARIAÇÃO LÍQUIDA DO CAIXA E EQUIVALENTES DE CAIXA</t>
  </si>
  <si>
    <t>CAIXA LÍQUIDO CONSUMIDO PELAS ATIVIDADES DE FINANCIAMENTO</t>
  </si>
  <si>
    <t>Arrendamentos pagos</t>
  </si>
  <si>
    <t>Pagamentos de empréstimos, financiamentos e debêntures</t>
  </si>
  <si>
    <t>Pagamento de mútuos com partes relacionadas</t>
  </si>
  <si>
    <t>Juros sobre capital próprio e dividendos pagos a acionista   controlador</t>
  </si>
  <si>
    <t>FLUXO DE CAIXA DAS ATIVIDADES DE FINANCIAMENTO</t>
  </si>
  <si>
    <t>CAIXA LÍQUIDO GERADO (CONSUMIDO) PELAS ATIVIDADES DE INVESTIMENTO</t>
  </si>
  <si>
    <t xml:space="preserve">Em ativos de contrato – infraestrutura de distribuição e gás </t>
  </si>
  <si>
    <t>Em intangível</t>
  </si>
  <si>
    <t>Em imobilizado</t>
  </si>
  <si>
    <t>Mútuo com partes relacionadas</t>
  </si>
  <si>
    <t xml:space="preserve">     Caixa oriundo de combinação de negócios</t>
  </si>
  <si>
    <t xml:space="preserve">     Aquisição de participação societária e aporte em investidas</t>
  </si>
  <si>
    <t>Em investimentos</t>
  </si>
  <si>
    <t>Em títulos e valores mobiliários – aplicação financeira</t>
  </si>
  <si>
    <t>FLUXO DE CAIXA DAS ATIVIDADES DE INVESTIMENTO</t>
  </si>
  <si>
    <t>CAIXA LÍQUIDO GERADO (CONSUMIDO) PELAS ATIVIDADES OPERACIONAIS</t>
  </si>
  <si>
    <t>Liquidação de Instrumentos Financeiros Derivativos (Swap)</t>
  </si>
  <si>
    <t>Imposto de renda e contribuição social pagos</t>
  </si>
  <si>
    <t>Juros sobre arrendamentos pagos</t>
  </si>
  <si>
    <t>Juros sobre empréstimos, financiamentos, debêntures  pagos</t>
  </si>
  <si>
    <t xml:space="preserve">Caixa gerado (consumido) pelas atividades operacionais </t>
  </si>
  <si>
    <t>Adiantamento de clientes</t>
  </si>
  <si>
    <t>Imposto de renda e contribuição social a pagar</t>
  </si>
  <si>
    <t>Aumento (redução) de passivos</t>
  </si>
  <si>
    <t>Ativos de contrato e financeiros da concessão</t>
  </si>
  <si>
    <t>Dividendos recebidos</t>
  </si>
  <si>
    <t>Depósitos vinculados a litígios</t>
  </si>
  <si>
    <t>Conta de compensação de variação de valores de itens da “Parcela A” (CVA) e outros componentes financeiros</t>
  </si>
  <si>
    <t>Consumidores, revendedores e concessionários de energia</t>
  </si>
  <si>
    <t>(Aumento) redução de ativos</t>
  </si>
  <si>
    <t>Variação do valor justo de instrumentos financeiros derivativos – swap</t>
  </si>
  <si>
    <t>Provisões operacionais e perdas estimadas</t>
  </si>
  <si>
    <t>Amortização de custo de transação de empréstimos e financiamentos</t>
  </si>
  <si>
    <t>Variação cambial de empréstimos e financiamentos</t>
  </si>
  <si>
    <t>Juros e variações monetárias</t>
  </si>
  <si>
    <t>Ajuste na expectativa do fluxo de caixa dos ativos financeiros e de contrato da concessão</t>
  </si>
  <si>
    <t>Resultado da combinação de negócios</t>
  </si>
  <si>
    <t>Baixa de valor residual líquido de ativos de contrato, ativos financeiros da concessão, imobilizado e intangível</t>
  </si>
  <si>
    <t>Despesas (receitas) que não afetam o caixa e equivalentes de caixa</t>
  </si>
  <si>
    <t>Lucro líquido  do período</t>
  </si>
  <si>
    <t>FLUXOS DE CAIXA DAS ATIVIDADES OPERACIONAIS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</si>
</sst>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_(* #,##0_);_(* \(#,##0\);_(* &quot;-&quot;??_);_(@_)"/>
    <numFmt numFmtId="165" formatCode="_(* #,##0.00000_);_(* \(#,##0.00000\);_(* &quot;-&quot;??_);_(@_)"/>
    <numFmt numFmtId="166" formatCode="_(* #,##0.0_);_(* \(#,##0.0\);_(* &quot;-&quot;??_);_(@_)"/>
    <numFmt numFmtId="167" formatCode="[$-416]d\-mmm\-yy;@"/>
    <numFmt numFmtId="168" formatCode="_-* #,##0.0_-;\-* #,##0.0_-;_-* &quot;-&quot;??_-;_-@_-"/>
    <numFmt numFmtId="169" formatCode="dd/mm/yy;@"/>
    <numFmt numFmtId="170" formatCode="_(* #,##0.00_);_(* \(#,##0.00\);_(* &quot;-&quot;??_);_(@_)"/>
    <numFmt numFmtId="171" formatCode="0.0%"/>
    <numFmt numFmtId="172" formatCode="#,##0_ ;[Red]\-#,##0\ "/>
    <numFmt numFmtId="173" formatCode="_-* #,##0.00_-;\(#,##0.00\);_-* &quot;-&quot;??_-;_-@_-"/>
    <numFmt numFmtId="174" formatCode="_-* #,##0_-;\(#,##0\);_-* &quot;-&quot;??_-;_-@_-"/>
    <numFmt numFmtId="175" formatCode="_-* #,##0.000_-;\-* #,##0.000_-;_-* &quot;-&quot;??_-;_-@_-"/>
    <numFmt numFmtId="176" formatCode="_-* #,##0_-;\-* #,##0_-;_-* &quot;-&quot;??_-;_-@_-"/>
  </numFmts>
  <fonts count="5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744D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FFFF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1"/>
      <color theme="1" tint="0.24997711111789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sz val="12"/>
      <color theme="1"/>
      <name val="Arial"/>
      <family val="2"/>
    </font>
    <font>
      <b/>
      <sz val="10"/>
      <color rgb="FF00744D"/>
      <name val="Arial"/>
      <family val="2"/>
    </font>
    <font>
      <b/>
      <sz val="12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.5"/>
      <color theme="1"/>
      <name val="Calibri"/>
      <family val="2"/>
    </font>
    <font>
      <sz val="7"/>
      <color theme="1"/>
      <name val="Times New Roman"/>
      <family val="1"/>
    </font>
    <font>
      <sz val="7.5"/>
      <color rgb="FF404040"/>
      <name val="Calibri"/>
      <family val="2"/>
    </font>
    <font>
      <sz val="7"/>
      <color rgb="FF404040"/>
      <name val="Times New Roman"/>
      <family val="1"/>
    </font>
    <font>
      <b/>
      <sz val="10"/>
      <color rgb="FF404040"/>
      <name val="Calibri"/>
      <family val="2"/>
    </font>
    <font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sz val="10"/>
      <color theme="1" tint="0.249977111117893"/>
      <name val="Arial"/>
      <family val="2"/>
    </font>
    <font>
      <sz val="12"/>
      <color theme="1" tint="0.249977111117893"/>
      <name val="Arial"/>
      <family val="2"/>
    </font>
    <font>
      <sz val="10"/>
      <color rgb="FFFFFFFF"/>
      <name val="Arial"/>
      <family val="2"/>
    </font>
    <font>
      <b/>
      <sz val="11"/>
      <color rgb="FFFFFFFF"/>
      <name val="Arial"/>
      <family val="2"/>
    </font>
    <font>
      <sz val="11"/>
      <color rgb="FF404040"/>
      <name val="Arial"/>
      <family val="2"/>
    </font>
    <font>
      <b/>
      <sz val="11"/>
      <color rgb="FF00744D"/>
      <name val="Arial"/>
      <family val="2"/>
    </font>
    <font>
      <b/>
      <sz val="11"/>
      <color rgb="FF404040"/>
      <name val="Arial"/>
      <family val="2"/>
    </font>
    <font>
      <sz val="10"/>
      <color rgb="FF595959"/>
      <name val="Arial"/>
      <family val="2"/>
    </font>
    <font>
      <b/>
      <sz val="14"/>
      <color rgb="FF00744D"/>
      <name val="Calibri"/>
      <family val="2"/>
    </font>
    <font>
      <b/>
      <sz val="10"/>
      <color theme="1" tint="0.249977111117893"/>
      <name val="Arial"/>
      <family val="2"/>
    </font>
    <font>
      <b/>
      <sz val="7"/>
      <color rgb="FF404040"/>
      <name val="Calibri"/>
      <family val="2"/>
    </font>
    <font>
      <sz val="12"/>
      <color rgb="FF404040"/>
      <name val="Arial"/>
      <family val="2"/>
    </font>
    <font>
      <b/>
      <sz val="11"/>
      <color theme="1" tint="0.249977111117893"/>
      <name val="Arial"/>
      <family val="2"/>
    </font>
    <font>
      <b/>
      <sz val="11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 style="thin">
        <color theme="0"/>
      </left>
      <right style="thick">
        <color rgb="FFFFFFFF"/>
      </right>
      <top/>
      <bottom/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FF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FFFFFF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ck">
        <color rgb="FFFFFFFF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/>
      <right style="thick">
        <color rgb="FFFFFFFF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/>
      <bottom style="double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17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4" fillId="2" borderId="0" applyFont="0" applyBorder="0" applyAlignment="0">
      <alignment vertical="center" wrapText="1"/>
    </xf>
  </cellStyleXfs>
  <cellXfs count="309">
    <xf numFmtId="0" fontId="0" fillId="0" borderId="0" xfId="0"/>
    <xf numFmtId="0" fontId="1" fillId="3" borderId="0" xfId="0" applyFont="1" applyFill="1"/>
    <xf numFmtId="0" fontId="4" fillId="7" borderId="0" xfId="0" applyFont="1" applyFill="1"/>
    <xf numFmtId="43" fontId="4" fillId="7" borderId="0" xfId="1" applyFont="1" applyFill="1"/>
    <xf numFmtId="0" fontId="4" fillId="0" borderId="0" xfId="0" applyFont="1"/>
    <xf numFmtId="164" fontId="4" fillId="0" borderId="0" xfId="1" applyNumberFormat="1" applyFont="1"/>
    <xf numFmtId="10" fontId="4" fillId="0" borderId="0" xfId="2" applyNumberFormat="1" applyFont="1"/>
    <xf numFmtId="43" fontId="4" fillId="0" borderId="0" xfId="1" applyFont="1"/>
    <xf numFmtId="4" fontId="4" fillId="0" borderId="0" xfId="0" applyNumberFormat="1" applyFont="1"/>
    <xf numFmtId="166" fontId="4" fillId="0" borderId="0" xfId="1" applyNumberFormat="1" applyFont="1"/>
    <xf numFmtId="164" fontId="4" fillId="0" borderId="0" xfId="0" applyNumberFormat="1" applyFont="1"/>
    <xf numFmtId="166" fontId="4" fillId="0" borderId="0" xfId="0" applyNumberFormat="1" applyFont="1"/>
    <xf numFmtId="0" fontId="9" fillId="0" borderId="0" xfId="0" applyFont="1"/>
    <xf numFmtId="0" fontId="10" fillId="4" borderId="0" xfId="0" applyFont="1" applyFill="1" applyAlignment="1">
      <alignment horizontal="left"/>
    </xf>
    <xf numFmtId="164" fontId="11" fillId="4" borderId="0" xfId="1" applyNumberFormat="1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11" fillId="0" borderId="0" xfId="0" applyFont="1" applyFill="1" applyAlignment="1">
      <alignment vertical="top" wrapText="1"/>
    </xf>
    <xf numFmtId="164" fontId="11" fillId="0" borderId="0" xfId="1" applyNumberFormat="1" applyFont="1" applyFill="1" applyAlignment="1">
      <alignment vertical="top" wrapText="1"/>
    </xf>
    <xf numFmtId="165" fontId="4" fillId="0" borderId="0" xfId="1" applyNumberFormat="1" applyFont="1"/>
    <xf numFmtId="0" fontId="4" fillId="0" borderId="0" xfId="0" applyFont="1" applyFill="1"/>
    <xf numFmtId="164" fontId="4" fillId="0" borderId="0" xfId="1" applyNumberFormat="1" applyFont="1" applyFill="1"/>
    <xf numFmtId="10" fontId="4" fillId="0" borderId="0" xfId="2" applyNumberFormat="1" applyFont="1" applyFill="1"/>
    <xf numFmtId="0" fontId="4" fillId="4" borderId="0" xfId="0" applyFont="1" applyFill="1"/>
    <xf numFmtId="0" fontId="6" fillId="6" borderId="0" xfId="0" applyFont="1" applyFill="1" applyAlignment="1">
      <alignment horizontal="left" vertical="center"/>
    </xf>
    <xf numFmtId="164" fontId="6" fillId="6" borderId="0" xfId="1" applyNumberFormat="1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164" fontId="12" fillId="2" borderId="0" xfId="1" applyNumberFormat="1" applyFont="1" applyFill="1" applyAlignment="1">
      <alignment horizontal="left" vertical="center"/>
    </xf>
    <xf numFmtId="164" fontId="6" fillId="6" borderId="4" xfId="1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67" fontId="13" fillId="0" borderId="0" xfId="0" applyNumberFormat="1" applyFont="1" applyAlignment="1">
      <alignment horizontal="center"/>
    </xf>
    <xf numFmtId="168" fontId="13" fillId="0" borderId="0" xfId="1" applyNumberFormat="1" applyFont="1" applyAlignment="1">
      <alignment horizontal="center"/>
    </xf>
    <xf numFmtId="10" fontId="14" fillId="0" borderId="0" xfId="2" applyNumberFormat="1" applyFont="1" applyAlignment="1">
      <alignment horizontal="center"/>
    </xf>
    <xf numFmtId="43" fontId="13" fillId="0" borderId="0" xfId="1" applyFont="1" applyAlignment="1">
      <alignment horizontal="center"/>
    </xf>
    <xf numFmtId="43" fontId="14" fillId="0" borderId="0" xfId="1" applyFont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43" fontId="20" fillId="0" borderId="0" xfId="1" applyFont="1" applyAlignment="1">
      <alignment horizontal="center"/>
    </xf>
    <xf numFmtId="43" fontId="18" fillId="0" borderId="0" xfId="1" applyFont="1" applyAlignment="1">
      <alignment horizontal="center"/>
    </xf>
    <xf numFmtId="10" fontId="20" fillId="0" borderId="0" xfId="2" applyNumberFormat="1" applyFont="1" applyAlignment="1">
      <alignment horizontal="center"/>
    </xf>
    <xf numFmtId="168" fontId="18" fillId="0" borderId="0" xfId="1" applyNumberFormat="1" applyFont="1" applyAlignment="1">
      <alignment horizontal="center"/>
    </xf>
    <xf numFmtId="0" fontId="6" fillId="6" borderId="0" xfId="0" applyFont="1" applyFill="1" applyAlignment="1">
      <alignment horizontal="center" vertical="center"/>
    </xf>
    <xf numFmtId="10" fontId="4" fillId="0" borderId="0" xfId="2" applyNumberFormat="1" applyFont="1" applyBorder="1"/>
    <xf numFmtId="0" fontId="6" fillId="6" borderId="5" xfId="0" applyFont="1" applyFill="1" applyBorder="1" applyAlignment="1">
      <alignment horizontal="center" vertical="center" wrapText="1"/>
    </xf>
    <xf numFmtId="164" fontId="6" fillId="6" borderId="6" xfId="1" applyNumberFormat="1" applyFont="1" applyFill="1" applyBorder="1" applyAlignment="1">
      <alignment horizontal="center" vertical="center" wrapText="1"/>
    </xf>
    <xf numFmtId="43" fontId="8" fillId="6" borderId="6" xfId="1" applyFont="1" applyFill="1" applyBorder="1" applyAlignment="1">
      <alignment horizontal="center" vertical="center" wrapText="1"/>
    </xf>
    <xf numFmtId="43" fontId="6" fillId="6" borderId="6" xfId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43" fontId="12" fillId="2" borderId="5" xfId="1" applyFont="1" applyFill="1" applyBorder="1" applyAlignment="1">
      <alignment horizontal="center" vertical="center"/>
    </xf>
    <xf numFmtId="169" fontId="12" fillId="2" borderId="6" xfId="1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64" fontId="12" fillId="2" borderId="5" xfId="1" applyNumberFormat="1" applyFont="1" applyFill="1" applyBorder="1" applyAlignment="1">
      <alignment horizontal="center" vertical="center"/>
    </xf>
    <xf numFmtId="10" fontId="12" fillId="2" borderId="5" xfId="2" applyNumberFormat="1" applyFont="1" applyFill="1" applyBorder="1" applyAlignment="1">
      <alignment horizontal="center" vertical="center"/>
    </xf>
    <xf numFmtId="164" fontId="6" fillId="6" borderId="5" xfId="1" applyNumberFormat="1" applyFont="1" applyFill="1" applyBorder="1" applyAlignment="1">
      <alignment vertical="center"/>
    </xf>
    <xf numFmtId="0" fontId="23" fillId="0" borderId="0" xfId="3"/>
    <xf numFmtId="0" fontId="23" fillId="0" borderId="0" xfId="3" applyFill="1"/>
    <xf numFmtId="164" fontId="23" fillId="0" borderId="0" xfId="3" applyNumberFormat="1" applyFill="1"/>
    <xf numFmtId="164" fontId="0" fillId="0" borderId="0" xfId="4" applyNumberFormat="1" applyFont="1" applyFill="1"/>
    <xf numFmtId="9" fontId="23" fillId="0" borderId="0" xfId="3" applyNumberFormat="1"/>
    <xf numFmtId="171" fontId="0" fillId="0" borderId="0" xfId="5" applyNumberFormat="1" applyFont="1" applyFill="1"/>
    <xf numFmtId="164" fontId="0" fillId="0" borderId="0" xfId="4" applyNumberFormat="1" applyFont="1"/>
    <xf numFmtId="172" fontId="0" fillId="9" borderId="0" xfId="4" applyNumberFormat="1" applyFont="1" applyFill="1"/>
    <xf numFmtId="0" fontId="23" fillId="9" borderId="0" xfId="3" applyFill="1"/>
    <xf numFmtId="172" fontId="23" fillId="0" borderId="0" xfId="3" applyNumberFormat="1" applyFill="1"/>
    <xf numFmtId="0" fontId="23" fillId="9" borderId="0" xfId="3" applyFont="1" applyFill="1"/>
    <xf numFmtId="0" fontId="23" fillId="0" borderId="0" xfId="3" quotePrefix="1"/>
    <xf numFmtId="0" fontId="23" fillId="0" borderId="0" xfId="3" applyAlignment="1">
      <alignment wrapText="1"/>
    </xf>
    <xf numFmtId="0" fontId="23" fillId="0" borderId="0" xfId="3" quotePrefix="1" applyFill="1"/>
    <xf numFmtId="39" fontId="24" fillId="0" borderId="0" xfId="3" applyNumberFormat="1" applyFont="1"/>
    <xf numFmtId="39" fontId="23" fillId="0" borderId="0" xfId="3" applyNumberFormat="1" applyFill="1"/>
    <xf numFmtId="172" fontId="0" fillId="0" borderId="0" xfId="4" applyNumberFormat="1" applyFont="1"/>
    <xf numFmtId="172" fontId="0" fillId="5" borderId="0" xfId="4" applyNumberFormat="1" applyFont="1" applyFill="1"/>
    <xf numFmtId="0" fontId="23" fillId="5" borderId="0" xfId="3" applyFont="1" applyFill="1"/>
    <xf numFmtId="0" fontId="23" fillId="5" borderId="0" xfId="3" applyFill="1"/>
    <xf numFmtId="172" fontId="23" fillId="0" borderId="0" xfId="3" applyNumberFormat="1"/>
    <xf numFmtId="172" fontId="25" fillId="0" borderId="0" xfId="4" applyNumberFormat="1" applyFont="1" applyFill="1"/>
    <xf numFmtId="172" fontId="25" fillId="10" borderId="0" xfId="4" applyNumberFormat="1" applyFont="1" applyFill="1"/>
    <xf numFmtId="172" fontId="25" fillId="10" borderId="0" xfId="3" applyNumberFormat="1" applyFont="1" applyFill="1"/>
    <xf numFmtId="172" fontId="0" fillId="0" borderId="0" xfId="4" applyNumberFormat="1" applyFont="1" applyFill="1"/>
    <xf numFmtId="172" fontId="23" fillId="5" borderId="0" xfId="3" applyNumberFormat="1" applyFill="1"/>
    <xf numFmtId="164" fontId="0" fillId="3" borderId="0" xfId="4" applyNumberFormat="1" applyFont="1" applyFill="1"/>
    <xf numFmtId="172" fontId="23" fillId="3" borderId="0" xfId="4" applyNumberFormat="1" applyFont="1" applyFill="1"/>
    <xf numFmtId="0" fontId="23" fillId="3" borderId="0" xfId="3" applyFill="1"/>
    <xf numFmtId="172" fontId="23" fillId="9" borderId="0" xfId="3" applyNumberFormat="1" applyFont="1" applyFill="1"/>
    <xf numFmtId="172" fontId="26" fillId="0" borderId="0" xfId="4" applyNumberFormat="1" applyFont="1" applyFill="1"/>
    <xf numFmtId="172" fontId="27" fillId="11" borderId="0" xfId="3" applyNumberFormat="1" applyFont="1" applyFill="1"/>
    <xf numFmtId="0" fontId="27" fillId="11" borderId="0" xfId="3" applyFont="1" applyFill="1"/>
    <xf numFmtId="0" fontId="23" fillId="3" borderId="0" xfId="3" applyFont="1" applyFill="1"/>
    <xf numFmtId="172" fontId="26" fillId="12" borderId="0" xfId="4" applyNumberFormat="1" applyFont="1" applyFill="1"/>
    <xf numFmtId="0" fontId="26" fillId="12" borderId="0" xfId="3" applyFont="1" applyFill="1"/>
    <xf numFmtId="172" fontId="26" fillId="13" borderId="0" xfId="4" applyNumberFormat="1" applyFont="1" applyFill="1"/>
    <xf numFmtId="0" fontId="26" fillId="13" borderId="0" xfId="3" applyFont="1" applyFill="1"/>
    <xf numFmtId="3" fontId="0" fillId="0" borderId="0" xfId="0" applyNumberFormat="1"/>
    <xf numFmtId="0" fontId="28" fillId="0" borderId="0" xfId="0" applyFont="1" applyAlignment="1">
      <alignment horizontal="left" vertical="center" indent="3"/>
    </xf>
    <xf numFmtId="0" fontId="30" fillId="0" borderId="0" xfId="0" applyFont="1" applyAlignment="1">
      <alignment horizontal="left" vertical="center" indent="3"/>
    </xf>
    <xf numFmtId="174" fontId="33" fillId="0" borderId="7" xfId="0" applyNumberFormat="1" applyFont="1" applyBorder="1" applyAlignment="1">
      <alignment horizontal="right" vertical="center" wrapText="1"/>
    </xf>
    <xf numFmtId="0" fontId="34" fillId="6" borderId="0" xfId="0" applyFont="1" applyFill="1" applyBorder="1" applyAlignment="1">
      <alignment vertical="center" wrapText="1"/>
    </xf>
    <xf numFmtId="0" fontId="22" fillId="6" borderId="0" xfId="0" applyFont="1" applyFill="1" applyBorder="1" applyAlignment="1">
      <alignment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vertical="center" wrapText="1"/>
    </xf>
    <xf numFmtId="0" fontId="35" fillId="8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vertical="center" wrapText="1"/>
    </xf>
    <xf numFmtId="0" fontId="21" fillId="6" borderId="5" xfId="0" applyFont="1" applyFill="1" applyBorder="1" applyAlignment="1">
      <alignment horizontal="center" vertical="center" wrapText="1"/>
    </xf>
    <xf numFmtId="174" fontId="35" fillId="2" borderId="5" xfId="0" applyNumberFormat="1" applyFont="1" applyFill="1" applyBorder="1" applyAlignment="1">
      <alignment horizontal="right" vertical="center" wrapText="1"/>
    </xf>
    <xf numFmtId="174" fontId="35" fillId="8" borderId="5" xfId="0" applyNumberFormat="1" applyFont="1" applyFill="1" applyBorder="1" applyAlignment="1">
      <alignment horizontal="right" vertical="center" wrapText="1"/>
    </xf>
    <xf numFmtId="174" fontId="34" fillId="8" borderId="5" xfId="0" applyNumberFormat="1" applyFont="1" applyFill="1" applyBorder="1" applyAlignment="1">
      <alignment horizontal="right" vertical="center" wrapText="1"/>
    </xf>
    <xf numFmtId="174" fontId="34" fillId="2" borderId="5" xfId="0" applyNumberFormat="1" applyFont="1" applyFill="1" applyBorder="1" applyAlignment="1">
      <alignment horizontal="right" vertical="center" wrapText="1"/>
    </xf>
    <xf numFmtId="173" fontId="35" fillId="2" borderId="5" xfId="0" applyNumberFormat="1" applyFont="1" applyFill="1" applyBorder="1" applyAlignment="1">
      <alignment horizontal="right" vertical="center" wrapText="1"/>
    </xf>
    <xf numFmtId="173" fontId="35" fillId="8" borderId="5" xfId="0" applyNumberFormat="1" applyFont="1" applyFill="1" applyBorder="1" applyAlignment="1">
      <alignment horizontal="right" vertical="center" wrapText="1"/>
    </xf>
    <xf numFmtId="173" fontId="34" fillId="8" borderId="5" xfId="0" applyNumberFormat="1" applyFont="1" applyFill="1" applyBorder="1" applyAlignment="1">
      <alignment horizontal="right" vertical="center" wrapText="1"/>
    </xf>
    <xf numFmtId="173" fontId="34" fillId="2" borderId="5" xfId="0" applyNumberFormat="1" applyFont="1" applyFill="1" applyBorder="1" applyAlignment="1">
      <alignment horizontal="right" vertical="center" wrapText="1"/>
    </xf>
    <xf numFmtId="0" fontId="21" fillId="6" borderId="6" xfId="0" applyFont="1" applyFill="1" applyBorder="1" applyAlignment="1">
      <alignment horizontal="center" vertical="center" wrapText="1"/>
    </xf>
    <xf numFmtId="10" fontId="33" fillId="0" borderId="7" xfId="2" applyNumberFormat="1" applyFont="1" applyBorder="1" applyAlignment="1">
      <alignment vertical="center" wrapText="1"/>
    </xf>
    <xf numFmtId="10" fontId="33" fillId="0" borderId="7" xfId="2" applyNumberFormat="1" applyFont="1" applyBorder="1" applyAlignment="1">
      <alignment horizontal="right" vertical="center" wrapText="1"/>
    </xf>
    <xf numFmtId="0" fontId="33" fillId="0" borderId="7" xfId="0" applyFont="1" applyBorder="1" applyAlignment="1">
      <alignment horizontal="center" vertical="center" wrapText="1"/>
    </xf>
    <xf numFmtId="0" fontId="36" fillId="2" borderId="0" xfId="0" quotePrefix="1" applyNumberFormat="1" applyFont="1" applyFill="1" applyBorder="1" applyAlignment="1">
      <alignment horizontal="center" vertical="center" wrapText="1"/>
    </xf>
    <xf numFmtId="0" fontId="36" fillId="2" borderId="0" xfId="0" quotePrefix="1" applyFont="1" applyFill="1" applyBorder="1" applyAlignment="1">
      <alignment horizontal="center" vertical="center" wrapText="1"/>
    </xf>
    <xf numFmtId="0" fontId="36" fillId="8" borderId="0" xfId="0" quotePrefix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horizontal="center" vertical="center"/>
    </xf>
    <xf numFmtId="175" fontId="36" fillId="0" borderId="0" xfId="1" applyNumberFormat="1" applyFont="1"/>
    <xf numFmtId="175" fontId="37" fillId="0" borderId="0" xfId="1" applyNumberFormat="1" applyFont="1"/>
    <xf numFmtId="0" fontId="37" fillId="0" borderId="0" xfId="0" applyFont="1" applyFill="1"/>
    <xf numFmtId="0" fontId="37" fillId="0" borderId="0" xfId="0" applyFont="1" applyAlignment="1">
      <alignment horizontal="center" vertical="center"/>
    </xf>
    <xf numFmtId="0" fontId="37" fillId="0" borderId="0" xfId="0" applyFont="1"/>
    <xf numFmtId="14" fontId="0" fillId="0" borderId="0" xfId="0" applyNumberFormat="1"/>
    <xf numFmtId="0" fontId="16" fillId="0" borderId="0" xfId="0" applyFont="1"/>
    <xf numFmtId="0" fontId="32" fillId="0" borderId="0" xfId="0" applyFont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vertical="center" wrapText="1"/>
    </xf>
    <xf numFmtId="0" fontId="40" fillId="8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174" fontId="12" fillId="2" borderId="5" xfId="0" applyNumberFormat="1" applyFont="1" applyFill="1" applyBorder="1" applyAlignment="1">
      <alignment horizontal="right" vertical="center" wrapText="1"/>
    </xf>
    <xf numFmtId="0" fontId="12" fillId="8" borderId="0" xfId="0" applyFont="1" applyFill="1" applyBorder="1" applyAlignment="1">
      <alignment vertical="center" wrapText="1"/>
    </xf>
    <xf numFmtId="174" fontId="12" fillId="8" borderId="5" xfId="0" applyNumberFormat="1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6" fillId="8" borderId="0" xfId="0" quotePrefix="1" applyFont="1" applyFill="1" applyBorder="1" applyAlignment="1">
      <alignment horizontal="center" vertical="center" wrapText="1"/>
    </xf>
    <xf numFmtId="43" fontId="36" fillId="2" borderId="5" xfId="1" applyFont="1" applyFill="1" applyBorder="1" applyAlignment="1">
      <alignment horizontal="center" vertical="center" wrapText="1"/>
    </xf>
    <xf numFmtId="43" fontId="36" fillId="8" borderId="5" xfId="1" applyFont="1" applyFill="1" applyBorder="1" applyAlignment="1">
      <alignment horizontal="center" vertical="center" wrapText="1"/>
    </xf>
    <xf numFmtId="43" fontId="36" fillId="2" borderId="5" xfId="1" quotePrefix="1" applyFont="1" applyFill="1" applyBorder="1" applyAlignment="1">
      <alignment horizontal="center" vertical="center" wrapText="1"/>
    </xf>
    <xf numFmtId="43" fontId="36" fillId="8" borderId="5" xfId="1" quotePrefix="1" applyFont="1" applyFill="1" applyBorder="1" applyAlignment="1">
      <alignment horizontal="center" vertical="center" wrapText="1"/>
    </xf>
    <xf numFmtId="43" fontId="36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21" fillId="6" borderId="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39" fillId="6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10" fontId="33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35" fillId="2" borderId="0" xfId="0" applyFont="1" applyFill="1" applyBorder="1" applyAlignment="1">
      <alignment vertical="center"/>
    </xf>
    <xf numFmtId="0" fontId="35" fillId="2" borderId="0" xfId="0" quotePrefix="1" applyFont="1" applyFill="1" applyBorder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vertical="center" wrapText="1"/>
    </xf>
    <xf numFmtId="174" fontId="7" fillId="7" borderId="5" xfId="0" applyNumberFormat="1" applyFont="1" applyFill="1" applyBorder="1" applyAlignment="1">
      <alignment horizontal="right" vertical="center" wrapText="1"/>
    </xf>
    <xf numFmtId="0" fontId="36" fillId="2" borderId="0" xfId="0" applyFont="1" applyFill="1" applyBorder="1" applyAlignment="1">
      <alignment vertical="center" wrapText="1"/>
    </xf>
    <xf numFmtId="174" fontId="36" fillId="2" borderId="5" xfId="0" applyNumberFormat="1" applyFont="1" applyFill="1" applyBorder="1" applyAlignment="1">
      <alignment horizontal="right" vertical="center" wrapText="1"/>
    </xf>
    <xf numFmtId="174" fontId="36" fillId="8" borderId="5" xfId="0" applyNumberFormat="1" applyFont="1" applyFill="1" applyBorder="1" applyAlignment="1">
      <alignment horizontal="right" vertical="center" wrapText="1"/>
    </xf>
    <xf numFmtId="0" fontId="45" fillId="2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35" fillId="2" borderId="5" xfId="0" applyFont="1" applyFill="1" applyBorder="1" applyAlignment="1">
      <alignment vertical="center" wrapText="1"/>
    </xf>
    <xf numFmtId="0" fontId="35" fillId="2" borderId="5" xfId="0" applyFont="1" applyFill="1" applyBorder="1" applyAlignment="1">
      <alignment horizontal="right" vertical="center" wrapText="1"/>
    </xf>
    <xf numFmtId="0" fontId="0" fillId="4" borderId="0" xfId="0" applyFill="1"/>
    <xf numFmtId="3" fontId="0" fillId="4" borderId="0" xfId="0" applyNumberFormat="1" applyFill="1"/>
    <xf numFmtId="0" fontId="35" fillId="8" borderId="0" xfId="0" applyFont="1" applyFill="1" applyBorder="1" applyAlignment="1">
      <alignment horizontal="left" vertical="center" wrapText="1" indent="2"/>
    </xf>
    <xf numFmtId="0" fontId="34" fillId="2" borderId="0" xfId="0" applyFont="1" applyFill="1" applyBorder="1" applyAlignment="1">
      <alignment horizontal="left" vertical="center" wrapText="1" indent="2"/>
    </xf>
    <xf numFmtId="0" fontId="35" fillId="2" borderId="0" xfId="0" applyFont="1" applyFill="1" applyBorder="1" applyAlignment="1">
      <alignment horizontal="left" vertical="center" wrapText="1" indent="2"/>
    </xf>
    <xf numFmtId="0" fontId="7" fillId="7" borderId="0" xfId="0" applyFont="1" applyFill="1" applyBorder="1" applyAlignment="1">
      <alignment horizontal="left" vertical="center" wrapText="1" indent="2"/>
    </xf>
    <xf numFmtId="0" fontId="7" fillId="7" borderId="0" xfId="0" applyFont="1" applyFill="1" applyBorder="1" applyAlignment="1">
      <alignment horizontal="left" vertical="center" wrapText="1"/>
    </xf>
    <xf numFmtId="0" fontId="34" fillId="8" borderId="0" xfId="0" applyFont="1" applyFill="1" applyBorder="1" applyAlignment="1">
      <alignment horizontal="left" vertical="center" wrapText="1" indent="2"/>
    </xf>
    <xf numFmtId="0" fontId="39" fillId="6" borderId="11" xfId="0" applyFont="1" applyFill="1" applyBorder="1" applyAlignment="1">
      <alignment horizontal="center" vertical="center" wrapText="1"/>
    </xf>
    <xf numFmtId="17" fontId="39" fillId="6" borderId="11" xfId="0" applyNumberFormat="1" applyFont="1" applyFill="1" applyBorder="1" applyAlignment="1">
      <alignment horizontal="center" vertical="center" wrapText="1"/>
    </xf>
    <xf numFmtId="176" fontId="7" fillId="7" borderId="5" xfId="1" applyNumberFormat="1" applyFont="1" applyFill="1" applyBorder="1" applyAlignment="1">
      <alignment horizontal="center" vertical="center" wrapText="1"/>
    </xf>
    <xf numFmtId="176" fontId="7" fillId="7" borderId="11" xfId="1" applyNumberFormat="1" applyFont="1" applyFill="1" applyBorder="1" applyAlignment="1">
      <alignment horizontal="center" vertical="center" wrapText="1"/>
    </xf>
    <xf numFmtId="176" fontId="35" fillId="8" borderId="5" xfId="1" applyNumberFormat="1" applyFont="1" applyFill="1" applyBorder="1" applyAlignment="1">
      <alignment horizontal="center" vertical="center" wrapText="1"/>
    </xf>
    <xf numFmtId="176" fontId="35" fillId="8" borderId="11" xfId="1" applyNumberFormat="1" applyFont="1" applyFill="1" applyBorder="1" applyAlignment="1">
      <alignment horizontal="center" vertical="center" wrapText="1"/>
    </xf>
    <xf numFmtId="176" fontId="34" fillId="2" borderId="5" xfId="1" applyNumberFormat="1" applyFont="1" applyFill="1" applyBorder="1" applyAlignment="1">
      <alignment horizontal="center" vertical="center" wrapText="1"/>
    </xf>
    <xf numFmtId="176" fontId="34" fillId="2" borderId="11" xfId="1" applyNumberFormat="1" applyFont="1" applyFill="1" applyBorder="1" applyAlignment="1">
      <alignment horizontal="center" vertical="center" wrapText="1"/>
    </xf>
    <xf numFmtId="176" fontId="35" fillId="2" borderId="5" xfId="1" applyNumberFormat="1" applyFont="1" applyFill="1" applyBorder="1" applyAlignment="1">
      <alignment horizontal="center" vertical="center" wrapText="1"/>
    </xf>
    <xf numFmtId="176" fontId="35" fillId="2" borderId="11" xfId="1" applyNumberFormat="1" applyFont="1" applyFill="1" applyBorder="1" applyAlignment="1">
      <alignment horizontal="center" vertical="center" wrapText="1"/>
    </xf>
    <xf numFmtId="176" fontId="34" fillId="8" borderId="5" xfId="1" applyNumberFormat="1" applyFont="1" applyFill="1" applyBorder="1" applyAlignment="1">
      <alignment horizontal="center" vertical="center" wrapText="1"/>
    </xf>
    <xf numFmtId="176" fontId="34" fillId="8" borderId="11" xfId="1" applyNumberFormat="1" applyFont="1" applyFill="1" applyBorder="1" applyAlignment="1">
      <alignment horizontal="center" vertical="center" wrapText="1"/>
    </xf>
    <xf numFmtId="176" fontId="7" fillId="7" borderId="10" xfId="1" applyNumberFormat="1" applyFont="1" applyFill="1" applyBorder="1" applyAlignment="1">
      <alignment horizontal="center" vertical="center" wrapText="1"/>
    </xf>
    <xf numFmtId="173" fontId="7" fillId="7" borderId="5" xfId="0" applyNumberFormat="1" applyFont="1" applyFill="1" applyBorder="1" applyAlignment="1">
      <alignment horizontal="right" vertical="center" wrapText="1"/>
    </xf>
    <xf numFmtId="0" fontId="46" fillId="14" borderId="12" xfId="0" applyFont="1" applyFill="1" applyBorder="1" applyAlignment="1">
      <alignment horizontal="right" vertical="center" wrapText="1"/>
    </xf>
    <xf numFmtId="0" fontId="46" fillId="14" borderId="7" xfId="0" applyFont="1" applyFill="1" applyBorder="1" applyAlignment="1">
      <alignment vertical="center" wrapText="1"/>
    </xf>
    <xf numFmtId="14" fontId="8" fillId="6" borderId="4" xfId="0" applyNumberFormat="1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left" vertical="center" wrapText="1" indent="1"/>
    </xf>
    <xf numFmtId="0" fontId="36" fillId="2" borderId="0" xfId="0" applyFont="1" applyFill="1" applyBorder="1" applyAlignment="1">
      <alignment horizontal="left" vertical="center" wrapText="1" indent="1"/>
    </xf>
    <xf numFmtId="0" fontId="36" fillId="2" borderId="5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/>
    <xf numFmtId="0" fontId="34" fillId="2" borderId="5" xfId="0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174" fontId="0" fillId="0" borderId="0" xfId="0" applyNumberFormat="1" applyBorder="1"/>
    <xf numFmtId="0" fontId="22" fillId="2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2" fillId="0" borderId="0" xfId="0" applyFont="1" applyFill="1" applyBorder="1" applyAlignment="1">
      <alignment vertical="center" wrapText="1"/>
    </xf>
    <xf numFmtId="3" fontId="42" fillId="14" borderId="13" xfId="0" applyNumberFormat="1" applyFont="1" applyFill="1" applyBorder="1" applyAlignment="1">
      <alignment horizontal="right" vertical="center" wrapText="1"/>
    </xf>
    <xf numFmtId="3" fontId="42" fillId="14" borderId="14" xfId="0" applyNumberFormat="1" applyFont="1" applyFill="1" applyBorder="1" applyAlignment="1">
      <alignment horizontal="right" vertical="center" wrapText="1"/>
    </xf>
    <xf numFmtId="3" fontId="40" fillId="2" borderId="5" xfId="0" applyNumberFormat="1" applyFont="1" applyFill="1" applyBorder="1" applyAlignment="1">
      <alignment horizontal="right" vertical="center" wrapText="1"/>
    </xf>
    <xf numFmtId="3" fontId="40" fillId="8" borderId="5" xfId="0" applyNumberFormat="1" applyFont="1" applyFill="1" applyBorder="1" applyAlignment="1">
      <alignment horizontal="right" vertical="center" wrapText="1"/>
    </xf>
    <xf numFmtId="0" fontId="34" fillId="0" borderId="7" xfId="0" applyFont="1" applyBorder="1" applyAlignment="1">
      <alignment vertical="center" wrapText="1"/>
    </xf>
    <xf numFmtId="174" fontId="35" fillId="2" borderId="18" xfId="0" applyNumberFormat="1" applyFont="1" applyFill="1" applyBorder="1" applyAlignment="1">
      <alignment horizontal="right" vertical="center" wrapText="1"/>
    </xf>
    <xf numFmtId="3" fontId="34" fillId="0" borderId="14" xfId="0" applyNumberFormat="1" applyFont="1" applyBorder="1" applyAlignment="1">
      <alignment horizontal="right" vertical="center" wrapText="1"/>
    </xf>
    <xf numFmtId="3" fontId="36" fillId="2" borderId="5" xfId="0" applyNumberFormat="1" applyFont="1" applyFill="1" applyBorder="1" applyAlignment="1">
      <alignment horizontal="right" vertical="center" wrapText="1"/>
    </xf>
    <xf numFmtId="3" fontId="36" fillId="2" borderId="18" xfId="0" applyNumberFormat="1" applyFont="1" applyFill="1" applyBorder="1" applyAlignment="1">
      <alignment horizontal="right" vertical="center" wrapText="1"/>
    </xf>
    <xf numFmtId="0" fontId="34" fillId="15" borderId="7" xfId="0" applyFont="1" applyFill="1" applyBorder="1" applyAlignment="1">
      <alignment vertical="center" wrapText="1"/>
    </xf>
    <xf numFmtId="3" fontId="34" fillId="15" borderId="20" xfId="0" applyNumberFormat="1" applyFont="1" applyFill="1" applyBorder="1" applyAlignment="1">
      <alignment horizontal="right" vertical="center" wrapText="1"/>
    </xf>
    <xf numFmtId="3" fontId="35" fillId="2" borderId="5" xfId="0" applyNumberFormat="1" applyFont="1" applyFill="1" applyBorder="1" applyAlignment="1">
      <alignment horizontal="right" vertical="center" wrapText="1"/>
    </xf>
    <xf numFmtId="0" fontId="9" fillId="16" borderId="0" xfId="0" applyFont="1" applyFill="1" applyAlignment="1">
      <alignment horizontal="left" vertical="center"/>
    </xf>
    <xf numFmtId="164" fontId="9" fillId="16" borderId="5" xfId="1" applyNumberFormat="1" applyFont="1" applyFill="1" applyBorder="1" applyAlignment="1">
      <alignment horizontal="center" vertical="center"/>
    </xf>
    <xf numFmtId="10" fontId="9" fillId="16" borderId="5" xfId="2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164" fontId="9" fillId="2" borderId="5" xfId="1" applyNumberFormat="1" applyFont="1" applyFill="1" applyBorder="1" applyAlignment="1">
      <alignment horizontal="center" vertical="center"/>
    </xf>
    <xf numFmtId="10" fontId="9" fillId="2" borderId="5" xfId="2" applyNumberFormat="1" applyFont="1" applyFill="1" applyBorder="1" applyAlignment="1">
      <alignment horizontal="center" vertical="center"/>
    </xf>
    <xf numFmtId="164" fontId="48" fillId="2" borderId="0" xfId="1" applyNumberFormat="1" applyFont="1" applyFill="1" applyAlignment="1">
      <alignment horizontal="left" vertical="center"/>
    </xf>
    <xf numFmtId="164" fontId="48" fillId="2" borderId="5" xfId="1" applyNumberFormat="1" applyFont="1" applyFill="1" applyBorder="1" applyAlignment="1">
      <alignment horizontal="center" vertical="center"/>
    </xf>
    <xf numFmtId="10" fontId="48" fillId="2" borderId="5" xfId="2" applyNumberFormat="1" applyFont="1" applyFill="1" applyBorder="1" applyAlignment="1">
      <alignment horizontal="center" vertical="center"/>
    </xf>
    <xf numFmtId="169" fontId="12" fillId="2" borderId="6" xfId="0" applyNumberFormat="1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left" vertical="center" wrapText="1" indent="1"/>
    </xf>
    <xf numFmtId="174" fontId="42" fillId="0" borderId="13" xfId="0" applyNumberFormat="1" applyFont="1" applyFill="1" applyBorder="1" applyAlignment="1">
      <alignment horizontal="right" vertical="center" wrapText="1"/>
    </xf>
    <xf numFmtId="174" fontId="42" fillId="0" borderId="14" xfId="0" applyNumberFormat="1" applyFont="1" applyFill="1" applyBorder="1" applyAlignment="1">
      <alignment horizontal="right" vertical="center" wrapText="1"/>
    </xf>
    <xf numFmtId="0" fontId="34" fillId="0" borderId="7" xfId="0" applyFont="1" applyFill="1" applyBorder="1" applyAlignment="1">
      <alignment vertical="center" wrapText="1"/>
    </xf>
    <xf numFmtId="3" fontId="34" fillId="0" borderId="19" xfId="0" applyNumberFormat="1" applyFont="1" applyFill="1" applyBorder="1" applyAlignment="1">
      <alignment horizontal="right" vertical="center" wrapText="1"/>
    </xf>
    <xf numFmtId="3" fontId="34" fillId="0" borderId="20" xfId="0" applyNumberFormat="1" applyFont="1" applyFill="1" applyBorder="1" applyAlignment="1">
      <alignment horizontal="right" vertical="center" wrapText="1"/>
    </xf>
    <xf numFmtId="0" fontId="49" fillId="7" borderId="0" xfId="0" applyFont="1" applyFill="1" applyAlignment="1">
      <alignment horizontal="center" vertical="center"/>
    </xf>
    <xf numFmtId="43" fontId="49" fillId="7" borderId="5" xfId="1" applyFont="1" applyFill="1" applyBorder="1" applyAlignment="1">
      <alignment horizontal="center" vertical="center" wrapText="1"/>
    </xf>
    <xf numFmtId="0" fontId="49" fillId="7" borderId="5" xfId="0" applyFont="1" applyFill="1" applyBorder="1" applyAlignment="1">
      <alignment horizontal="center" vertical="center"/>
    </xf>
    <xf numFmtId="174" fontId="35" fillId="2" borderId="18" xfId="1" applyNumberFormat="1" applyFont="1" applyFill="1" applyBorder="1" applyAlignment="1">
      <alignment horizontal="right" vertical="center" wrapText="1"/>
    </xf>
    <xf numFmtId="0" fontId="34" fillId="2" borderId="7" xfId="0" applyFont="1" applyFill="1" applyBorder="1" applyAlignment="1">
      <alignment vertical="center" wrapText="1"/>
    </xf>
    <xf numFmtId="174" fontId="34" fillId="2" borderId="7" xfId="0" applyNumberFormat="1" applyFont="1" applyFill="1" applyBorder="1" applyAlignment="1">
      <alignment horizontal="right" vertical="center" wrapText="1"/>
    </xf>
    <xf numFmtId="174" fontId="34" fillId="2" borderId="17" xfId="0" applyNumberFormat="1" applyFont="1" applyFill="1" applyBorder="1" applyAlignment="1">
      <alignment horizontal="right" vertical="center" wrapText="1"/>
    </xf>
    <xf numFmtId="174" fontId="34" fillId="2" borderId="0" xfId="0" applyNumberFormat="1" applyFont="1" applyFill="1" applyAlignment="1">
      <alignment horizontal="right" vertical="center" wrapText="1"/>
    </xf>
    <xf numFmtId="0" fontId="34" fillId="2" borderId="0" xfId="0" applyFont="1" applyFill="1" applyBorder="1" applyAlignment="1">
      <alignment vertical="center"/>
    </xf>
    <xf numFmtId="0" fontId="34" fillId="2" borderId="0" xfId="0" applyFont="1" applyFill="1" applyAlignment="1">
      <alignment vertical="center" wrapText="1"/>
    </xf>
    <xf numFmtId="3" fontId="34" fillId="2" borderId="0" xfId="0" applyNumberFormat="1" applyFont="1" applyFill="1" applyAlignment="1">
      <alignment horizontal="right" vertical="center" wrapText="1"/>
    </xf>
    <xf numFmtId="3" fontId="34" fillId="2" borderId="15" xfId="0" applyNumberFormat="1" applyFont="1" applyFill="1" applyBorder="1" applyAlignment="1">
      <alignment horizontal="right" vertical="center" wrapText="1"/>
    </xf>
    <xf numFmtId="3" fontId="34" fillId="2" borderId="16" xfId="0" applyNumberFormat="1" applyFont="1" applyFill="1" applyBorder="1" applyAlignment="1">
      <alignment horizontal="right" vertical="center" wrapText="1"/>
    </xf>
    <xf numFmtId="0" fontId="36" fillId="2" borderId="5" xfId="0" applyFont="1" applyFill="1" applyBorder="1" applyAlignment="1">
      <alignment horizontal="right" vertical="center" wrapText="1"/>
    </xf>
    <xf numFmtId="3" fontId="34" fillId="2" borderId="21" xfId="0" applyNumberFormat="1" applyFont="1" applyFill="1" applyBorder="1" applyAlignment="1">
      <alignment horizontal="right" vertical="center" wrapText="1"/>
    </xf>
    <xf numFmtId="3" fontId="34" fillId="2" borderId="22" xfId="0" applyNumberFormat="1" applyFont="1" applyFill="1" applyBorder="1" applyAlignment="1">
      <alignment horizontal="right" vertical="center" wrapText="1"/>
    </xf>
    <xf numFmtId="3" fontId="34" fillId="2" borderId="23" xfId="0" applyNumberFormat="1" applyFont="1" applyFill="1" applyBorder="1" applyAlignment="1">
      <alignment horizontal="right" vertical="center" wrapText="1"/>
    </xf>
    <xf numFmtId="3" fontId="34" fillId="2" borderId="24" xfId="0" applyNumberFormat="1" applyFont="1" applyFill="1" applyBorder="1" applyAlignment="1">
      <alignment horizontal="right" vertical="center" wrapText="1"/>
    </xf>
    <xf numFmtId="3" fontId="35" fillId="2" borderId="18" xfId="0" applyNumberFormat="1" applyFont="1" applyFill="1" applyBorder="1" applyAlignment="1">
      <alignment horizontal="right" vertical="center" wrapText="1"/>
    </xf>
    <xf numFmtId="0" fontId="35" fillId="2" borderId="18" xfId="0" applyFont="1" applyFill="1" applyBorder="1" applyAlignment="1">
      <alignment horizontal="right" vertical="center" wrapText="1"/>
    </xf>
    <xf numFmtId="3" fontId="34" fillId="2" borderId="25" xfId="0" applyNumberFormat="1" applyFont="1" applyFill="1" applyBorder="1" applyAlignment="1">
      <alignment horizontal="right" vertical="center" wrapText="1"/>
    </xf>
    <xf numFmtId="3" fontId="34" fillId="2" borderId="26" xfId="0" applyNumberFormat="1" applyFont="1" applyFill="1" applyBorder="1" applyAlignment="1">
      <alignment horizontal="right" vertical="center" wrapText="1"/>
    </xf>
    <xf numFmtId="174" fontId="34" fillId="2" borderId="18" xfId="0" applyNumberFormat="1" applyFont="1" applyFill="1" applyBorder="1" applyAlignment="1">
      <alignment horizontal="right" vertical="center" wrapText="1"/>
    </xf>
    <xf numFmtId="174" fontId="35" fillId="2" borderId="0" xfId="0" applyNumberFormat="1" applyFont="1" applyFill="1" applyBorder="1" applyAlignment="1">
      <alignment horizontal="right" vertical="center" wrapText="1"/>
    </xf>
    <xf numFmtId="174" fontId="34" fillId="2" borderId="0" xfId="0" applyNumberFormat="1" applyFont="1" applyFill="1" applyBorder="1" applyAlignment="1">
      <alignment horizontal="right" vertical="center" wrapText="1"/>
    </xf>
    <xf numFmtId="174" fontId="34" fillId="2" borderId="27" xfId="0" applyNumberFormat="1" applyFont="1" applyFill="1" applyBorder="1" applyAlignment="1">
      <alignment horizontal="right" vertical="center" wrapText="1"/>
    </xf>
    <xf numFmtId="174" fontId="34" fillId="2" borderId="28" xfId="0" applyNumberFormat="1" applyFont="1" applyFill="1" applyBorder="1" applyAlignment="1">
      <alignment horizontal="right" vertical="center" wrapText="1"/>
    </xf>
    <xf numFmtId="174" fontId="34" fillId="2" borderId="29" xfId="0" applyNumberFormat="1" applyFont="1" applyFill="1" applyBorder="1" applyAlignment="1">
      <alignment horizontal="right" vertical="center" wrapText="1"/>
    </xf>
    <xf numFmtId="174" fontId="34" fillId="2" borderId="30" xfId="0" applyNumberFormat="1" applyFont="1" applyFill="1" applyBorder="1" applyAlignment="1">
      <alignment horizontal="right" vertical="center" wrapText="1"/>
    </xf>
    <xf numFmtId="10" fontId="36" fillId="2" borderId="6" xfId="2" applyNumberFormat="1" applyFont="1" applyFill="1" applyBorder="1" applyAlignment="1">
      <alignment horizontal="right" vertical="center" wrapText="1"/>
    </xf>
    <xf numFmtId="10" fontId="36" fillId="2" borderId="5" xfId="2" applyNumberFormat="1" applyFont="1" applyFill="1" applyBorder="1" applyAlignment="1">
      <alignment horizontal="right" vertical="center" wrapText="1"/>
    </xf>
    <xf numFmtId="10" fontId="36" fillId="8" borderId="6" xfId="2" applyNumberFormat="1" applyFont="1" applyFill="1" applyBorder="1" applyAlignment="1">
      <alignment horizontal="right" vertical="center" wrapText="1"/>
    </xf>
    <xf numFmtId="10" fontId="36" fillId="8" borderId="5" xfId="2" applyNumberFormat="1" applyFont="1" applyFill="1" applyBorder="1" applyAlignment="1">
      <alignment horizontal="right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1" fillId="6" borderId="8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38" fillId="6" borderId="0" xfId="0" applyFont="1" applyFill="1" applyBorder="1" applyAlignment="1">
      <alignment horizontal="center" vertical="center" wrapText="1"/>
    </xf>
    <xf numFmtId="0" fontId="39" fillId="6" borderId="0" xfId="0" applyFont="1" applyFill="1" applyBorder="1" applyAlignment="1">
      <alignment horizontal="center" vertical="center" wrapText="1"/>
    </xf>
    <xf numFmtId="0" fontId="39" fillId="6" borderId="5" xfId="0" applyFont="1" applyFill="1" applyBorder="1" applyAlignment="1">
      <alignment horizontal="center" vertical="center" wrapText="1"/>
    </xf>
    <xf numFmtId="0" fontId="39" fillId="6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21" fillId="6" borderId="0" xfId="0" applyFont="1" applyFill="1" applyBorder="1" applyAlignment="1">
      <alignment horizontal="center" vertical="center" wrapText="1"/>
    </xf>
    <xf numFmtId="0" fontId="47" fillId="6" borderId="0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174" fontId="35" fillId="2" borderId="32" xfId="1" applyNumberFormat="1" applyFont="1" applyFill="1" applyBorder="1" applyAlignment="1">
      <alignment horizontal="right" vertical="center"/>
    </xf>
    <xf numFmtId="174" fontId="43" fillId="2" borderId="32" xfId="1" applyNumberFormat="1" applyFont="1" applyFill="1" applyBorder="1" applyAlignment="1">
      <alignment horizontal="right" vertical="center" wrapText="1"/>
    </xf>
    <xf numFmtId="173" fontId="43" fillId="2" borderId="32" xfId="1" applyNumberFormat="1" applyFont="1" applyFill="1" applyBorder="1" applyAlignment="1">
      <alignment horizontal="right" vertical="center" wrapText="1"/>
    </xf>
    <xf numFmtId="3" fontId="34" fillId="2" borderId="33" xfId="0" applyNumberFormat="1" applyFont="1" applyFill="1" applyBorder="1" applyAlignment="1">
      <alignment horizontal="right" vertical="center"/>
    </xf>
    <xf numFmtId="173" fontId="34" fillId="2" borderId="33" xfId="0" applyNumberFormat="1" applyFont="1" applyFill="1" applyBorder="1" applyAlignment="1">
      <alignment horizontal="right" vertical="center"/>
    </xf>
    <xf numFmtId="174" fontId="34" fillId="2" borderId="32" xfId="0" applyNumberFormat="1" applyFont="1" applyFill="1" applyBorder="1" applyAlignment="1">
      <alignment horizontal="right" vertical="center"/>
    </xf>
    <xf numFmtId="174" fontId="34" fillId="2" borderId="32" xfId="0" applyNumberFormat="1" applyFont="1" applyFill="1" applyBorder="1" applyAlignment="1">
      <alignment horizontal="right" vertical="center" wrapText="1"/>
    </xf>
    <xf numFmtId="173" fontId="35" fillId="2" borderId="32" xfId="2" applyNumberFormat="1" applyFont="1" applyFill="1" applyBorder="1" applyAlignment="1">
      <alignment horizontal="right" vertical="center"/>
    </xf>
    <xf numFmtId="174" fontId="35" fillId="2" borderId="32" xfId="1" applyNumberFormat="1" applyFont="1" applyFill="1" applyBorder="1" applyAlignment="1">
      <alignment horizontal="right" vertical="center" wrapText="1"/>
    </xf>
    <xf numFmtId="174" fontId="34" fillId="2" borderId="32" xfId="1" applyNumberFormat="1" applyFont="1" applyFill="1" applyBorder="1" applyAlignment="1">
      <alignment horizontal="right" vertical="center" wrapText="1"/>
    </xf>
    <xf numFmtId="0" fontId="34" fillId="14" borderId="0" xfId="0" applyFont="1" applyFill="1" applyBorder="1" applyAlignment="1">
      <alignment vertical="center" wrapText="1"/>
    </xf>
    <xf numFmtId="0" fontId="35" fillId="2" borderId="32" xfId="0" applyFont="1" applyFill="1" applyBorder="1" applyAlignment="1">
      <alignment horizontal="right" vertical="center" wrapText="1"/>
    </xf>
    <xf numFmtId="174" fontId="36" fillId="2" borderId="32" xfId="0" applyNumberFormat="1" applyFont="1" applyFill="1" applyBorder="1" applyAlignment="1">
      <alignment horizontal="right" vertical="center" wrapText="1"/>
    </xf>
    <xf numFmtId="174" fontId="34" fillId="2" borderId="34" xfId="0" applyNumberFormat="1" applyFont="1" applyFill="1" applyBorder="1" applyAlignment="1">
      <alignment horizontal="right" vertical="center" wrapText="1"/>
    </xf>
    <xf numFmtId="174" fontId="34" fillId="4" borderId="31" xfId="0" applyNumberFormat="1" applyFont="1" applyFill="1" applyBorder="1" applyAlignment="1">
      <alignment horizontal="right" vertical="center" wrapText="1"/>
    </xf>
  </cellXfs>
  <cellStyles count="7">
    <cellStyle name="Estilo 1" xfId="6"/>
    <cellStyle name="Normal" xfId="0" builtinId="0"/>
    <cellStyle name="Normal 3" xfId="3"/>
    <cellStyle name="Porcentagem" xfId="2" builtinId="5"/>
    <cellStyle name="Porcentagem 2" xfId="5"/>
    <cellStyle name="Vírgula" xfId="1" builtinId="3"/>
    <cellStyle name="Vírgula 2" xfId="4"/>
  </cellStyles>
  <dxfs count="2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scheme val="none"/>
      </font>
      <fill>
        <patternFill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scheme val="none"/>
      </font>
      <fill>
        <patternFill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scheme val="none"/>
      </font>
      <fill>
        <patternFill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indexed="64"/>
          <bgColor rgb="FF008228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scheme val="none"/>
      </font>
      <fill>
        <patternFill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scheme val="none"/>
      </font>
      <fill>
        <patternFill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scheme val="none"/>
      </font>
      <fill>
        <patternFill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scheme val="none"/>
      </font>
      <fill>
        <patternFill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rgb="FF008228"/>
        </patternFill>
      </fill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7F83C"/>
      <color rgb="FF46D232"/>
      <color rgb="FF008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.2 Custos Despesas operaci'!A1"/><Relationship Id="rId13" Type="http://schemas.openxmlformats.org/officeDocument/2006/relationships/hyperlink" Target="#'3.1 BP (Ativo)'!A1"/><Relationship Id="rId3" Type="http://schemas.openxmlformats.org/officeDocument/2006/relationships/hyperlink" Target="#'1.3 Balan&#231;o de Energia'!A1"/><Relationship Id="rId7" Type="http://schemas.openxmlformats.org/officeDocument/2006/relationships/hyperlink" Target="#'2.1 Receita'!A1"/><Relationship Id="rId12" Type="http://schemas.openxmlformats.org/officeDocument/2006/relationships/hyperlink" Target="#'2.6 Investimentos'!A1"/><Relationship Id="rId17" Type="http://schemas.openxmlformats.org/officeDocument/2006/relationships/image" Target="../media/image1.jpeg"/><Relationship Id="rId2" Type="http://schemas.openxmlformats.org/officeDocument/2006/relationships/hyperlink" Target="#'1.2 Usinas'!A1"/><Relationship Id="rId16" Type="http://schemas.openxmlformats.org/officeDocument/2006/relationships/hyperlink" Target="#'5. Fluxo de caixa'!A1"/><Relationship Id="rId1" Type="http://schemas.openxmlformats.org/officeDocument/2006/relationships/hyperlink" Target="#'1.1 RAP 2019-2020 '!A1"/><Relationship Id="rId6" Type="http://schemas.openxmlformats.org/officeDocument/2006/relationships/hyperlink" Target="#'1.6 DEC _ FEC'!A1"/><Relationship Id="rId11" Type="http://schemas.openxmlformats.org/officeDocument/2006/relationships/hyperlink" Target="#'2.5 Endividamento'!A1"/><Relationship Id="rId5" Type="http://schemas.openxmlformats.org/officeDocument/2006/relationships/hyperlink" Target="#'1.5 Perdas Energia'!A1"/><Relationship Id="rId15" Type="http://schemas.openxmlformats.org/officeDocument/2006/relationships/hyperlink" Target="#'4.1 DRE'!A1"/><Relationship Id="rId10" Type="http://schemas.openxmlformats.org/officeDocument/2006/relationships/hyperlink" Target="#'2.4 Resultado Financeiro'!A1"/><Relationship Id="rId4" Type="http://schemas.openxmlformats.org/officeDocument/2006/relationships/hyperlink" Target="#'1.4 Mercado de Energia'!A1"/><Relationship Id="rId9" Type="http://schemas.openxmlformats.org/officeDocument/2006/relationships/hyperlink" Target="#'2.3 LAJIDA'!A1"/><Relationship Id="rId14" Type="http://schemas.openxmlformats.org/officeDocument/2006/relationships/hyperlink" Target="#'3.2 BP (Passivo)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2" name="Retângulo Arredondado 1"/>
        <xdr:cNvSpPr/>
      </xdr:nvSpPr>
      <xdr:spPr>
        <a:xfrm>
          <a:off x="288347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0</xdr:col>
      <xdr:colOff>320098</xdr:colOff>
      <xdr:row>9</xdr:row>
      <xdr:rowOff>179053</xdr:rowOff>
    </xdr:from>
    <xdr:to>
      <xdr:col>3</xdr:col>
      <xdr:colOff>400050</xdr:colOff>
      <xdr:row>12</xdr:row>
      <xdr:rowOff>40809</xdr:rowOff>
    </xdr:to>
    <xdr:sp macro="" textlink="">
      <xdr:nvSpPr>
        <xdr:cNvPr id="12" name="Retângulo Arredondado 11">
          <a:hlinkClick xmlns:r="http://schemas.openxmlformats.org/officeDocument/2006/relationships" r:id="rId1"/>
        </xdr:cNvPr>
        <xdr:cNvSpPr/>
      </xdr:nvSpPr>
      <xdr:spPr>
        <a:xfrm>
          <a:off x="320098" y="1811910"/>
          <a:ext cx="1903309" cy="406042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Anual Permitida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RAP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13" name="Retângulo Arredondado 12"/>
        <xdr:cNvSpPr/>
      </xdr:nvSpPr>
      <xdr:spPr>
        <a:xfrm>
          <a:off x="2484581" y="1327493"/>
          <a:ext cx="1996066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14" name="Retângulo Arredondado 13"/>
        <xdr:cNvSpPr/>
      </xdr:nvSpPr>
      <xdr:spPr>
        <a:xfrm>
          <a:off x="4679229" y="1327493"/>
          <a:ext cx="1996064" cy="410913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25744</xdr:rowOff>
    </xdr:from>
    <xdr:to>
      <xdr:col>10</xdr:col>
      <xdr:colOff>564933</xdr:colOff>
      <xdr:row>18</xdr:row>
      <xdr:rowOff>71532</xdr:rowOff>
    </xdr:to>
    <xdr:sp macro="" textlink="">
      <xdr:nvSpPr>
        <xdr:cNvPr id="15" name="Retângulo Arredondado 14"/>
        <xdr:cNvSpPr/>
      </xdr:nvSpPr>
      <xdr:spPr>
        <a:xfrm>
          <a:off x="4486275" y="3073744"/>
          <a:ext cx="1912721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320098</xdr:colOff>
      <xdr:row>12</xdr:row>
      <xdr:rowOff>104034</xdr:rowOff>
    </xdr:from>
    <xdr:to>
      <xdr:col>3</xdr:col>
      <xdr:colOff>400050</xdr:colOff>
      <xdr:row>14</xdr:row>
      <xdr:rowOff>148353</xdr:rowOff>
    </xdr:to>
    <xdr:sp macro="" textlink="">
      <xdr:nvSpPr>
        <xdr:cNvPr id="16" name="Retângulo Arredondado 15">
          <a:hlinkClick xmlns:r="http://schemas.openxmlformats.org/officeDocument/2006/relationships" r:id="rId2"/>
        </xdr:cNvPr>
        <xdr:cNvSpPr/>
      </xdr:nvSpPr>
      <xdr:spPr>
        <a:xfrm>
          <a:off x="320098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Usinas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(capacidade instalada)</a:t>
          </a:r>
        </a:p>
      </xdr:txBody>
    </xdr:sp>
    <xdr:clientData/>
  </xdr:twoCellAnchor>
  <xdr:twoCellAnchor>
    <xdr:from>
      <xdr:col>0</xdr:col>
      <xdr:colOff>313748</xdr:colOff>
      <xdr:row>15</xdr:row>
      <xdr:rowOff>29015</xdr:rowOff>
    </xdr:from>
    <xdr:to>
      <xdr:col>3</xdr:col>
      <xdr:colOff>393700</xdr:colOff>
      <xdr:row>17</xdr:row>
      <xdr:rowOff>72200</xdr:rowOff>
    </xdr:to>
    <xdr:sp macro="" textlink="">
      <xdr:nvSpPr>
        <xdr:cNvPr id="17" name="Retângulo Arredondado 16">
          <a:hlinkClick xmlns:r="http://schemas.openxmlformats.org/officeDocument/2006/relationships" r:id="rId3"/>
        </xdr:cNvPr>
        <xdr:cNvSpPr/>
      </xdr:nvSpPr>
      <xdr:spPr>
        <a:xfrm>
          <a:off x="313748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0</xdr:col>
      <xdr:colOff>313748</xdr:colOff>
      <xdr:row>17</xdr:row>
      <xdr:rowOff>135425</xdr:rowOff>
    </xdr:from>
    <xdr:to>
      <xdr:col>3</xdr:col>
      <xdr:colOff>393700</xdr:colOff>
      <xdr:row>19</xdr:row>
      <xdr:rowOff>176863</xdr:rowOff>
    </xdr:to>
    <xdr:sp macro="" textlink="">
      <xdr:nvSpPr>
        <xdr:cNvPr id="19" name="Retângulo Arredondado 18">
          <a:hlinkClick xmlns:r="http://schemas.openxmlformats.org/officeDocument/2006/relationships" r:id="rId4"/>
        </xdr:cNvPr>
        <xdr:cNvSpPr/>
      </xdr:nvSpPr>
      <xdr:spPr>
        <a:xfrm>
          <a:off x="313748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da energia por  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classe de consumo </a:t>
          </a:r>
        </a:p>
      </xdr:txBody>
    </xdr:sp>
    <xdr:clientData/>
  </xdr:twoCellAnchor>
  <xdr:twoCellAnchor>
    <xdr:from>
      <xdr:col>0</xdr:col>
      <xdr:colOff>313748</xdr:colOff>
      <xdr:row>20</xdr:row>
      <xdr:rowOff>57526</xdr:rowOff>
    </xdr:from>
    <xdr:to>
      <xdr:col>3</xdr:col>
      <xdr:colOff>393700</xdr:colOff>
      <xdr:row>22</xdr:row>
      <xdr:rowOff>100711</xdr:rowOff>
    </xdr:to>
    <xdr:sp macro="" textlink="">
      <xdr:nvSpPr>
        <xdr:cNvPr id="21" name="Retângulo Arredondado 20">
          <a:hlinkClick xmlns:r="http://schemas.openxmlformats.org/officeDocument/2006/relationships" r:id="rId5"/>
        </xdr:cNvPr>
        <xdr:cNvSpPr/>
      </xdr:nvSpPr>
      <xdr:spPr>
        <a:xfrm>
          <a:off x="313748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Perdas de Energia Elétrica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(Perdas)</a:t>
          </a:r>
        </a:p>
      </xdr:txBody>
    </xdr:sp>
    <xdr:clientData/>
  </xdr:twoCellAnchor>
  <xdr:twoCellAnchor>
    <xdr:from>
      <xdr:col>0</xdr:col>
      <xdr:colOff>313748</xdr:colOff>
      <xdr:row>22</xdr:row>
      <xdr:rowOff>163938</xdr:rowOff>
    </xdr:from>
    <xdr:to>
      <xdr:col>3</xdr:col>
      <xdr:colOff>393700</xdr:colOff>
      <xdr:row>25</xdr:row>
      <xdr:rowOff>31749</xdr:rowOff>
    </xdr:to>
    <xdr:sp macro="" textlink="">
      <xdr:nvSpPr>
        <xdr:cNvPr id="22" name="Retângulo Arredondado 21">
          <a:hlinkClick xmlns:r="http://schemas.openxmlformats.org/officeDocument/2006/relationships" r:id="rId6"/>
        </xdr:cNvPr>
        <xdr:cNvSpPr/>
      </xdr:nvSpPr>
      <xdr:spPr>
        <a:xfrm>
          <a:off x="313748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Indicadores de Qualidade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DECi/FECi</a:t>
          </a:r>
        </a:p>
      </xdr:txBody>
    </xdr:sp>
    <xdr:clientData/>
  </xdr:twoCellAnchor>
  <xdr:twoCellAnchor>
    <xdr:from>
      <xdr:col>4</xdr:col>
      <xdr:colOff>77787</xdr:colOff>
      <xdr:row>9</xdr:row>
      <xdr:rowOff>179053</xdr:rowOff>
    </xdr:from>
    <xdr:to>
      <xdr:col>7</xdr:col>
      <xdr:colOff>157739</xdr:colOff>
      <xdr:row>12</xdr:row>
      <xdr:rowOff>40809</xdr:rowOff>
    </xdr:to>
    <xdr:sp macro="" textlink="">
      <xdr:nvSpPr>
        <xdr:cNvPr id="23" name="Retângulo Arredondado 22">
          <a:hlinkClick xmlns:r="http://schemas.openxmlformats.org/officeDocument/2006/relationships" r:id="rId7"/>
        </xdr:cNvPr>
        <xdr:cNvSpPr/>
      </xdr:nvSpPr>
      <xdr:spPr>
        <a:xfrm>
          <a:off x="2522537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77787</xdr:colOff>
      <xdr:row>12</xdr:row>
      <xdr:rowOff>104034</xdr:rowOff>
    </xdr:from>
    <xdr:to>
      <xdr:col>7</xdr:col>
      <xdr:colOff>157739</xdr:colOff>
      <xdr:row>14</xdr:row>
      <xdr:rowOff>148353</xdr:rowOff>
    </xdr:to>
    <xdr:sp macro="" textlink="">
      <xdr:nvSpPr>
        <xdr:cNvPr id="24" name="Retângulo Arredondado 23">
          <a:hlinkClick xmlns:r="http://schemas.openxmlformats.org/officeDocument/2006/relationships" r:id="rId8"/>
        </xdr:cNvPr>
        <xdr:cNvSpPr/>
      </xdr:nvSpPr>
      <xdr:spPr>
        <a:xfrm>
          <a:off x="2522537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25" name="Retângulo Arredondado 24">
          <a:hlinkClick xmlns:r="http://schemas.openxmlformats.org/officeDocument/2006/relationships" r:id="rId9"/>
        </xdr:cNvPr>
        <xdr:cNvSpPr/>
      </xdr:nvSpPr>
      <xdr:spPr>
        <a:xfrm>
          <a:off x="2516187" y="2767453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26" name="Retângulo Arredondado 25">
          <a:hlinkClick xmlns:r="http://schemas.openxmlformats.org/officeDocument/2006/relationships" r:id="rId10"/>
        </xdr:cNvPr>
        <xdr:cNvSpPr/>
      </xdr:nvSpPr>
      <xdr:spPr>
        <a:xfrm>
          <a:off x="2516187" y="3238988"/>
          <a:ext cx="1913515" cy="40656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20</xdr:row>
      <xdr:rowOff>57526</xdr:rowOff>
    </xdr:from>
    <xdr:to>
      <xdr:col>7</xdr:col>
      <xdr:colOff>151389</xdr:colOff>
      <xdr:row>22</xdr:row>
      <xdr:rowOff>100711</xdr:rowOff>
    </xdr:to>
    <xdr:sp macro="" textlink="">
      <xdr:nvSpPr>
        <xdr:cNvPr id="27" name="Retângulo Arredondado 26">
          <a:hlinkClick xmlns:r="http://schemas.openxmlformats.org/officeDocument/2006/relationships" r:id="rId11"/>
        </xdr:cNvPr>
        <xdr:cNvSpPr/>
      </xdr:nvSpPr>
      <xdr:spPr>
        <a:xfrm>
          <a:off x="2516187" y="3708776"/>
          <a:ext cx="1913515" cy="40831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4</xdr:col>
      <xdr:colOff>71437</xdr:colOff>
      <xdr:row>22</xdr:row>
      <xdr:rowOff>163938</xdr:rowOff>
    </xdr:from>
    <xdr:to>
      <xdr:col>7</xdr:col>
      <xdr:colOff>151389</xdr:colOff>
      <xdr:row>25</xdr:row>
      <xdr:rowOff>31749</xdr:rowOff>
    </xdr:to>
    <xdr:sp macro="" textlink="">
      <xdr:nvSpPr>
        <xdr:cNvPr id="28" name="Retângulo Arredondado 27">
          <a:hlinkClick xmlns:r="http://schemas.openxmlformats.org/officeDocument/2006/relationships" r:id="rId12"/>
        </xdr:cNvPr>
        <xdr:cNvSpPr/>
      </xdr:nvSpPr>
      <xdr:spPr>
        <a:xfrm>
          <a:off x="2516187" y="4180313"/>
          <a:ext cx="1913515" cy="41549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9</xdr:row>
      <xdr:rowOff>179053</xdr:rowOff>
    </xdr:from>
    <xdr:to>
      <xdr:col>10</xdr:col>
      <xdr:colOff>532391</xdr:colOff>
      <xdr:row>12</xdr:row>
      <xdr:rowOff>40809</xdr:rowOff>
    </xdr:to>
    <xdr:sp macro="" textlink="">
      <xdr:nvSpPr>
        <xdr:cNvPr id="29" name="Retângulo Arredondado 28">
          <a:hlinkClick xmlns:r="http://schemas.openxmlformats.org/officeDocument/2006/relationships" r:id="rId13"/>
        </xdr:cNvPr>
        <xdr:cNvSpPr/>
      </xdr:nvSpPr>
      <xdr:spPr>
        <a:xfrm>
          <a:off x="4730751" y="1822116"/>
          <a:ext cx="1913515" cy="409443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104034</xdr:rowOff>
    </xdr:from>
    <xdr:to>
      <xdr:col>10</xdr:col>
      <xdr:colOff>532391</xdr:colOff>
      <xdr:row>14</xdr:row>
      <xdr:rowOff>148353</xdr:rowOff>
    </xdr:to>
    <xdr:sp macro="" textlink="">
      <xdr:nvSpPr>
        <xdr:cNvPr id="30" name="Retângulo Arredondado 29">
          <a:hlinkClick xmlns:r="http://schemas.openxmlformats.org/officeDocument/2006/relationships" r:id="rId14"/>
        </xdr:cNvPr>
        <xdr:cNvSpPr/>
      </xdr:nvSpPr>
      <xdr:spPr>
        <a:xfrm>
          <a:off x="4730751" y="2294784"/>
          <a:ext cx="1913515" cy="409444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18</xdr:row>
      <xdr:rowOff>167148</xdr:rowOff>
    </xdr:from>
    <xdr:to>
      <xdr:col>10</xdr:col>
      <xdr:colOff>520488</xdr:colOff>
      <xdr:row>21</xdr:row>
      <xdr:rowOff>28904</xdr:rowOff>
    </xdr:to>
    <xdr:sp macro="" textlink="">
      <xdr:nvSpPr>
        <xdr:cNvPr id="31" name="Retângulo Arredondado 30">
          <a:hlinkClick xmlns:r="http://schemas.openxmlformats.org/officeDocument/2006/relationships" r:id="rId15"/>
        </xdr:cNvPr>
        <xdr:cNvSpPr/>
      </xdr:nvSpPr>
      <xdr:spPr>
        <a:xfrm>
          <a:off x="4524379" y="3596148"/>
          <a:ext cx="1830172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392911</xdr:colOff>
      <xdr:row>22</xdr:row>
      <xdr:rowOff>163565</xdr:rowOff>
    </xdr:from>
    <xdr:to>
      <xdr:col>10</xdr:col>
      <xdr:colOff>554292</xdr:colOff>
      <xdr:row>25</xdr:row>
      <xdr:rowOff>20465</xdr:rowOff>
    </xdr:to>
    <xdr:sp macro="" textlink="">
      <xdr:nvSpPr>
        <xdr:cNvPr id="32" name="Retângulo Arredondado 31">
          <a:hlinkClick xmlns:r="http://schemas.openxmlformats.org/officeDocument/2006/relationships" r:id="rId16"/>
        </xdr:cNvPr>
        <xdr:cNvSpPr/>
      </xdr:nvSpPr>
      <xdr:spPr>
        <a:xfrm>
          <a:off x="4476755" y="4354565"/>
          <a:ext cx="1911600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/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1T20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5</xdr:row>
      <xdr:rowOff>165546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750"/>
          <a:ext cx="9017000" cy="1078359"/>
        </a:xfrm>
        <a:prstGeom prst="rect">
          <a:avLst/>
        </a:prstGeom>
      </xdr:spPr>
    </xdr:pic>
    <xdr:clientData/>
  </xdr:twoCellAnchor>
  <xdr:twoCellAnchor>
    <xdr:from>
      <xdr:col>1</xdr:col>
      <xdr:colOff>300037</xdr:colOff>
      <xdr:row>0</xdr:row>
      <xdr:rowOff>134938</xdr:rowOff>
    </xdr:from>
    <xdr:to>
      <xdr:col>6</xdr:col>
      <xdr:colOff>531812</xdr:colOff>
      <xdr:row>4</xdr:row>
      <xdr:rowOff>34926</xdr:rowOff>
    </xdr:to>
    <xdr:sp macro="" textlink="">
      <xdr:nvSpPr>
        <xdr:cNvPr id="4" name="CaixaDeTexto 3"/>
        <xdr:cNvSpPr txBox="1"/>
      </xdr:nvSpPr>
      <xdr:spPr>
        <a:xfrm>
          <a:off x="1363662" y="134938"/>
          <a:ext cx="7431088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5</xdr:col>
      <xdr:colOff>367259</xdr:colOff>
      <xdr:row>4</xdr:row>
      <xdr:rowOff>51018</xdr:rowOff>
    </xdr:from>
    <xdr:to>
      <xdr:col>6</xdr:col>
      <xdr:colOff>679798</xdr:colOff>
      <xdr:row>5</xdr:row>
      <xdr:rowOff>95035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749134" y="813018"/>
          <a:ext cx="812602" cy="234517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12700</xdr:colOff>
      <xdr:row>5</xdr:row>
      <xdr:rowOff>157609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7000" cy="1078359"/>
        </a:xfrm>
        <a:prstGeom prst="rect">
          <a:avLst/>
        </a:prstGeom>
      </xdr:spPr>
    </xdr:pic>
    <xdr:clientData/>
  </xdr:twoCellAnchor>
  <xdr:twoCellAnchor>
    <xdr:from>
      <xdr:col>1</xdr:col>
      <xdr:colOff>774699</xdr:colOff>
      <xdr:row>1</xdr:row>
      <xdr:rowOff>44450</xdr:rowOff>
    </xdr:from>
    <xdr:to>
      <xdr:col>4</xdr:col>
      <xdr:colOff>952500</xdr:colOff>
      <xdr:row>4</xdr:row>
      <xdr:rowOff>122238</xdr:rowOff>
    </xdr:to>
    <xdr:sp macro="" textlink="">
      <xdr:nvSpPr>
        <xdr:cNvPr id="4" name="CaixaDeTexto 3"/>
        <xdr:cNvSpPr txBox="1"/>
      </xdr:nvSpPr>
      <xdr:spPr>
        <a:xfrm>
          <a:off x="1841499" y="228600"/>
          <a:ext cx="7162801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4</xdr:col>
      <xdr:colOff>84682</xdr:colOff>
      <xdr:row>4</xdr:row>
      <xdr:rowOff>54191</xdr:rowOff>
    </xdr:from>
    <xdr:to>
      <xdr:col>4</xdr:col>
      <xdr:colOff>921096</xdr:colOff>
      <xdr:row>5</xdr:row>
      <xdr:rowOff>96621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752307" y="816191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230188</xdr:colOff>
      <xdr:row>5</xdr:row>
      <xdr:rowOff>144909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7000" cy="107835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1</xdr:row>
      <xdr:rowOff>44450</xdr:rowOff>
    </xdr:from>
    <xdr:to>
      <xdr:col>9</xdr:col>
      <xdr:colOff>488950</xdr:colOff>
      <xdr:row>4</xdr:row>
      <xdr:rowOff>115888</xdr:rowOff>
    </xdr:to>
    <xdr:sp macro="" textlink="">
      <xdr:nvSpPr>
        <xdr:cNvPr id="4" name="CaixaDeTexto 3"/>
        <xdr:cNvSpPr txBox="1"/>
      </xdr:nvSpPr>
      <xdr:spPr>
        <a:xfrm>
          <a:off x="1816100" y="228600"/>
          <a:ext cx="7169150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>
    <xdr:from>
      <xdr:col>9</xdr:col>
      <xdr:colOff>291771</xdr:colOff>
      <xdr:row>4</xdr:row>
      <xdr:rowOff>36517</xdr:rowOff>
    </xdr:from>
    <xdr:to>
      <xdr:col>10</xdr:col>
      <xdr:colOff>239907</xdr:colOff>
      <xdr:row>5</xdr:row>
      <xdr:rowOff>72597</xdr:rowOff>
    </xdr:to>
    <xdr:grpSp>
      <xdr:nvGrpSpPr>
        <xdr:cNvPr id="8" name="Agrupar 7">
          <a:hlinkClick xmlns:r="http://schemas.openxmlformats.org/officeDocument/2006/relationships" r:id="rId2"/>
        </xdr:cNvPr>
        <xdr:cNvGrpSpPr/>
      </xdr:nvGrpSpPr>
      <xdr:grpSpPr>
        <a:xfrm>
          <a:off x="7852240" y="798517"/>
          <a:ext cx="781573" cy="226580"/>
          <a:chOff x="7817675" y="768144"/>
          <a:chExt cx="918516" cy="249238"/>
        </a:xfrm>
      </xdr:grpSpPr>
      <xdr:sp macro="" textlink="">
        <xdr:nvSpPr>
          <xdr:cNvPr id="9" name="Retângulo Arredondado 8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152847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32875" cy="1073597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1</xdr:row>
      <xdr:rowOff>42863</xdr:rowOff>
    </xdr:from>
    <xdr:to>
      <xdr:col>5</xdr:col>
      <xdr:colOff>0</xdr:colOff>
      <xdr:row>4</xdr:row>
      <xdr:rowOff>117476</xdr:rowOff>
    </xdr:to>
    <xdr:sp macro="" textlink="">
      <xdr:nvSpPr>
        <xdr:cNvPr id="4" name="CaixaDeTexto 3"/>
        <xdr:cNvSpPr txBox="1"/>
      </xdr:nvSpPr>
      <xdr:spPr>
        <a:xfrm>
          <a:off x="1770063" y="225426"/>
          <a:ext cx="7048500" cy="62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2.6 INVESTIMENTOS</a:t>
          </a:r>
        </a:p>
      </xdr:txBody>
    </xdr:sp>
    <xdr:clientData/>
  </xdr:twoCellAnchor>
  <xdr:twoCellAnchor>
    <xdr:from>
      <xdr:col>4</xdr:col>
      <xdr:colOff>388939</xdr:colOff>
      <xdr:row>4</xdr:row>
      <xdr:rowOff>39689</xdr:rowOff>
    </xdr:from>
    <xdr:to>
      <xdr:col>4</xdr:col>
      <xdr:colOff>1225353</xdr:colOff>
      <xdr:row>5</xdr:row>
      <xdr:rowOff>82119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592220" y="801689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34132</xdr:colOff>
      <xdr:row>4</xdr:row>
      <xdr:rowOff>329060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34438" cy="1065660"/>
        </a:xfrm>
        <a:prstGeom prst="rect">
          <a:avLst/>
        </a:prstGeom>
      </xdr:spPr>
    </xdr:pic>
    <xdr:clientData/>
  </xdr:twoCellAnchor>
  <xdr:twoCellAnchor>
    <xdr:from>
      <xdr:col>1</xdr:col>
      <xdr:colOff>735013</xdr:colOff>
      <xdr:row>0</xdr:row>
      <xdr:rowOff>60326</xdr:rowOff>
    </xdr:from>
    <xdr:to>
      <xdr:col>5</xdr:col>
      <xdr:colOff>0</xdr:colOff>
      <xdr:row>4</xdr:row>
      <xdr:rowOff>381000</xdr:rowOff>
    </xdr:to>
    <xdr:sp macro="" textlink="">
      <xdr:nvSpPr>
        <xdr:cNvPr id="4" name="CaixaDeTexto 3"/>
        <xdr:cNvSpPr txBox="1"/>
      </xdr:nvSpPr>
      <xdr:spPr>
        <a:xfrm>
          <a:off x="1712913" y="60326"/>
          <a:ext cx="6669087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1198564</xdr:colOff>
      <xdr:row>4</xdr:row>
      <xdr:rowOff>31751</xdr:rowOff>
    </xdr:from>
    <xdr:to>
      <xdr:col>4</xdr:col>
      <xdr:colOff>780853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189789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15875</xdr:colOff>
      <xdr:row>5</xdr:row>
      <xdr:rowOff>81410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9938" cy="1065660"/>
        </a:xfrm>
        <a:prstGeom prst="rect">
          <a:avLst/>
        </a:prstGeom>
      </xdr:spPr>
    </xdr:pic>
    <xdr:clientData/>
  </xdr:twoCellAnchor>
  <xdr:twoCellAnchor>
    <xdr:from>
      <xdr:col>1</xdr:col>
      <xdr:colOff>417514</xdr:colOff>
      <xdr:row>0</xdr:row>
      <xdr:rowOff>60326</xdr:rowOff>
    </xdr:from>
    <xdr:to>
      <xdr:col>5</xdr:col>
      <xdr:colOff>0</xdr:colOff>
      <xdr:row>5</xdr:row>
      <xdr:rowOff>133350</xdr:rowOff>
    </xdr:to>
    <xdr:sp macro="" textlink="">
      <xdr:nvSpPr>
        <xdr:cNvPr id="4" name="CaixaDeTexto 3"/>
        <xdr:cNvSpPr txBox="1"/>
      </xdr:nvSpPr>
      <xdr:spPr>
        <a:xfrm>
          <a:off x="1143795" y="60326"/>
          <a:ext cx="6857205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1298577</xdr:colOff>
      <xdr:row>3</xdr:row>
      <xdr:rowOff>211136</xdr:rowOff>
    </xdr:from>
    <xdr:to>
      <xdr:col>4</xdr:col>
      <xdr:colOff>817366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</xdr:cNvPr>
        <xdr:cNvGrpSpPr/>
      </xdr:nvGrpSpPr>
      <xdr:grpSpPr>
        <a:xfrm>
          <a:off x="7165977" y="782636"/>
          <a:ext cx="818952" cy="224993"/>
          <a:chOff x="7817675" y="768144"/>
          <a:chExt cx="918516" cy="249238"/>
        </a:xfrm>
      </xdr:grpSpPr>
      <xdr:sp macro="" textlink="">
        <xdr:nvSpPr>
          <xdr:cNvPr id="9" name="Retângulo Arredondado 8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173483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64625" cy="1094233"/>
        </a:xfrm>
        <a:prstGeom prst="rect">
          <a:avLst/>
        </a:prstGeom>
      </xdr:spPr>
    </xdr:pic>
    <xdr:clientData/>
  </xdr:twoCellAnchor>
  <xdr:twoCellAnchor>
    <xdr:from>
      <xdr:col>1</xdr:col>
      <xdr:colOff>827087</xdr:colOff>
      <xdr:row>0</xdr:row>
      <xdr:rowOff>160337</xdr:rowOff>
    </xdr:from>
    <xdr:to>
      <xdr:col>5</xdr:col>
      <xdr:colOff>0</xdr:colOff>
      <xdr:row>5</xdr:row>
      <xdr:rowOff>119062</xdr:rowOff>
    </xdr:to>
    <xdr:sp macro="" textlink="">
      <xdr:nvSpPr>
        <xdr:cNvPr id="4" name="CaixaDeTexto 3"/>
        <xdr:cNvSpPr txBox="1"/>
      </xdr:nvSpPr>
      <xdr:spPr>
        <a:xfrm>
          <a:off x="1549400" y="160337"/>
          <a:ext cx="6840538" cy="871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1º TRIMESTRE 2020</a:t>
          </a:r>
        </a:p>
      </xdr:txBody>
    </xdr:sp>
    <xdr:clientData/>
  </xdr:twoCellAnchor>
  <xdr:twoCellAnchor>
    <xdr:from>
      <xdr:col>3</xdr:col>
      <xdr:colOff>1501776</xdr:colOff>
      <xdr:row>4</xdr:row>
      <xdr:rowOff>57149</xdr:rowOff>
    </xdr:from>
    <xdr:to>
      <xdr:col>4</xdr:col>
      <xdr:colOff>806252</xdr:colOff>
      <xdr:row>5</xdr:row>
      <xdr:rowOff>99579</xdr:rowOff>
    </xdr:to>
    <xdr:grpSp>
      <xdr:nvGrpSpPr>
        <xdr:cNvPr id="5" name="Agrupar 4"/>
        <xdr:cNvGrpSpPr/>
      </xdr:nvGrpSpPr>
      <xdr:grpSpPr>
        <a:xfrm>
          <a:off x="7181057" y="819149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15875</xdr:colOff>
      <xdr:row>5</xdr:row>
      <xdr:rowOff>165546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97875" cy="1078359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/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1º TRIMESTRE 2020</a:t>
          </a:r>
        </a:p>
      </xdr:txBody>
    </xdr:sp>
    <xdr:clientData/>
  </xdr:twoCellAnchor>
  <xdr:twoCellAnchor>
    <xdr:from>
      <xdr:col>3</xdr:col>
      <xdr:colOff>150813</xdr:colOff>
      <xdr:row>4</xdr:row>
      <xdr:rowOff>55561</xdr:rowOff>
    </xdr:from>
    <xdr:to>
      <xdr:col>4</xdr:col>
      <xdr:colOff>145852</xdr:colOff>
      <xdr:row>5</xdr:row>
      <xdr:rowOff>97991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163594" y="817561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138907</xdr:colOff>
      <xdr:row>6</xdr:row>
      <xdr:rowOff>46482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67813" cy="1094232"/>
        </a:xfrm>
        <a:prstGeom prst="rect">
          <a:avLst/>
        </a:prstGeom>
      </xdr:spPr>
    </xdr:pic>
    <xdr:clientData/>
  </xdr:twoCellAnchor>
  <xdr:twoCellAnchor>
    <xdr:from>
      <xdr:col>1</xdr:col>
      <xdr:colOff>1341437</xdr:colOff>
      <xdr:row>1</xdr:row>
      <xdr:rowOff>42864</xdr:rowOff>
    </xdr:from>
    <xdr:to>
      <xdr:col>4</xdr:col>
      <xdr:colOff>912813</xdr:colOff>
      <xdr:row>4</xdr:row>
      <xdr:rowOff>98427</xdr:rowOff>
    </xdr:to>
    <xdr:sp macro="" textlink="">
      <xdr:nvSpPr>
        <xdr:cNvPr id="8" name="CaixaDeTexto 7"/>
        <xdr:cNvSpPr txBox="1"/>
      </xdr:nvSpPr>
      <xdr:spPr>
        <a:xfrm>
          <a:off x="2428875" y="217489"/>
          <a:ext cx="5326063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1.1 RAP 2019 - 2020</a:t>
          </a:r>
        </a:p>
      </xdr:txBody>
    </xdr:sp>
    <xdr:clientData/>
  </xdr:twoCellAnchor>
  <xdr:twoCellAnchor>
    <xdr:from>
      <xdr:col>5</xdr:col>
      <xdr:colOff>75404</xdr:colOff>
      <xdr:row>4</xdr:row>
      <xdr:rowOff>103187</xdr:rowOff>
    </xdr:from>
    <xdr:to>
      <xdr:col>6</xdr:col>
      <xdr:colOff>39086</xdr:colOff>
      <xdr:row>5</xdr:row>
      <xdr:rowOff>153175</xdr:rowOff>
    </xdr:to>
    <xdr:grpSp>
      <xdr:nvGrpSpPr>
        <xdr:cNvPr id="9" name="Agrupar 8">
          <a:hlinkClick xmlns:r="http://schemas.openxmlformats.org/officeDocument/2006/relationships" r:id="rId2"/>
        </xdr:cNvPr>
        <xdr:cNvGrpSpPr/>
      </xdr:nvGrpSpPr>
      <xdr:grpSpPr>
        <a:xfrm>
          <a:off x="7850185" y="817562"/>
          <a:ext cx="797120" cy="228582"/>
          <a:chOff x="7817675" y="768144"/>
          <a:chExt cx="918516" cy="249238"/>
        </a:xfrm>
      </xdr:grpSpPr>
      <xdr:sp macro="" textlink="">
        <xdr:nvSpPr>
          <xdr:cNvPr id="10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4</xdr:row>
      <xdr:rowOff>308420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89720" cy="1094232"/>
        </a:xfrm>
        <a:prstGeom prst="rect">
          <a:avLst/>
        </a:prstGeom>
      </xdr:spPr>
    </xdr:pic>
    <xdr:clientData/>
  </xdr:twoCellAnchor>
  <xdr:twoCellAnchor>
    <xdr:from>
      <xdr:col>1</xdr:col>
      <xdr:colOff>2381251</xdr:colOff>
      <xdr:row>1</xdr:row>
      <xdr:rowOff>71438</xdr:rowOff>
    </xdr:from>
    <xdr:to>
      <xdr:col>5</xdr:col>
      <xdr:colOff>174626</xdr:colOff>
      <xdr:row>4</xdr:row>
      <xdr:rowOff>55564</xdr:rowOff>
    </xdr:to>
    <xdr:sp macro="" textlink="">
      <xdr:nvSpPr>
        <xdr:cNvPr id="4" name="CaixaDeTexto 3"/>
        <xdr:cNvSpPr txBox="1"/>
      </xdr:nvSpPr>
      <xdr:spPr>
        <a:xfrm>
          <a:off x="3254376" y="269876"/>
          <a:ext cx="3706813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1.2 USINAS</a:t>
          </a:r>
        </a:p>
      </xdr:txBody>
    </xdr:sp>
    <xdr:clientData/>
  </xdr:twoCellAnchor>
  <xdr:twoCellAnchor>
    <xdr:from>
      <xdr:col>5</xdr:col>
      <xdr:colOff>1520858</xdr:colOff>
      <xdr:row>4</xdr:row>
      <xdr:rowOff>28540</xdr:rowOff>
    </xdr:from>
    <xdr:to>
      <xdr:col>6</xdr:col>
      <xdr:colOff>563790</xdr:colOff>
      <xdr:row>4</xdr:row>
      <xdr:rowOff>253153</xdr:rowOff>
    </xdr:to>
    <xdr:grpSp>
      <xdr:nvGrpSpPr>
        <xdr:cNvPr id="17" name="Agrupar 16">
          <a:hlinkClick xmlns:r="http://schemas.openxmlformats.org/officeDocument/2006/relationships" r:id="rId2"/>
        </xdr:cNvPr>
        <xdr:cNvGrpSpPr/>
      </xdr:nvGrpSpPr>
      <xdr:grpSpPr>
        <a:xfrm>
          <a:off x="7974046" y="838165"/>
          <a:ext cx="745525" cy="224613"/>
          <a:chOff x="7817675" y="768144"/>
          <a:chExt cx="918516" cy="249238"/>
        </a:xfrm>
      </xdr:grpSpPr>
      <xdr:sp macro="" textlink="">
        <xdr:nvSpPr>
          <xdr:cNvPr id="18" name="Retângulo Arredondado 17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9" name="Seta para a Direita 18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182937</xdr:colOff>
      <xdr:row>29</xdr:row>
      <xdr:rowOff>107767</xdr:rowOff>
    </xdr:from>
    <xdr:to>
      <xdr:col>3</xdr:col>
      <xdr:colOff>605118</xdr:colOff>
      <xdr:row>47</xdr:row>
      <xdr:rowOff>115455</xdr:rowOff>
    </xdr:to>
    <xdr:sp macro="" textlink="">
      <xdr:nvSpPr>
        <xdr:cNvPr id="86" name="Retângulo Arredondado 85"/>
        <xdr:cNvSpPr/>
      </xdr:nvSpPr>
      <xdr:spPr>
        <a:xfrm>
          <a:off x="182937" y="4702858"/>
          <a:ext cx="3631817" cy="2917142"/>
        </a:xfrm>
        <a:prstGeom prst="roundRect">
          <a:avLst>
            <a:gd name="adj" fmla="val 2692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182937</xdr:colOff>
      <xdr:row>18</xdr:row>
      <xdr:rowOff>48010</xdr:rowOff>
    </xdr:from>
    <xdr:to>
      <xdr:col>3</xdr:col>
      <xdr:colOff>605118</xdr:colOff>
      <xdr:row>28</xdr:row>
      <xdr:rowOff>97124</xdr:rowOff>
    </xdr:to>
    <xdr:sp macro="" textlink="">
      <xdr:nvSpPr>
        <xdr:cNvPr id="80" name="Retângulo Arredondado 79"/>
        <xdr:cNvSpPr/>
      </xdr:nvSpPr>
      <xdr:spPr>
        <a:xfrm>
          <a:off x="182937" y="2782245"/>
          <a:ext cx="3634534" cy="1617938"/>
        </a:xfrm>
        <a:prstGeom prst="roundRect">
          <a:avLst>
            <a:gd name="adj" fmla="val 4252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7</xdr:row>
      <xdr:rowOff>97116</xdr:rowOff>
    </xdr:from>
    <xdr:to>
      <xdr:col>11</xdr:col>
      <xdr:colOff>313765</xdr:colOff>
      <xdr:row>10</xdr:row>
      <xdr:rowOff>131736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150469"/>
          <a:ext cx="9188824" cy="505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/>
        <a:p>
          <a:pPr algn="ctr" rtl="0">
            <a:defRPr sz="1000"/>
          </a:pPr>
          <a:r>
            <a:rPr lang="pt-BR" sz="1400" b="1" i="1" u="none" strike="noStrike" baseline="0">
              <a:solidFill>
                <a:srgbClr val="008228"/>
              </a:solidFill>
              <a:latin typeface="Arial"/>
              <a:cs typeface="Arial"/>
            </a:rPr>
            <a:t>BALANÇO DE ENERGIA ELÉTRICA </a:t>
          </a:r>
          <a:r>
            <a:rPr lang="pt-BR" sz="1400" b="1" i="1" u="none" strike="noStrike" baseline="0">
              <a:solidFill>
                <a:srgbClr val="008228"/>
              </a:solidFill>
              <a:latin typeface="Arial"/>
              <a:ea typeface="+mn-ea"/>
              <a:cs typeface="Arial"/>
            </a:rPr>
            <a:t>– Janeiro a  Março de 2020</a:t>
          </a:r>
        </a:p>
        <a:p>
          <a:pPr algn="ctr" rtl="0">
            <a:defRPr sz="1000"/>
          </a:pPr>
          <a:r>
            <a:rPr lang="pt-BR" sz="1400" b="1" i="1" u="none" strike="noStrike" baseline="0">
              <a:solidFill>
                <a:srgbClr val="008228"/>
              </a:solidFill>
              <a:latin typeface="Arial"/>
              <a:cs typeface="Arial"/>
            </a:rPr>
            <a:t>GRUPO CEMIG </a:t>
          </a:r>
          <a:r>
            <a:rPr lang="pt-BR" sz="1200" b="1" i="1" u="none" strike="noStrike" baseline="0">
              <a:solidFill>
                <a:srgbClr val="008228"/>
              </a:solidFill>
              <a:latin typeface="Arial"/>
              <a:cs typeface="Arial"/>
            </a:rPr>
            <a:t>(Empresas Integrais)</a:t>
          </a:r>
        </a:p>
      </xdr:txBody>
    </xdr:sp>
    <xdr:clientData/>
  </xdr:twoCellAnchor>
  <xdr:twoCellAnchor>
    <xdr:from>
      <xdr:col>0</xdr:col>
      <xdr:colOff>179294</xdr:colOff>
      <xdr:row>13</xdr:row>
      <xdr:rowOff>103187</xdr:rowOff>
    </xdr:from>
    <xdr:to>
      <xdr:col>3</xdr:col>
      <xdr:colOff>590176</xdr:colOff>
      <xdr:row>17</xdr:row>
      <xdr:rowOff>10419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79294" y="2053011"/>
          <a:ext cx="3645647" cy="534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8228"/>
              </a:solidFill>
              <a:latin typeface="Arial"/>
              <a:cs typeface="Arial"/>
            </a:rPr>
            <a:t>RECURSOS TOTAIS</a:t>
          </a:r>
        </a:p>
        <a:p>
          <a:pPr algn="ctr" rtl="0">
            <a:defRPr sz="1000"/>
          </a:pPr>
          <a:r>
            <a:rPr lang="pt-BR" sz="1600" b="1" i="0" u="none" strike="noStrike" baseline="0">
              <a:solidFill>
                <a:srgbClr val="008228"/>
              </a:solidFill>
              <a:latin typeface="Arial"/>
              <a:cs typeface="Arial"/>
            </a:rPr>
            <a:t>   20.313 GWh</a:t>
          </a:r>
        </a:p>
      </xdr:txBody>
    </xdr:sp>
    <xdr:clientData/>
  </xdr:twoCellAnchor>
  <xdr:twoCellAnchor>
    <xdr:from>
      <xdr:col>4</xdr:col>
      <xdr:colOff>231589</xdr:colOff>
      <xdr:row>13</xdr:row>
      <xdr:rowOff>103187</xdr:rowOff>
    </xdr:from>
    <xdr:to>
      <xdr:col>7</xdr:col>
      <xdr:colOff>537883</xdr:colOff>
      <xdr:row>17</xdr:row>
      <xdr:rowOff>10419</xdr:rowOff>
    </xdr:to>
    <xdr:sp macro="" textlink="">
      <xdr:nvSpPr>
        <xdr:cNvPr id="23" name="Text Box 31"/>
        <xdr:cNvSpPr txBox="1">
          <a:spLocks noChangeArrowheads="1"/>
        </xdr:cNvSpPr>
      </xdr:nvSpPr>
      <xdr:spPr bwMode="auto">
        <a:xfrm>
          <a:off x="4108824" y="2053011"/>
          <a:ext cx="2554941" cy="534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8228"/>
              </a:solidFill>
              <a:latin typeface="Arial"/>
              <a:cs typeface="Arial"/>
            </a:rPr>
            <a:t>REQUISITOS TOTAIS</a:t>
          </a:r>
        </a:p>
        <a:p>
          <a:pPr algn="ctr" rtl="0">
            <a:defRPr sz="1000"/>
          </a:pPr>
          <a:r>
            <a:rPr lang="pt-BR" sz="1600" b="1" i="0" u="none" strike="noStrike" baseline="0">
              <a:solidFill>
                <a:srgbClr val="008228"/>
              </a:solidFill>
              <a:latin typeface="Arial"/>
              <a:cs typeface="Arial"/>
            </a:rPr>
            <a:t>   20.313  GWh</a:t>
          </a:r>
        </a:p>
      </xdr:txBody>
    </xdr:sp>
    <xdr:clientData/>
  </xdr:twoCellAnchor>
  <xdr:twoCellAnchor>
    <xdr:from>
      <xdr:col>0</xdr:col>
      <xdr:colOff>153470</xdr:colOff>
      <xdr:row>49</xdr:row>
      <xdr:rowOff>89647</xdr:rowOff>
    </xdr:from>
    <xdr:to>
      <xdr:col>11</xdr:col>
      <xdr:colOff>500528</xdr:colOff>
      <xdr:row>55</xdr:row>
      <xdr:rowOff>152416</xdr:rowOff>
    </xdr:to>
    <xdr:sp macro="" textlink="">
      <xdr:nvSpPr>
        <xdr:cNvPr id="26" name="Text Box 34"/>
        <xdr:cNvSpPr txBox="1">
          <a:spLocks noChangeArrowheads="1"/>
        </xdr:cNvSpPr>
      </xdr:nvSpPr>
      <xdr:spPr bwMode="auto">
        <a:xfrm>
          <a:off x="153470" y="7687235"/>
          <a:ext cx="9222117" cy="1004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Compreende o balanço de energia do grupo Cemig , empresas integrais : Cemig  D, Cemig GT,  Cemig PCH, Horizontes, Rosal, Sá Carvalho e SPE's .Exclui transações entre as empresas .</a:t>
          </a:r>
          <a:r>
            <a:rPr lang="pt-BR" sz="1000" b="0" i="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pt-BR" sz="1000" b="0" i="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1. Contratos de Comercialização de Energia no Ambiente Regulado - CCEAR e Leilão de Ajuste	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2. Mecanismo de Realocação de Energia - MRE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3. Geração injetada diretamente na Rede de Distribuição (inclui micro geração distribuída)</a:t>
          </a:r>
        </a:p>
        <a:p>
          <a:pPr marL="0" indent="0" algn="l" rtl="0">
            <a:defRPr sz="1000"/>
          </a:pPr>
          <a:r>
            <a:rPr lang="pt-BR" sz="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  <a:r>
            <a:rPr lang="pt-BR" sz="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Programa de incentivo às fontes alternativas de energia - PROINFA</a:t>
          </a:r>
        </a:p>
        <a:p>
          <a:pPr marL="0" indent="0" algn="l" rtl="0">
            <a:defRPr sz="1000"/>
          </a:pPr>
          <a:r>
            <a:rPr lang="pt-BR" sz="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 Contratos Bilaterais das empresas CEMIG GT, Sá Carvalho, Horizontes, Rosal, CEMIG PCH e SPE's</a:t>
          </a:r>
        </a:p>
        <a:p>
          <a:pPr marL="0" indent="0" algn="l" rtl="0">
            <a:defRPr sz="1000"/>
          </a:pPr>
          <a:r>
            <a:rPr lang="pt-BR" sz="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 Vendas da Cemig GT no Ambiente de Contratação Regulado - ACR</a:t>
          </a:r>
        </a:p>
      </xdr:txBody>
    </xdr:sp>
    <xdr:clientData/>
  </xdr:twoCellAnchor>
  <xdr:twoCellAnchor>
    <xdr:from>
      <xdr:col>11</xdr:col>
      <xdr:colOff>519113</xdr:colOff>
      <xdr:row>29</xdr:row>
      <xdr:rowOff>98425</xdr:rowOff>
    </xdr:from>
    <xdr:to>
      <xdr:col>12</xdr:col>
      <xdr:colOff>266700</xdr:colOff>
      <xdr:row>30</xdr:row>
      <xdr:rowOff>149989</xdr:rowOff>
    </xdr:to>
    <xdr:sp macro="" textlink="">
      <xdr:nvSpPr>
        <xdr:cNvPr id="27" name="CaixaDeTexto 35"/>
        <xdr:cNvSpPr txBox="1">
          <a:spLocks noChangeArrowheads="1"/>
        </xdr:cNvSpPr>
      </xdr:nvSpPr>
      <xdr:spPr bwMode="auto">
        <a:xfrm>
          <a:off x="7573963" y="4886325"/>
          <a:ext cx="388937" cy="2357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r>
            <a:rPr lang="pt-BR" sz="800"/>
            <a:t>(5)</a:t>
          </a:r>
        </a:p>
      </xdr:txBody>
    </xdr:sp>
    <xdr:clientData/>
  </xdr:twoCellAnchor>
  <xdr:twoCellAnchor>
    <xdr:from>
      <xdr:col>11</xdr:col>
      <xdr:colOff>519113</xdr:colOff>
      <xdr:row>34</xdr:row>
      <xdr:rowOff>36512</xdr:rowOff>
    </xdr:from>
    <xdr:to>
      <xdr:col>12</xdr:col>
      <xdr:colOff>266700</xdr:colOff>
      <xdr:row>35</xdr:row>
      <xdr:rowOff>88012</xdr:rowOff>
    </xdr:to>
    <xdr:sp macro="" textlink="">
      <xdr:nvSpPr>
        <xdr:cNvPr id="28" name="CaixaDeTexto 27"/>
        <xdr:cNvSpPr txBox="1">
          <a:spLocks noChangeArrowheads="1"/>
        </xdr:cNvSpPr>
      </xdr:nvSpPr>
      <xdr:spPr bwMode="auto">
        <a:xfrm>
          <a:off x="7573963" y="5745162"/>
          <a:ext cx="388937" cy="235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r>
            <a:rPr lang="pt-BR" sz="800">
              <a:latin typeface="Arial" charset="0"/>
              <a:cs typeface="Arial" charset="0"/>
            </a:rPr>
            <a:t>(6)</a:t>
          </a:r>
        </a:p>
      </xdr:txBody>
    </xdr:sp>
    <xdr:clientData/>
  </xdr:twoCellAnchor>
  <xdr:twoCellAnchor>
    <xdr:from>
      <xdr:col>8</xdr:col>
      <xdr:colOff>419652</xdr:colOff>
      <xdr:row>12</xdr:row>
      <xdr:rowOff>116326</xdr:rowOff>
    </xdr:from>
    <xdr:to>
      <xdr:col>13</xdr:col>
      <xdr:colOff>0</xdr:colOff>
      <xdr:row>14</xdr:row>
      <xdr:rowOff>72579</xdr:rowOff>
    </xdr:to>
    <xdr:sp macro="" textlink="">
      <xdr:nvSpPr>
        <xdr:cNvPr id="43" name="Text Box 10"/>
        <xdr:cNvSpPr txBox="1">
          <a:spLocks noChangeArrowheads="1"/>
        </xdr:cNvSpPr>
      </xdr:nvSpPr>
      <xdr:spPr bwMode="auto">
        <a:xfrm>
          <a:off x="7208379" y="1963599"/>
          <a:ext cx="3182530" cy="27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/>
          <a:r>
            <a:rPr lang="pt-BR" sz="1200" b="1">
              <a:solidFill>
                <a:srgbClr val="008228"/>
              </a:solidFill>
              <a:latin typeface="Arial" charset="0"/>
            </a:rPr>
            <a:t>Vendas CEMIG D no Mercado  Cativo</a:t>
          </a:r>
        </a:p>
      </xdr:txBody>
    </xdr:sp>
    <xdr:clientData/>
  </xdr:twoCellAnchor>
  <xdr:twoCellAnchor>
    <xdr:from>
      <xdr:col>8</xdr:col>
      <xdr:colOff>419652</xdr:colOff>
      <xdr:row>22</xdr:row>
      <xdr:rowOff>136665</xdr:rowOff>
    </xdr:from>
    <xdr:to>
      <xdr:col>12</xdr:col>
      <xdr:colOff>622852</xdr:colOff>
      <xdr:row>24</xdr:row>
      <xdr:rowOff>90834</xdr:rowOff>
    </xdr:to>
    <xdr:sp macro="" textlink="">
      <xdr:nvSpPr>
        <xdr:cNvPr id="46" name="Text Box 14"/>
        <xdr:cNvSpPr txBox="1">
          <a:spLocks noChangeArrowheads="1"/>
        </xdr:cNvSpPr>
      </xdr:nvSpPr>
      <xdr:spPr bwMode="auto">
        <a:xfrm>
          <a:off x="7208379" y="3600301"/>
          <a:ext cx="2997200" cy="277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/>
          <a:r>
            <a:rPr lang="pt-BR" sz="1200" b="1">
              <a:solidFill>
                <a:srgbClr val="008228"/>
              </a:solidFill>
              <a:latin typeface="Arial" charset="0"/>
            </a:rPr>
            <a:t>Repasse aos Autoprodutores</a:t>
          </a:r>
        </a:p>
      </xdr:txBody>
    </xdr:sp>
    <xdr:clientData/>
  </xdr:twoCellAnchor>
  <xdr:twoCellAnchor>
    <xdr:from>
      <xdr:col>8</xdr:col>
      <xdr:colOff>419652</xdr:colOff>
      <xdr:row>28</xdr:row>
      <xdr:rowOff>37304</xdr:rowOff>
    </xdr:from>
    <xdr:to>
      <xdr:col>12</xdr:col>
      <xdr:colOff>434593</xdr:colOff>
      <xdr:row>29</xdr:row>
      <xdr:rowOff>154544</xdr:rowOff>
    </xdr:to>
    <xdr:sp macro="" textlink="">
      <xdr:nvSpPr>
        <xdr:cNvPr id="48" name="Text Box 18"/>
        <xdr:cNvSpPr txBox="1">
          <a:spLocks noChangeArrowheads="1"/>
        </xdr:cNvSpPr>
      </xdr:nvSpPr>
      <xdr:spPr bwMode="auto">
        <a:xfrm>
          <a:off x="7208379" y="4470759"/>
          <a:ext cx="2808941" cy="278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/>
          <a:r>
            <a:rPr lang="pt-BR" sz="1200" b="1">
              <a:solidFill>
                <a:srgbClr val="008228"/>
              </a:solidFill>
              <a:latin typeface="Arial" charset="0"/>
            </a:rPr>
            <a:t>Vendas Empresas Coligadas</a:t>
          </a:r>
        </a:p>
      </xdr:txBody>
    </xdr:sp>
    <xdr:clientData/>
  </xdr:twoCellAnchor>
  <xdr:twoCellAnchor>
    <xdr:from>
      <xdr:col>8</xdr:col>
      <xdr:colOff>419652</xdr:colOff>
      <xdr:row>32</xdr:row>
      <xdr:rowOff>138960</xdr:rowOff>
    </xdr:from>
    <xdr:to>
      <xdr:col>12</xdr:col>
      <xdr:colOff>712304</xdr:colOff>
      <xdr:row>34</xdr:row>
      <xdr:rowOff>93059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7208379" y="5218960"/>
          <a:ext cx="3086652" cy="277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/>
          <a:r>
            <a:rPr lang="pt-BR" sz="1200" b="1">
              <a:solidFill>
                <a:srgbClr val="008228"/>
              </a:solidFill>
              <a:latin typeface="Arial" charset="0"/>
            </a:rPr>
            <a:t>Vendas CEMIG GT às Distribuidoras</a:t>
          </a:r>
        </a:p>
      </xdr:txBody>
    </xdr:sp>
    <xdr:clientData/>
  </xdr:twoCellAnchor>
  <xdr:twoCellAnchor>
    <xdr:from>
      <xdr:col>11</xdr:col>
      <xdr:colOff>519113</xdr:colOff>
      <xdr:row>29</xdr:row>
      <xdr:rowOff>98425</xdr:rowOff>
    </xdr:from>
    <xdr:to>
      <xdr:col>12</xdr:col>
      <xdr:colOff>266700</xdr:colOff>
      <xdr:row>30</xdr:row>
      <xdr:rowOff>149989</xdr:rowOff>
    </xdr:to>
    <xdr:sp macro="" textlink="">
      <xdr:nvSpPr>
        <xdr:cNvPr id="58" name="CaixaDeTexto 35"/>
        <xdr:cNvSpPr txBox="1">
          <a:spLocks noChangeArrowheads="1"/>
        </xdr:cNvSpPr>
      </xdr:nvSpPr>
      <xdr:spPr bwMode="auto">
        <a:xfrm>
          <a:off x="7573963" y="4886325"/>
          <a:ext cx="388937" cy="2357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r>
            <a:rPr lang="pt-BR" sz="800"/>
            <a:t>(5)</a:t>
          </a:r>
        </a:p>
      </xdr:txBody>
    </xdr:sp>
    <xdr:clientData/>
  </xdr:twoCellAnchor>
  <xdr:twoCellAnchor>
    <xdr:from>
      <xdr:col>11</xdr:col>
      <xdr:colOff>519113</xdr:colOff>
      <xdr:row>34</xdr:row>
      <xdr:rowOff>36512</xdr:rowOff>
    </xdr:from>
    <xdr:to>
      <xdr:col>12</xdr:col>
      <xdr:colOff>266700</xdr:colOff>
      <xdr:row>35</xdr:row>
      <xdr:rowOff>88012</xdr:rowOff>
    </xdr:to>
    <xdr:sp macro="" textlink="">
      <xdr:nvSpPr>
        <xdr:cNvPr id="59" name="CaixaDeTexto 58"/>
        <xdr:cNvSpPr txBox="1">
          <a:spLocks noChangeArrowheads="1"/>
        </xdr:cNvSpPr>
      </xdr:nvSpPr>
      <xdr:spPr bwMode="auto">
        <a:xfrm>
          <a:off x="7573963" y="5745162"/>
          <a:ext cx="388937" cy="235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r>
            <a:rPr lang="pt-BR" sz="800">
              <a:latin typeface="Arial" charset="0"/>
              <a:cs typeface="Arial" charset="0"/>
            </a:rPr>
            <a:t>(6)</a:t>
          </a:r>
        </a:p>
      </xdr:txBody>
    </xdr:sp>
    <xdr:clientData/>
  </xdr:twoCellAnchor>
  <xdr:twoCellAnchor>
    <xdr:from>
      <xdr:col>8</xdr:col>
      <xdr:colOff>419652</xdr:colOff>
      <xdr:row>17</xdr:row>
      <xdr:rowOff>151851</xdr:rowOff>
    </xdr:from>
    <xdr:to>
      <xdr:col>12</xdr:col>
      <xdr:colOff>756478</xdr:colOff>
      <xdr:row>19</xdr:row>
      <xdr:rowOff>94701</xdr:rowOff>
    </xdr:to>
    <xdr:sp macro="" textlink="">
      <xdr:nvSpPr>
        <xdr:cNvPr id="60" name="Text Box 12"/>
        <xdr:cNvSpPr txBox="1">
          <a:spLocks noChangeArrowheads="1"/>
        </xdr:cNvSpPr>
      </xdr:nvSpPr>
      <xdr:spPr bwMode="auto">
        <a:xfrm>
          <a:off x="7208379" y="2807306"/>
          <a:ext cx="3130826" cy="266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no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/>
          <a:r>
            <a:rPr lang="pt-BR" sz="1200" b="1">
              <a:solidFill>
                <a:srgbClr val="008228"/>
              </a:solidFill>
              <a:latin typeface="Arial" charset="0"/>
            </a:rPr>
            <a:t>Vendas CEMIG GT no Mercado Livre</a:t>
          </a:r>
        </a:p>
      </xdr:txBody>
    </xdr:sp>
    <xdr:clientData/>
  </xdr:twoCellAnchor>
  <xdr:twoCellAnchor>
    <xdr:from>
      <xdr:col>8</xdr:col>
      <xdr:colOff>419652</xdr:colOff>
      <xdr:row>41</xdr:row>
      <xdr:rowOff>146708</xdr:rowOff>
    </xdr:from>
    <xdr:to>
      <xdr:col>12</xdr:col>
      <xdr:colOff>405365</xdr:colOff>
      <xdr:row>43</xdr:row>
      <xdr:rowOff>102312</xdr:rowOff>
    </xdr:to>
    <xdr:sp macro="" textlink="">
      <xdr:nvSpPr>
        <xdr:cNvPr id="65" name="Text Box 16"/>
        <xdr:cNvSpPr txBox="1">
          <a:spLocks noChangeArrowheads="1"/>
        </xdr:cNvSpPr>
      </xdr:nvSpPr>
      <xdr:spPr bwMode="auto">
        <a:xfrm>
          <a:off x="7208379" y="6681435"/>
          <a:ext cx="2779713" cy="2788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/>
          <a:r>
            <a:rPr lang="pt-BR" sz="1200" b="1">
              <a:solidFill>
                <a:srgbClr val="008228"/>
              </a:solidFill>
              <a:latin typeface="Arial" charset="0"/>
            </a:rPr>
            <a:t>Vendas na CCEE</a:t>
          </a:r>
        </a:p>
      </xdr:txBody>
    </xdr:sp>
    <xdr:clientData/>
  </xdr:twoCellAnchor>
  <xdr:twoCellAnchor>
    <xdr:from>
      <xdr:col>7</xdr:col>
      <xdr:colOff>152865</xdr:colOff>
      <xdr:row>15</xdr:row>
      <xdr:rowOff>114300</xdr:rowOff>
    </xdr:from>
    <xdr:to>
      <xdr:col>9</xdr:col>
      <xdr:colOff>119528</xdr:colOff>
      <xdr:row>44</xdr:row>
      <xdr:rowOff>142875</xdr:rowOff>
    </xdr:to>
    <xdr:grpSp>
      <xdr:nvGrpSpPr>
        <xdr:cNvPr id="131" name="Agrupar 130"/>
        <xdr:cNvGrpSpPr/>
      </xdr:nvGrpSpPr>
      <xdr:grpSpPr>
        <a:xfrm>
          <a:off x="6403646" y="2519363"/>
          <a:ext cx="1276351" cy="4862512"/>
          <a:chOff x="6230657" y="2377888"/>
          <a:chExt cx="1251605" cy="4578163"/>
        </a:xfrm>
      </xdr:grpSpPr>
      <xdr:sp macro="" textlink="">
        <xdr:nvSpPr>
          <xdr:cNvPr id="19" name="Line 26"/>
          <xdr:cNvSpPr>
            <a:spLocks noChangeShapeType="1"/>
          </xdr:cNvSpPr>
        </xdr:nvSpPr>
        <xdr:spPr bwMode="auto">
          <a:xfrm>
            <a:off x="6937422" y="5558119"/>
            <a:ext cx="544840" cy="0"/>
          </a:xfrm>
          <a:prstGeom prst="line">
            <a:avLst/>
          </a:prstGeom>
          <a:noFill/>
          <a:ln w="28575">
            <a:solidFill>
              <a:srgbClr val="46D232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3"/>
          <xdr:cNvSpPr>
            <a:spLocks noChangeShapeType="1"/>
          </xdr:cNvSpPr>
        </xdr:nvSpPr>
        <xdr:spPr bwMode="auto">
          <a:xfrm flipH="1">
            <a:off x="6230657" y="4331634"/>
            <a:ext cx="699621" cy="0"/>
          </a:xfrm>
          <a:prstGeom prst="line">
            <a:avLst/>
          </a:prstGeom>
          <a:noFill/>
          <a:ln w="38100">
            <a:solidFill>
              <a:srgbClr val="46D23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23"/>
          <xdr:cNvSpPr>
            <a:spLocks noChangeShapeType="1"/>
          </xdr:cNvSpPr>
        </xdr:nvSpPr>
        <xdr:spPr bwMode="auto">
          <a:xfrm>
            <a:off x="6911228" y="2377888"/>
            <a:ext cx="47625" cy="4559113"/>
          </a:xfrm>
          <a:prstGeom prst="line">
            <a:avLst/>
          </a:prstGeom>
          <a:noFill/>
          <a:ln w="28575">
            <a:solidFill>
              <a:srgbClr val="46D23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Line 25"/>
          <xdr:cNvSpPr>
            <a:spLocks noChangeShapeType="1"/>
          </xdr:cNvSpPr>
        </xdr:nvSpPr>
        <xdr:spPr bwMode="auto">
          <a:xfrm>
            <a:off x="6930278" y="4821331"/>
            <a:ext cx="518646" cy="0"/>
          </a:xfrm>
          <a:prstGeom prst="line">
            <a:avLst/>
          </a:prstGeom>
          <a:noFill/>
          <a:ln w="28575">
            <a:solidFill>
              <a:srgbClr val="46D232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Line 27"/>
          <xdr:cNvSpPr>
            <a:spLocks noChangeShapeType="1"/>
          </xdr:cNvSpPr>
        </xdr:nvSpPr>
        <xdr:spPr bwMode="auto">
          <a:xfrm>
            <a:off x="6930278" y="3190875"/>
            <a:ext cx="547221" cy="0"/>
          </a:xfrm>
          <a:prstGeom prst="line">
            <a:avLst/>
          </a:prstGeom>
          <a:noFill/>
          <a:ln w="28575">
            <a:solidFill>
              <a:srgbClr val="46D232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Line 28"/>
          <xdr:cNvSpPr>
            <a:spLocks noChangeShapeType="1"/>
          </xdr:cNvSpPr>
        </xdr:nvSpPr>
        <xdr:spPr bwMode="auto">
          <a:xfrm>
            <a:off x="6911228" y="2377888"/>
            <a:ext cx="547221" cy="0"/>
          </a:xfrm>
          <a:prstGeom prst="line">
            <a:avLst/>
          </a:prstGeom>
          <a:noFill/>
          <a:ln w="28575">
            <a:solidFill>
              <a:srgbClr val="46D232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Line 29"/>
          <xdr:cNvSpPr>
            <a:spLocks noChangeShapeType="1"/>
          </xdr:cNvSpPr>
        </xdr:nvSpPr>
        <xdr:spPr bwMode="auto">
          <a:xfrm>
            <a:off x="6930278" y="3975287"/>
            <a:ext cx="547221" cy="0"/>
          </a:xfrm>
          <a:prstGeom prst="line">
            <a:avLst/>
          </a:prstGeom>
          <a:noFill/>
          <a:ln w="28575">
            <a:solidFill>
              <a:srgbClr val="46D232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24"/>
          <xdr:cNvSpPr>
            <a:spLocks noChangeShapeType="1"/>
          </xdr:cNvSpPr>
        </xdr:nvSpPr>
        <xdr:spPr bwMode="auto">
          <a:xfrm flipV="1">
            <a:off x="6949328" y="6946526"/>
            <a:ext cx="509121" cy="9525"/>
          </a:xfrm>
          <a:prstGeom prst="line">
            <a:avLst/>
          </a:prstGeom>
          <a:noFill/>
          <a:ln w="28575">
            <a:solidFill>
              <a:srgbClr val="46D232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" name="Line 24"/>
          <xdr:cNvSpPr>
            <a:spLocks noChangeShapeType="1"/>
          </xdr:cNvSpPr>
        </xdr:nvSpPr>
        <xdr:spPr bwMode="auto">
          <a:xfrm flipV="1">
            <a:off x="6965997" y="6214222"/>
            <a:ext cx="509121" cy="9525"/>
          </a:xfrm>
          <a:prstGeom prst="line">
            <a:avLst/>
          </a:prstGeom>
          <a:noFill/>
          <a:ln w="28575">
            <a:solidFill>
              <a:srgbClr val="46D232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419652</xdr:colOff>
      <xdr:row>37</xdr:row>
      <xdr:rowOff>66184</xdr:rowOff>
    </xdr:from>
    <xdr:to>
      <xdr:col>11</xdr:col>
      <xdr:colOff>249565</xdr:colOff>
      <xdr:row>39</xdr:row>
      <xdr:rowOff>16673</xdr:rowOff>
    </xdr:to>
    <xdr:sp macro="" textlink="">
      <xdr:nvSpPr>
        <xdr:cNvPr id="68" name="Text Box 16"/>
        <xdr:cNvSpPr txBox="1">
          <a:spLocks noChangeArrowheads="1"/>
        </xdr:cNvSpPr>
      </xdr:nvSpPr>
      <xdr:spPr bwMode="auto">
        <a:xfrm>
          <a:off x="7208379" y="5954366"/>
          <a:ext cx="1977368" cy="273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pt-BR"/>
          </a:defPPr>
          <a:lvl1pPr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1pPr>
          <a:lvl2pPr marL="4572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2pPr>
          <a:lvl3pPr marL="9144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3pPr>
          <a:lvl4pPr marL="13716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4pPr>
          <a:lvl5pPr marL="1828800" algn="ctr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charset="0"/>
              <a:ea typeface="+mn-ea"/>
              <a:cs typeface="+mn-cs"/>
            </a:defRPr>
          </a:lvl9pPr>
        </a:lstStyle>
        <a:p>
          <a:pPr algn="l" eaLnBrk="0" hangingPunct="0"/>
          <a:r>
            <a:rPr lang="pt-BR" sz="1200" b="1">
              <a:solidFill>
                <a:srgbClr val="008228"/>
              </a:solidFill>
              <a:latin typeface="Arial" charset="0"/>
            </a:rPr>
            <a:t>Vendas no MRE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317836</xdr:colOff>
      <xdr:row>7</xdr:row>
      <xdr:rowOff>48817</xdr:rowOff>
    </xdr:to>
    <xdr:pic>
      <xdr:nvPicPr>
        <xdr:cNvPr id="70" name="Imagem 6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92895" cy="1102170"/>
        </a:xfrm>
        <a:prstGeom prst="rect">
          <a:avLst/>
        </a:prstGeom>
      </xdr:spPr>
    </xdr:pic>
    <xdr:clientData/>
  </xdr:twoCellAnchor>
  <xdr:twoCellAnchor>
    <xdr:from>
      <xdr:col>2</xdr:col>
      <xdr:colOff>228788</xdr:colOff>
      <xdr:row>1</xdr:row>
      <xdr:rowOff>15877</xdr:rowOff>
    </xdr:from>
    <xdr:to>
      <xdr:col>10</xdr:col>
      <xdr:colOff>112059</xdr:colOff>
      <xdr:row>6</xdr:row>
      <xdr:rowOff>37354</xdr:rowOff>
    </xdr:to>
    <xdr:sp macro="" textlink="">
      <xdr:nvSpPr>
        <xdr:cNvPr id="71" name="CaixaDeTexto 70"/>
        <xdr:cNvSpPr txBox="1"/>
      </xdr:nvSpPr>
      <xdr:spPr>
        <a:xfrm>
          <a:off x="2544670" y="172759"/>
          <a:ext cx="5590801" cy="8058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1.3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0</xdr:col>
      <xdr:colOff>377172</xdr:colOff>
      <xdr:row>19</xdr:row>
      <xdr:rowOff>23393</xdr:rowOff>
    </xdr:from>
    <xdr:to>
      <xdr:col>3</xdr:col>
      <xdr:colOff>560294</xdr:colOff>
      <xdr:row>28</xdr:row>
      <xdr:rowOff>11487</xdr:rowOff>
    </xdr:to>
    <xdr:sp macro="" textlink="">
      <xdr:nvSpPr>
        <xdr:cNvPr id="79" name="Text Box 32"/>
        <xdr:cNvSpPr txBox="1">
          <a:spLocks noChangeArrowheads="1"/>
        </xdr:cNvSpPr>
      </xdr:nvSpPr>
      <xdr:spPr bwMode="auto">
        <a:xfrm>
          <a:off x="377172" y="2914511"/>
          <a:ext cx="3395475" cy="1400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 sz="1000"/>
          </a:pPr>
          <a:r>
            <a:rPr kumimoji="0" lang="pt-BR" sz="1400" b="0" i="0" u="sng" strike="noStrike" kern="0" cap="none" spc="0" normalizeH="0" baseline="0" noProof="0">
              <a:ln>
                <a:noFill/>
              </a:ln>
              <a:solidFill>
                <a:srgbClr val="008228"/>
              </a:solidFill>
              <a:effectLst/>
              <a:uLnTx/>
              <a:uFillTx/>
              <a:latin typeface="Arial"/>
              <a:cs typeface="Arial"/>
            </a:rPr>
            <a:t>Energia Produzida                          1.603       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 sz="1000"/>
          </a:pPr>
          <a:r>
            <a:rPr kumimoji="0" lang="pt-BR" sz="14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Geração Própria                             1.107          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 sz="1000"/>
          </a:pPr>
          <a:r>
            <a:rPr kumimoji="0" lang="pt-BR" sz="14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Energia Autoprodução                         0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 sz="1000"/>
          </a:pPr>
          <a:r>
            <a:rPr kumimoji="0" lang="pt-BR" sz="14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Energia Empresas Coligadas          529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 sz="1000"/>
          </a:pPr>
          <a:r>
            <a:rPr kumimoji="0" lang="pt-BR" sz="14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Perdas Geração Rede Básica           </a:t>
          </a:r>
          <a:r>
            <a:rPr kumimoji="0" lang="pt-BR" sz="14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Arial"/>
              <a:cs typeface="Arial"/>
            </a:rPr>
            <a:t>-33 </a:t>
          </a:r>
        </a:p>
      </xdr:txBody>
    </xdr:sp>
    <xdr:clientData/>
  </xdr:twoCellAnchor>
  <xdr:twoCellAnchor>
    <xdr:from>
      <xdr:col>0</xdr:col>
      <xdr:colOff>400877</xdr:colOff>
      <xdr:row>30</xdr:row>
      <xdr:rowOff>68593</xdr:rowOff>
    </xdr:from>
    <xdr:to>
      <xdr:col>3</xdr:col>
      <xdr:colOff>600364</xdr:colOff>
      <xdr:row>47</xdr:row>
      <xdr:rowOff>11545</xdr:rowOff>
    </xdr:to>
    <xdr:sp macro="" textlink="">
      <xdr:nvSpPr>
        <xdr:cNvPr id="84" name="Text Box 33"/>
        <xdr:cNvSpPr txBox="1">
          <a:spLocks noChangeArrowheads="1"/>
        </xdr:cNvSpPr>
      </xdr:nvSpPr>
      <xdr:spPr bwMode="auto">
        <a:xfrm>
          <a:off x="400877" y="4825320"/>
          <a:ext cx="3409123" cy="2690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 sz="1000"/>
          </a:pPr>
          <a:r>
            <a:rPr kumimoji="0" lang="pt-BR" sz="1400" b="0" i="0" u="sng" strike="noStrike" kern="0" cap="none" spc="0" normalizeH="0" baseline="0" noProof="0">
              <a:ln>
                <a:noFill/>
              </a:ln>
              <a:solidFill>
                <a:srgbClr val="008228"/>
              </a:solidFill>
              <a:effectLst/>
              <a:uLnTx/>
              <a:uFillTx/>
              <a:latin typeface="Arial"/>
              <a:cs typeface="Arial"/>
            </a:rPr>
            <a:t>Energia Comprada                       18.710              </a:t>
          </a:r>
          <a:r>
            <a:rPr kumimoji="0" lang="pt-BR" sz="1400" b="0" i="0" u="sng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                            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 sz="1000"/>
          </a:pPr>
          <a:r>
            <a:rPr kumimoji="0" lang="pt-BR" sz="14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Itaipu                                            1.445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 sz="1000"/>
          </a:pPr>
          <a:r>
            <a:rPr kumimoji="0" lang="pt-BR" sz="14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Contratos Regulados </a:t>
          </a:r>
          <a:r>
            <a:rPr kumimoji="0" lang="pt-BR" sz="1100" b="0" i="0" u="none" strike="noStrike" kern="0" cap="none" spc="0" normalizeH="0" baseline="3000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(1)</a:t>
          </a:r>
          <a:r>
            <a:rPr kumimoji="0" lang="pt-BR" sz="14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                4.289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 sz="1000"/>
          </a:pPr>
          <a:r>
            <a:rPr kumimoji="0" lang="pt-BR" sz="14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Compra no MRE </a:t>
          </a:r>
          <a:r>
            <a:rPr kumimoji="0" lang="pt-BR" sz="1100" b="0" i="0" u="none" strike="noStrike" kern="0" cap="none" spc="0" normalizeH="0" baseline="3000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(2</a:t>
          </a:r>
          <a:r>
            <a:rPr kumimoji="0" lang="pt-BR" sz="1000" b="0" i="0" u="none" strike="noStrike" kern="0" cap="none" spc="0" normalizeH="0" baseline="3000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)</a:t>
          </a:r>
          <a:r>
            <a:rPr kumimoji="0" lang="pt-BR" sz="14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                       1.667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 sz="1000"/>
          </a:pPr>
          <a:r>
            <a:rPr kumimoji="0" lang="pt-BR" sz="14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Compra na CCEE                         4.463 </a:t>
          </a:r>
          <a:br>
            <a:rPr kumimoji="0" lang="pt-BR" sz="14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</a:br>
          <a:r>
            <a:rPr kumimoji="0" lang="pt-BR" sz="14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Contratos Bilaterais                      4.414 </a:t>
          </a:r>
          <a:br>
            <a:rPr kumimoji="0" lang="pt-BR" sz="14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</a:br>
          <a:r>
            <a:rPr kumimoji="0" lang="pt-BR" sz="14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CCEN                                           271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 sz="1000"/>
          </a:pPr>
          <a:r>
            <a:rPr kumimoji="0" lang="pt-BR" sz="14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CCGF                                           1.833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 sz="1000"/>
          </a:pPr>
          <a:r>
            <a:rPr kumimoji="0" lang="pt-BR" sz="14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Recebimento na RD </a:t>
          </a:r>
          <a:r>
            <a:rPr kumimoji="0" lang="pt-BR" sz="1100" b="0" i="0" u="none" strike="noStrike" kern="0" cap="none" spc="0" normalizeH="0" baseline="3000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(3)</a:t>
          </a:r>
          <a:r>
            <a:rPr kumimoji="0" lang="pt-BR" sz="14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                  188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 sz="1000"/>
          </a:pPr>
          <a:r>
            <a:rPr kumimoji="0" lang="pt-BR" sz="14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PROINFA  </a:t>
          </a:r>
          <a:r>
            <a:rPr kumimoji="0" lang="pt-BR" sz="1100" b="0" i="0" u="none" strike="noStrike" kern="0" cap="none" spc="0" normalizeH="0" baseline="3000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(4)</a:t>
          </a:r>
          <a:r>
            <a:rPr kumimoji="0" lang="pt-BR" sz="14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                                 139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 sz="1000"/>
          </a:pPr>
          <a:r>
            <a:rPr kumimoji="0" lang="pt-BR" sz="14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Cogeração                                               0</a:t>
          </a:r>
        </a:p>
      </xdr:txBody>
    </xdr:sp>
    <xdr:clientData/>
  </xdr:twoCellAnchor>
  <xdr:twoCellAnchor>
    <xdr:from>
      <xdr:col>4</xdr:col>
      <xdr:colOff>220288</xdr:colOff>
      <xdr:row>18</xdr:row>
      <xdr:rowOff>48010</xdr:rowOff>
    </xdr:from>
    <xdr:to>
      <xdr:col>7</xdr:col>
      <xdr:colOff>552824</xdr:colOff>
      <xdr:row>28</xdr:row>
      <xdr:rowOff>97124</xdr:rowOff>
    </xdr:to>
    <xdr:sp macro="" textlink="">
      <xdr:nvSpPr>
        <xdr:cNvPr id="88" name="Retângulo Arredondado 87"/>
        <xdr:cNvSpPr/>
      </xdr:nvSpPr>
      <xdr:spPr>
        <a:xfrm>
          <a:off x="4075112" y="2782245"/>
          <a:ext cx="2573712" cy="1617938"/>
        </a:xfrm>
        <a:prstGeom prst="roundRect">
          <a:avLst>
            <a:gd name="adj" fmla="val 4252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478117</xdr:colOff>
      <xdr:row>19</xdr:row>
      <xdr:rowOff>15923</xdr:rowOff>
    </xdr:from>
    <xdr:to>
      <xdr:col>7</xdr:col>
      <xdr:colOff>186765</xdr:colOff>
      <xdr:row>28</xdr:row>
      <xdr:rowOff>4017</xdr:rowOff>
    </xdr:to>
    <xdr:sp macro="" textlink="">
      <xdr:nvSpPr>
        <xdr:cNvPr id="90" name="Text Box 32"/>
        <xdr:cNvSpPr txBox="1">
          <a:spLocks noChangeArrowheads="1"/>
        </xdr:cNvSpPr>
      </xdr:nvSpPr>
      <xdr:spPr bwMode="auto">
        <a:xfrm>
          <a:off x="4332941" y="2907041"/>
          <a:ext cx="1949824" cy="1400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 sz="1000"/>
          </a:pP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srgbClr val="008228"/>
              </a:solidFill>
              <a:effectLst/>
              <a:uLnTx/>
              <a:uFillTx/>
              <a:latin typeface="Arial"/>
              <a:cs typeface="Arial"/>
            </a:rPr>
            <a:t>Energia Comercializada</a:t>
          </a:r>
          <a:b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srgbClr val="008228"/>
              </a:solidFill>
              <a:effectLst/>
              <a:uLnTx/>
              <a:uFillTx/>
              <a:latin typeface="Arial"/>
              <a:cs typeface="Arial"/>
            </a:rPr>
          </a:b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srgbClr val="008228"/>
              </a:solidFill>
              <a:effectLst/>
              <a:uLnTx/>
              <a:uFillTx/>
              <a:latin typeface="Arial"/>
              <a:cs typeface="Arial"/>
            </a:rPr>
            <a:t>18.695</a:t>
          </a:r>
        </a:p>
      </xdr:txBody>
    </xdr:sp>
    <xdr:clientData/>
  </xdr:twoCellAnchor>
  <xdr:twoCellAnchor>
    <xdr:from>
      <xdr:col>4</xdr:col>
      <xdr:colOff>220288</xdr:colOff>
      <xdr:row>29</xdr:row>
      <xdr:rowOff>107768</xdr:rowOff>
    </xdr:from>
    <xdr:to>
      <xdr:col>7</xdr:col>
      <xdr:colOff>552824</xdr:colOff>
      <xdr:row>36</xdr:row>
      <xdr:rowOff>82176</xdr:rowOff>
    </xdr:to>
    <xdr:sp macro="" textlink="">
      <xdr:nvSpPr>
        <xdr:cNvPr id="93" name="Retângulo Arredondado 92"/>
        <xdr:cNvSpPr/>
      </xdr:nvSpPr>
      <xdr:spPr>
        <a:xfrm>
          <a:off x="4075112" y="4567709"/>
          <a:ext cx="2573712" cy="1072585"/>
        </a:xfrm>
        <a:prstGeom prst="roundRect">
          <a:avLst>
            <a:gd name="adj" fmla="val 4252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478117</xdr:colOff>
      <xdr:row>30</xdr:row>
      <xdr:rowOff>15916</xdr:rowOff>
    </xdr:from>
    <xdr:to>
      <xdr:col>7</xdr:col>
      <xdr:colOff>186765</xdr:colOff>
      <xdr:row>36</xdr:row>
      <xdr:rowOff>126999</xdr:rowOff>
    </xdr:to>
    <xdr:sp macro="" textlink="">
      <xdr:nvSpPr>
        <xdr:cNvPr id="94" name="Text Box 32"/>
        <xdr:cNvSpPr txBox="1">
          <a:spLocks noChangeArrowheads="1"/>
        </xdr:cNvSpPr>
      </xdr:nvSpPr>
      <xdr:spPr bwMode="auto">
        <a:xfrm>
          <a:off x="4332941" y="4632740"/>
          <a:ext cx="1949824" cy="1052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 sz="1000"/>
          </a:pP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srgbClr val="008228"/>
              </a:solidFill>
              <a:effectLst/>
              <a:uLnTx/>
              <a:uFillTx/>
              <a:latin typeface="Arial"/>
              <a:cs typeface="Arial"/>
            </a:rPr>
            <a:t>Perdas - Rede de Distribuição</a:t>
          </a:r>
          <a:b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srgbClr val="008228"/>
              </a:solidFill>
              <a:effectLst/>
              <a:uLnTx/>
              <a:uFillTx/>
              <a:latin typeface="Arial"/>
              <a:cs typeface="Arial"/>
            </a:rPr>
          </a:b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srgbClr val="008228"/>
              </a:solidFill>
              <a:effectLst/>
              <a:uLnTx/>
              <a:uFillTx/>
              <a:latin typeface="Arial"/>
              <a:cs typeface="Arial"/>
            </a:rPr>
            <a:t>1.487</a:t>
          </a:r>
        </a:p>
      </xdr:txBody>
    </xdr:sp>
    <xdr:clientData/>
  </xdr:twoCellAnchor>
  <xdr:twoCellAnchor>
    <xdr:from>
      <xdr:col>4</xdr:col>
      <xdr:colOff>220288</xdr:colOff>
      <xdr:row>37</xdr:row>
      <xdr:rowOff>25591</xdr:rowOff>
    </xdr:from>
    <xdr:to>
      <xdr:col>7</xdr:col>
      <xdr:colOff>552824</xdr:colOff>
      <xdr:row>44</xdr:row>
      <xdr:rowOff>0</xdr:rowOff>
    </xdr:to>
    <xdr:sp macro="" textlink="">
      <xdr:nvSpPr>
        <xdr:cNvPr id="95" name="Retângulo Arredondado 94"/>
        <xdr:cNvSpPr/>
      </xdr:nvSpPr>
      <xdr:spPr>
        <a:xfrm>
          <a:off x="4075112" y="5740591"/>
          <a:ext cx="2573712" cy="1072585"/>
        </a:xfrm>
        <a:prstGeom prst="roundRect">
          <a:avLst>
            <a:gd name="adj" fmla="val 4252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478117</xdr:colOff>
      <xdr:row>37</xdr:row>
      <xdr:rowOff>90622</xdr:rowOff>
    </xdr:from>
    <xdr:to>
      <xdr:col>7</xdr:col>
      <xdr:colOff>186765</xdr:colOff>
      <xdr:row>44</xdr:row>
      <xdr:rowOff>44823</xdr:rowOff>
    </xdr:to>
    <xdr:sp macro="" textlink="">
      <xdr:nvSpPr>
        <xdr:cNvPr id="96" name="Text Box 32"/>
        <xdr:cNvSpPr txBox="1">
          <a:spLocks noChangeArrowheads="1"/>
        </xdr:cNvSpPr>
      </xdr:nvSpPr>
      <xdr:spPr bwMode="auto">
        <a:xfrm>
          <a:off x="4332941" y="5805622"/>
          <a:ext cx="1949824" cy="1052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 sz="1000"/>
          </a:pP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srgbClr val="008228"/>
              </a:solidFill>
              <a:effectLst/>
              <a:uLnTx/>
              <a:uFillTx/>
              <a:latin typeface="Arial"/>
              <a:cs typeface="Arial"/>
            </a:rPr>
            <a:t>Perdas - Rede Básica</a:t>
          </a:r>
          <a:b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srgbClr val="008228"/>
              </a:solidFill>
              <a:effectLst/>
              <a:uLnTx/>
              <a:uFillTx/>
              <a:latin typeface="Arial"/>
              <a:cs typeface="Arial"/>
            </a:rPr>
          </a:b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srgbClr val="008228"/>
              </a:solidFill>
              <a:effectLst/>
              <a:uLnTx/>
              <a:uFillTx/>
              <a:latin typeface="Arial"/>
              <a:cs typeface="Arial"/>
            </a:rPr>
            <a:t>131 </a:t>
          </a:r>
        </a:p>
      </xdr:txBody>
    </xdr:sp>
    <xdr:clientData/>
  </xdr:twoCellAnchor>
  <xdr:twoCellAnchor>
    <xdr:from>
      <xdr:col>9</xdr:col>
      <xdr:colOff>143714</xdr:colOff>
      <xdr:row>14</xdr:row>
      <xdr:rowOff>92460</xdr:rowOff>
    </xdr:from>
    <xdr:to>
      <xdr:col>11</xdr:col>
      <xdr:colOff>247650</xdr:colOff>
      <xdr:row>16</xdr:row>
      <xdr:rowOff>120650</xdr:rowOff>
    </xdr:to>
    <xdr:sp macro="" textlink="">
      <xdr:nvSpPr>
        <xdr:cNvPr id="97" name="Retângulo Arredondado 96"/>
        <xdr:cNvSpPr/>
      </xdr:nvSpPr>
      <xdr:spPr>
        <a:xfrm>
          <a:off x="7541464" y="2226060"/>
          <a:ext cx="1596186" cy="345690"/>
        </a:xfrm>
        <a:prstGeom prst="roundRect">
          <a:avLst>
            <a:gd name="adj" fmla="val 11600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 b="1">
              <a:solidFill>
                <a:srgbClr val="46D232"/>
              </a:solidFill>
              <a:latin typeface="Arial" panose="020B0604020202020204" pitchFamily="34" charset="0"/>
              <a:cs typeface="Arial" panose="020B0604020202020204" pitchFamily="34" charset="0"/>
            </a:rPr>
            <a:t>6.254</a:t>
          </a:r>
        </a:p>
      </xdr:txBody>
    </xdr:sp>
    <xdr:clientData/>
  </xdr:twoCellAnchor>
  <xdr:twoCellAnchor>
    <xdr:from>
      <xdr:col>9</xdr:col>
      <xdr:colOff>143714</xdr:colOff>
      <xdr:row>19</xdr:row>
      <xdr:rowOff>130560</xdr:rowOff>
    </xdr:from>
    <xdr:to>
      <xdr:col>11</xdr:col>
      <xdr:colOff>247650</xdr:colOff>
      <xdr:row>22</xdr:row>
      <xdr:rowOff>0</xdr:rowOff>
    </xdr:to>
    <xdr:sp macro="" textlink="">
      <xdr:nvSpPr>
        <xdr:cNvPr id="98" name="Retângulo Arredondado 97"/>
        <xdr:cNvSpPr/>
      </xdr:nvSpPr>
      <xdr:spPr>
        <a:xfrm>
          <a:off x="7541464" y="3057910"/>
          <a:ext cx="1596186" cy="345690"/>
        </a:xfrm>
        <a:prstGeom prst="roundRect">
          <a:avLst>
            <a:gd name="adj" fmla="val 11600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 b="1">
              <a:solidFill>
                <a:srgbClr val="46D232"/>
              </a:solidFill>
              <a:latin typeface="Arial" panose="020B0604020202020204" pitchFamily="34" charset="0"/>
              <a:cs typeface="Arial" panose="020B0604020202020204" pitchFamily="34" charset="0"/>
            </a:rPr>
            <a:t>7.007</a:t>
          </a:r>
        </a:p>
      </xdr:txBody>
    </xdr:sp>
    <xdr:clientData/>
  </xdr:twoCellAnchor>
  <xdr:twoCellAnchor>
    <xdr:from>
      <xdr:col>9</xdr:col>
      <xdr:colOff>143714</xdr:colOff>
      <xdr:row>24</xdr:row>
      <xdr:rowOff>130560</xdr:rowOff>
    </xdr:from>
    <xdr:to>
      <xdr:col>11</xdr:col>
      <xdr:colOff>247650</xdr:colOff>
      <xdr:row>27</xdr:row>
      <xdr:rowOff>0</xdr:rowOff>
    </xdr:to>
    <xdr:sp macro="" textlink="">
      <xdr:nvSpPr>
        <xdr:cNvPr id="99" name="Retângulo Arredondado 98"/>
        <xdr:cNvSpPr/>
      </xdr:nvSpPr>
      <xdr:spPr>
        <a:xfrm>
          <a:off x="7541464" y="3851660"/>
          <a:ext cx="1596186" cy="345690"/>
        </a:xfrm>
        <a:prstGeom prst="roundRect">
          <a:avLst>
            <a:gd name="adj" fmla="val 11600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 b="1">
              <a:solidFill>
                <a:srgbClr val="46D232"/>
              </a:solidFill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  <xdr:twoCellAnchor>
    <xdr:from>
      <xdr:col>9</xdr:col>
      <xdr:colOff>143714</xdr:colOff>
      <xdr:row>30</xdr:row>
      <xdr:rowOff>25400</xdr:rowOff>
    </xdr:from>
    <xdr:to>
      <xdr:col>11</xdr:col>
      <xdr:colOff>247650</xdr:colOff>
      <xdr:row>32</xdr:row>
      <xdr:rowOff>53590</xdr:rowOff>
    </xdr:to>
    <xdr:sp macro="" textlink="">
      <xdr:nvSpPr>
        <xdr:cNvPr id="100" name="Retângulo Arredondado 99"/>
        <xdr:cNvSpPr/>
      </xdr:nvSpPr>
      <xdr:spPr>
        <a:xfrm>
          <a:off x="7541464" y="4699000"/>
          <a:ext cx="1596186" cy="345690"/>
        </a:xfrm>
        <a:prstGeom prst="roundRect">
          <a:avLst>
            <a:gd name="adj" fmla="val 11600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 b="1">
              <a:solidFill>
                <a:srgbClr val="46D232"/>
              </a:solidFill>
              <a:latin typeface="Arial" panose="020B0604020202020204" pitchFamily="34" charset="0"/>
              <a:cs typeface="Arial" panose="020B0604020202020204" pitchFamily="34" charset="0"/>
            </a:rPr>
            <a:t>418</a:t>
          </a:r>
        </a:p>
      </xdr:txBody>
    </xdr:sp>
    <xdr:clientData/>
  </xdr:twoCellAnchor>
  <xdr:twoCellAnchor>
    <xdr:from>
      <xdr:col>9</xdr:col>
      <xdr:colOff>143714</xdr:colOff>
      <xdr:row>34</xdr:row>
      <xdr:rowOff>130560</xdr:rowOff>
    </xdr:from>
    <xdr:to>
      <xdr:col>11</xdr:col>
      <xdr:colOff>247650</xdr:colOff>
      <xdr:row>37</xdr:row>
      <xdr:rowOff>0</xdr:rowOff>
    </xdr:to>
    <xdr:sp macro="" textlink="">
      <xdr:nvSpPr>
        <xdr:cNvPr id="101" name="Retângulo Arredondado 100"/>
        <xdr:cNvSpPr/>
      </xdr:nvSpPr>
      <xdr:spPr>
        <a:xfrm>
          <a:off x="7541464" y="5439160"/>
          <a:ext cx="1596186" cy="345690"/>
        </a:xfrm>
        <a:prstGeom prst="roundRect">
          <a:avLst>
            <a:gd name="adj" fmla="val 11600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 b="1">
              <a:solidFill>
                <a:srgbClr val="46D232"/>
              </a:solidFill>
              <a:latin typeface="Arial" panose="020B0604020202020204" pitchFamily="34" charset="0"/>
              <a:cs typeface="Arial" panose="020B0604020202020204" pitchFamily="34" charset="0"/>
            </a:rPr>
            <a:t>580</a:t>
          </a:r>
        </a:p>
      </xdr:txBody>
    </xdr:sp>
    <xdr:clientData/>
  </xdr:twoCellAnchor>
  <xdr:twoCellAnchor>
    <xdr:from>
      <xdr:col>9</xdr:col>
      <xdr:colOff>143714</xdr:colOff>
      <xdr:row>39</xdr:row>
      <xdr:rowOff>28960</xdr:rowOff>
    </xdr:from>
    <xdr:to>
      <xdr:col>11</xdr:col>
      <xdr:colOff>247650</xdr:colOff>
      <xdr:row>41</xdr:row>
      <xdr:rowOff>57150</xdr:rowOff>
    </xdr:to>
    <xdr:sp macro="" textlink="">
      <xdr:nvSpPr>
        <xdr:cNvPr id="102" name="Retângulo Arredondado 101"/>
        <xdr:cNvSpPr/>
      </xdr:nvSpPr>
      <xdr:spPr>
        <a:xfrm>
          <a:off x="7541464" y="6131310"/>
          <a:ext cx="1596186" cy="345690"/>
        </a:xfrm>
        <a:prstGeom prst="roundRect">
          <a:avLst>
            <a:gd name="adj" fmla="val 11600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 b="1">
              <a:solidFill>
                <a:srgbClr val="46D232"/>
              </a:solidFill>
              <a:latin typeface="Arial" panose="020B0604020202020204" pitchFamily="34" charset="0"/>
              <a:cs typeface="Arial" panose="020B0604020202020204" pitchFamily="34" charset="0"/>
            </a:rPr>
            <a:t>55</a:t>
          </a:r>
        </a:p>
      </xdr:txBody>
    </xdr:sp>
    <xdr:clientData/>
  </xdr:twoCellAnchor>
  <xdr:twoCellAnchor>
    <xdr:from>
      <xdr:col>9</xdr:col>
      <xdr:colOff>143714</xdr:colOff>
      <xdr:row>43</xdr:row>
      <xdr:rowOff>130560</xdr:rowOff>
    </xdr:from>
    <xdr:to>
      <xdr:col>11</xdr:col>
      <xdr:colOff>247650</xdr:colOff>
      <xdr:row>46</xdr:row>
      <xdr:rowOff>0</xdr:rowOff>
    </xdr:to>
    <xdr:sp macro="" textlink="">
      <xdr:nvSpPr>
        <xdr:cNvPr id="103" name="Retângulo Arredondado 102"/>
        <xdr:cNvSpPr/>
      </xdr:nvSpPr>
      <xdr:spPr>
        <a:xfrm>
          <a:off x="7541464" y="6867910"/>
          <a:ext cx="1596186" cy="345690"/>
        </a:xfrm>
        <a:prstGeom prst="roundRect">
          <a:avLst>
            <a:gd name="adj" fmla="val 11600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 b="1">
              <a:solidFill>
                <a:srgbClr val="46D232"/>
              </a:solidFill>
              <a:latin typeface="Arial" panose="020B0604020202020204" pitchFamily="34" charset="0"/>
              <a:cs typeface="Arial" panose="020B0604020202020204" pitchFamily="34" charset="0"/>
            </a:rPr>
            <a:t>4.381</a:t>
          </a:r>
        </a:p>
      </xdr:txBody>
    </xdr:sp>
    <xdr:clientData/>
  </xdr:twoCellAnchor>
  <xdr:twoCellAnchor>
    <xdr:from>
      <xdr:col>10</xdr:col>
      <xdr:colOff>182561</xdr:colOff>
      <xdr:row>5</xdr:row>
      <xdr:rowOff>7937</xdr:rowOff>
    </xdr:from>
    <xdr:to>
      <xdr:col>11</xdr:col>
      <xdr:colOff>253303</xdr:colOff>
      <xdr:row>6</xdr:row>
      <xdr:rowOff>98425</xdr:rowOff>
    </xdr:to>
    <xdr:grpSp>
      <xdr:nvGrpSpPr>
        <xdr:cNvPr id="47" name="Agrupar 46">
          <a:hlinkClick xmlns:r="http://schemas.openxmlformats.org/officeDocument/2006/relationships" r:id="rId2"/>
        </xdr:cNvPr>
        <xdr:cNvGrpSpPr/>
      </xdr:nvGrpSpPr>
      <xdr:grpSpPr>
        <a:xfrm>
          <a:off x="8397874" y="841375"/>
          <a:ext cx="939898" cy="257175"/>
          <a:chOff x="7817675" y="768144"/>
          <a:chExt cx="918516" cy="249238"/>
        </a:xfrm>
      </xdr:grpSpPr>
      <xdr:sp macro="" textlink="">
        <xdr:nvSpPr>
          <xdr:cNvPr id="49" name="Retângulo Arredondado 48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6" name="Seta para a Direita 55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23812</xdr:colOff>
      <xdr:row>5</xdr:row>
      <xdr:rowOff>181420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92895" cy="1102170"/>
        </a:xfrm>
        <a:prstGeom prst="rect">
          <a:avLst/>
        </a:prstGeom>
      </xdr:spPr>
    </xdr:pic>
    <xdr:clientData/>
  </xdr:twoCellAnchor>
  <xdr:twoCellAnchor>
    <xdr:from>
      <xdr:col>1</xdr:col>
      <xdr:colOff>1530349</xdr:colOff>
      <xdr:row>1</xdr:row>
      <xdr:rowOff>15874</xdr:rowOff>
    </xdr:from>
    <xdr:to>
      <xdr:col>10</xdr:col>
      <xdr:colOff>476250</xdr:colOff>
      <xdr:row>5</xdr:row>
      <xdr:rowOff>92914</xdr:rowOff>
    </xdr:to>
    <xdr:sp macro="" textlink="">
      <xdr:nvSpPr>
        <xdr:cNvPr id="5" name="CaixaDeTexto 4"/>
        <xdr:cNvSpPr txBox="1"/>
      </xdr:nvSpPr>
      <xdr:spPr>
        <a:xfrm>
          <a:off x="1824037" y="198437"/>
          <a:ext cx="7216776" cy="807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1.4 VENDA DE ENERGIA POR CLASSE DE CONSUMO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9</xdr:col>
      <xdr:colOff>208509</xdr:colOff>
      <xdr:row>4</xdr:row>
      <xdr:rowOff>66895</xdr:rowOff>
    </xdr:from>
    <xdr:to>
      <xdr:col>10</xdr:col>
      <xdr:colOff>386111</xdr:colOff>
      <xdr:row>5</xdr:row>
      <xdr:rowOff>110912</xdr:rowOff>
    </xdr:to>
    <xdr:grpSp>
      <xdr:nvGrpSpPr>
        <xdr:cNvPr id="4" name="Agrupar 3">
          <a:hlinkClick xmlns:r="http://schemas.openxmlformats.org/officeDocument/2006/relationships" r:id="rId2"/>
        </xdr:cNvPr>
        <xdr:cNvGrpSpPr/>
      </xdr:nvGrpSpPr>
      <xdr:grpSpPr>
        <a:xfrm>
          <a:off x="7792790" y="828895"/>
          <a:ext cx="808634" cy="234517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12700</xdr:colOff>
      <xdr:row>5</xdr:row>
      <xdr:rowOff>71883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64625" cy="1094233"/>
        </a:xfrm>
        <a:prstGeom prst="rect">
          <a:avLst/>
        </a:prstGeom>
      </xdr:spPr>
    </xdr:pic>
    <xdr:clientData/>
  </xdr:twoCellAnchor>
  <xdr:twoCellAnchor>
    <xdr:from>
      <xdr:col>2</xdr:col>
      <xdr:colOff>692150</xdr:colOff>
      <xdr:row>1</xdr:row>
      <xdr:rowOff>57150</xdr:rowOff>
    </xdr:from>
    <xdr:to>
      <xdr:col>6</xdr:col>
      <xdr:colOff>412750</xdr:colOff>
      <xdr:row>4</xdr:row>
      <xdr:rowOff>33338</xdr:rowOff>
    </xdr:to>
    <xdr:sp macro="" textlink="">
      <xdr:nvSpPr>
        <xdr:cNvPr id="4" name="CaixaDeTexto 3"/>
        <xdr:cNvSpPr txBox="1"/>
      </xdr:nvSpPr>
      <xdr:spPr>
        <a:xfrm>
          <a:off x="2279650" y="241300"/>
          <a:ext cx="60515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1.5 PERDAS DE ENERGIA</a:t>
          </a:r>
        </a:p>
      </xdr:txBody>
    </xdr:sp>
    <xdr:clientData/>
  </xdr:twoCellAnchor>
  <xdr:twoCellAnchor>
    <xdr:from>
      <xdr:col>6</xdr:col>
      <xdr:colOff>251370</xdr:colOff>
      <xdr:row>4</xdr:row>
      <xdr:rowOff>0</xdr:rowOff>
    </xdr:from>
    <xdr:to>
      <xdr:col>7</xdr:col>
      <xdr:colOff>478184</xdr:colOff>
      <xdr:row>5</xdr:row>
      <xdr:rowOff>14288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811839" y="809625"/>
          <a:ext cx="810220" cy="252413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12700</xdr:colOff>
      <xdr:row>5</xdr:row>
      <xdr:rowOff>109983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61450" cy="1094233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</xdr:row>
      <xdr:rowOff>44450</xdr:rowOff>
    </xdr:from>
    <xdr:to>
      <xdr:col>11</xdr:col>
      <xdr:colOff>0</xdr:colOff>
      <xdr:row>4</xdr:row>
      <xdr:rowOff>33338</xdr:rowOff>
    </xdr:to>
    <xdr:sp macro="" textlink="">
      <xdr:nvSpPr>
        <xdr:cNvPr id="4" name="CaixaDeTexto 3"/>
        <xdr:cNvSpPr txBox="1"/>
      </xdr:nvSpPr>
      <xdr:spPr>
        <a:xfrm>
          <a:off x="1803400" y="241300"/>
          <a:ext cx="72453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1.6 DECi e FECi</a:t>
          </a:r>
        </a:p>
      </xdr:txBody>
    </xdr:sp>
    <xdr:clientData/>
  </xdr:twoCellAnchor>
  <xdr:twoCellAnchor>
    <xdr:from>
      <xdr:col>9</xdr:col>
      <xdr:colOff>429170</xdr:colOff>
      <xdr:row>4</xdr:row>
      <xdr:rowOff>24029</xdr:rowOff>
    </xdr:from>
    <xdr:to>
      <xdr:col>10</xdr:col>
      <xdr:colOff>624234</xdr:colOff>
      <xdr:row>5</xdr:row>
      <xdr:rowOff>53759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799139" y="833654"/>
          <a:ext cx="802283" cy="232136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141733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61450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5</xdr:col>
      <xdr:colOff>984250</xdr:colOff>
      <xdr:row>4</xdr:row>
      <xdr:rowOff>58738</xdr:rowOff>
    </xdr:to>
    <xdr:sp macro="" textlink="">
      <xdr:nvSpPr>
        <xdr:cNvPr id="4" name="CaixaDeTexto 3"/>
        <xdr:cNvSpPr txBox="1"/>
      </xdr:nvSpPr>
      <xdr:spPr>
        <a:xfrm>
          <a:off x="1803400" y="241300"/>
          <a:ext cx="72453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4</xdr:col>
      <xdr:colOff>145008</xdr:colOff>
      <xdr:row>4</xdr:row>
      <xdr:rowOff>35143</xdr:rowOff>
    </xdr:from>
    <xdr:to>
      <xdr:col>4</xdr:col>
      <xdr:colOff>981422</xdr:colOff>
      <xdr:row>5</xdr:row>
      <xdr:rowOff>71223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776914" y="797143"/>
          <a:ext cx="836414" cy="22658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15875</xdr:colOff>
      <xdr:row>5</xdr:row>
      <xdr:rowOff>173483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56688" cy="109423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1</xdr:row>
      <xdr:rowOff>79372</xdr:rowOff>
    </xdr:from>
    <xdr:to>
      <xdr:col>5</xdr:col>
      <xdr:colOff>0</xdr:colOff>
      <xdr:row>3</xdr:row>
      <xdr:rowOff>134934</xdr:rowOff>
    </xdr:to>
    <xdr:sp macro="" textlink="">
      <xdr:nvSpPr>
        <xdr:cNvPr id="4" name="CaixaDeTexto 3"/>
        <xdr:cNvSpPr txBox="1"/>
      </xdr:nvSpPr>
      <xdr:spPr>
        <a:xfrm>
          <a:off x="1833563" y="261935"/>
          <a:ext cx="7191375" cy="420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4</xdr:col>
      <xdr:colOff>137068</xdr:colOff>
      <xdr:row>4</xdr:row>
      <xdr:rowOff>58956</xdr:rowOff>
    </xdr:from>
    <xdr:to>
      <xdr:col>4</xdr:col>
      <xdr:colOff>973482</xdr:colOff>
      <xdr:row>5</xdr:row>
      <xdr:rowOff>102973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768974" y="820956"/>
          <a:ext cx="836414" cy="234517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/RI/RI_DADOS/1_Informacoes_Tecnicas_e_Financeiras/1.%20Resultados/2019/4T19/Dados/RAP_Ciclo-2019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Balanco_Energia_PCAR\2020\Balan&#231;o%20de%20Energia%20El&#233;trica_2020_2005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 2019-2020 "/>
      <sheetName val="RAP 2019-2020 ingles"/>
      <sheetName val="Taesa"/>
      <sheetName val="Plan1"/>
    </sheetNames>
    <sheetDataSet>
      <sheetData sheetId="0"/>
      <sheetData sheetId="1"/>
      <sheetData sheetId="2">
        <row r="3">
          <cell r="E3">
            <v>330.90155405000024</v>
          </cell>
        </row>
        <row r="4">
          <cell r="E4">
            <v>300.99217556999997</v>
          </cell>
        </row>
        <row r="5">
          <cell r="E5">
            <v>40.946623500000001</v>
          </cell>
        </row>
        <row r="6">
          <cell r="E6">
            <v>5.5155443699999989</v>
          </cell>
        </row>
        <row r="7">
          <cell r="E7">
            <v>18.07870947</v>
          </cell>
        </row>
        <row r="8">
          <cell r="E8">
            <v>38.50028034851664</v>
          </cell>
        </row>
        <row r="9">
          <cell r="E9">
            <v>98.933020200000001</v>
          </cell>
        </row>
        <row r="10">
          <cell r="E10">
            <v>86.286553200000014</v>
          </cell>
        </row>
        <row r="11">
          <cell r="E11">
            <v>48.636152989999999</v>
          </cell>
        </row>
        <row r="12">
          <cell r="E12">
            <v>167.26472669999998</v>
          </cell>
        </row>
        <row r="13">
          <cell r="E13">
            <v>258.66888193</v>
          </cell>
        </row>
        <row r="14">
          <cell r="E14">
            <v>122.24297435597822</v>
          </cell>
        </row>
        <row r="15">
          <cell r="E15">
            <v>27.562990093913189</v>
          </cell>
        </row>
        <row r="16">
          <cell r="E16">
            <v>101.99656765470903</v>
          </cell>
        </row>
        <row r="17">
          <cell r="E17">
            <v>10.186476192334407</v>
          </cell>
        </row>
        <row r="18">
          <cell r="E18">
            <v>19.483763751499197</v>
          </cell>
        </row>
        <row r="19">
          <cell r="E19">
            <v>11.959850950088029</v>
          </cell>
        </row>
        <row r="20">
          <cell r="E20">
            <v>24.72818834397852</v>
          </cell>
        </row>
        <row r="21">
          <cell r="E21">
            <v>20.07362064580704</v>
          </cell>
        </row>
        <row r="22">
          <cell r="E22">
            <v>15.326765169397378</v>
          </cell>
        </row>
        <row r="25">
          <cell r="E25">
            <v>125.38919593000001</v>
          </cell>
        </row>
        <row r="26">
          <cell r="E26">
            <v>5.4163493300000001</v>
          </cell>
        </row>
        <row r="27">
          <cell r="E27">
            <v>15.362098387890633</v>
          </cell>
        </row>
        <row r="28">
          <cell r="E28">
            <v>65.032989768687955</v>
          </cell>
        </row>
        <row r="29">
          <cell r="E29">
            <v>194.05938315468785</v>
          </cell>
        </row>
        <row r="30">
          <cell r="E30">
            <v>39.6869004205601</v>
          </cell>
        </row>
        <row r="31">
          <cell r="E31">
            <v>59.239230643813997</v>
          </cell>
        </row>
        <row r="32">
          <cell r="E32">
            <v>27.559465109999994</v>
          </cell>
        </row>
        <row r="33">
          <cell r="E33">
            <v>18.932097866774349</v>
          </cell>
        </row>
        <row r="34">
          <cell r="E34">
            <v>34.360034928763049</v>
          </cell>
        </row>
        <row r="35">
          <cell r="E35">
            <v>7.0469463616765697</v>
          </cell>
        </row>
        <row r="36">
          <cell r="E36">
            <v>4.026514691995569</v>
          </cell>
        </row>
        <row r="37">
          <cell r="E37">
            <v>56.088981409128252</v>
          </cell>
        </row>
        <row r="38">
          <cell r="E38">
            <v>147.00035026534599</v>
          </cell>
        </row>
        <row r="39">
          <cell r="E39">
            <v>34.569462188548599</v>
          </cell>
        </row>
        <row r="40">
          <cell r="E40">
            <v>60.934539239999999</v>
          </cell>
        </row>
        <row r="41">
          <cell r="E41">
            <v>47.572592550000003</v>
          </cell>
        </row>
        <row r="42">
          <cell r="E42">
            <v>44.927092410000022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/>
      <sheetData sheetId="1"/>
      <sheetData sheetId="2"/>
      <sheetData sheetId="3"/>
      <sheetData sheetId="4">
        <row r="5">
          <cell r="F5">
            <v>18694.665165014998</v>
          </cell>
        </row>
        <row r="7">
          <cell r="C7">
            <v>1107.3878295559998</v>
          </cell>
          <cell r="F7">
            <v>1487.4072069179997</v>
          </cell>
          <cell r="I7">
            <v>6254.0332640000006</v>
          </cell>
        </row>
        <row r="9">
          <cell r="C9">
            <v>0</v>
          </cell>
          <cell r="F9">
            <v>131.02769953699922</v>
          </cell>
          <cell r="I9">
            <v>7006.8654816549979</v>
          </cell>
        </row>
        <row r="11">
          <cell r="C11">
            <v>528.935748085</v>
          </cell>
          <cell r="I11">
            <v>0</v>
          </cell>
        </row>
        <row r="13">
          <cell r="C13">
            <v>-33.366339556000007</v>
          </cell>
          <cell r="I13">
            <v>418.46336864799997</v>
          </cell>
        </row>
        <row r="15">
          <cell r="I15">
            <v>579.74077299999999</v>
          </cell>
        </row>
        <row r="17">
          <cell r="I17">
            <v>54.782239041999993</v>
          </cell>
        </row>
        <row r="18">
          <cell r="C18">
            <v>1445.1022113669999</v>
          </cell>
        </row>
        <row r="19">
          <cell r="I19">
            <v>4380.7800386700001</v>
          </cell>
        </row>
        <row r="20">
          <cell r="C20">
            <v>4288.7150071690012</v>
          </cell>
        </row>
        <row r="22">
          <cell r="C22">
            <v>1666.9752626980001</v>
          </cell>
        </row>
        <row r="24">
          <cell r="C24">
            <v>4463.2265683189989</v>
          </cell>
        </row>
        <row r="26">
          <cell r="C26">
            <v>4414.240064824</v>
          </cell>
        </row>
        <row r="28">
          <cell r="C28">
            <v>271.23089400000003</v>
          </cell>
        </row>
        <row r="30">
          <cell r="C30">
            <v>1833.2179720080001</v>
          </cell>
        </row>
        <row r="32">
          <cell r="C32">
            <v>188.159479</v>
          </cell>
        </row>
        <row r="34">
          <cell r="C34">
            <v>139.275374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ables/table1.xml><?xml version="1.0" encoding="utf-8"?>
<table xmlns="http://schemas.openxmlformats.org/spreadsheetml/2006/main" id="1" name="Tabela1" displayName="Tabela1" ref="B7:D12" totalsRowShown="0" headerRowDxfId="16" dataDxfId="15">
  <tableColumns count="3">
    <tableColumn id="1" name="Ano" dataDxfId="14"/>
    <tableColumn id="2" name="Limite" dataDxfId="13" dataCellStyle="Vírgula"/>
    <tableColumn id="3" name="DECi" dataDxfId="12" dataCellStyle="Vírgul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14" displayName="Tabela14" ref="F7:H12" totalsRowShown="0" headerRowDxfId="11" dataDxfId="10">
  <tableColumns count="3">
    <tableColumn id="1" name="Ano" dataDxfId="9"/>
    <tableColumn id="2" name="Limite" dataDxfId="8" dataCellStyle="Vírgula"/>
    <tableColumn id="3" name="FECi" dataDxfId="7" dataCellStyle="Vírgul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showRowColHeaders="0" tabSelected="1" zoomScale="80" zoomScaleNormal="80" workbookViewId="0"/>
  </sheetViews>
  <sheetFormatPr defaultColWidth="0" defaultRowHeight="15" zeroHeight="1" x14ac:dyDescent="0.25"/>
  <cols>
    <col min="1" max="15" width="8.7109375" style="1" customWidth="1"/>
    <col min="16" max="16384" width="8.7109375" style="1" hidden="1"/>
  </cols>
  <sheetData>
    <row r="1" spans="13:15" x14ac:dyDescent="0.25">
      <c r="M1" s="209"/>
      <c r="N1" s="209"/>
      <c r="O1" s="209"/>
    </row>
    <row r="2" spans="13:15" x14ac:dyDescent="0.25">
      <c r="M2" s="209"/>
      <c r="N2" s="209"/>
      <c r="O2" s="209"/>
    </row>
    <row r="3" spans="13:15" x14ac:dyDescent="0.25">
      <c r="M3" s="209"/>
      <c r="N3" s="209"/>
      <c r="O3" s="209"/>
    </row>
    <row r="4" spans="13:15" x14ac:dyDescent="0.25">
      <c r="M4" s="209"/>
      <c r="N4" s="209"/>
      <c r="O4" s="209"/>
    </row>
    <row r="5" spans="13:15" x14ac:dyDescent="0.25">
      <c r="M5" s="209"/>
      <c r="N5" s="209"/>
      <c r="O5" s="209"/>
    </row>
    <row r="6" spans="13:15" x14ac:dyDescent="0.25">
      <c r="M6" s="209"/>
      <c r="N6" s="209"/>
      <c r="O6" s="209"/>
    </row>
    <row r="7" spans="13:15" x14ac:dyDescent="0.25">
      <c r="M7" s="209"/>
      <c r="N7" s="209"/>
      <c r="O7" s="209"/>
    </row>
    <row r="8" spans="13:15" x14ac:dyDescent="0.25">
      <c r="M8" s="209"/>
      <c r="N8" s="209"/>
      <c r="O8" s="209"/>
    </row>
    <row r="9" spans="13:15" x14ac:dyDescent="0.25">
      <c r="M9" s="209"/>
      <c r="N9" s="209"/>
      <c r="O9" s="209"/>
    </row>
    <row r="10" spans="13:15" x14ac:dyDescent="0.25">
      <c r="M10" s="209"/>
      <c r="N10" s="209"/>
      <c r="O10" s="209"/>
    </row>
    <row r="11" spans="13:15" x14ac:dyDescent="0.25">
      <c r="M11" s="209"/>
      <c r="N11" s="209"/>
      <c r="O11" s="209"/>
    </row>
    <row r="12" spans="13:15" x14ac:dyDescent="0.25">
      <c r="M12" s="209"/>
      <c r="N12" s="209"/>
      <c r="O12" s="209"/>
    </row>
    <row r="13" spans="13:15" x14ac:dyDescent="0.25">
      <c r="M13" s="209"/>
      <c r="N13" s="209"/>
      <c r="O13" s="209"/>
    </row>
    <row r="14" spans="13:15" x14ac:dyDescent="0.25">
      <c r="M14" s="209"/>
      <c r="N14" s="209"/>
      <c r="O14" s="209"/>
    </row>
    <row r="15" spans="13:15" x14ac:dyDescent="0.25">
      <c r="M15" s="209"/>
      <c r="N15" s="209"/>
      <c r="O15" s="209"/>
    </row>
    <row r="16" spans="13:15" x14ac:dyDescent="0.25">
      <c r="M16" s="209"/>
      <c r="N16" s="209"/>
      <c r="O16" s="209"/>
    </row>
    <row r="17" spans="13:15" x14ac:dyDescent="0.25">
      <c r="M17" s="209"/>
      <c r="N17" s="209"/>
      <c r="O17" s="209"/>
    </row>
    <row r="18" spans="13:15" x14ac:dyDescent="0.25">
      <c r="M18" s="209"/>
      <c r="N18" s="209"/>
      <c r="O18" s="209"/>
    </row>
    <row r="19" spans="13:15" x14ac:dyDescent="0.25">
      <c r="M19" s="209"/>
      <c r="N19" s="209"/>
      <c r="O19" s="209"/>
    </row>
    <row r="20" spans="13:15" x14ac:dyDescent="0.25">
      <c r="M20" s="209"/>
      <c r="N20" s="209"/>
      <c r="O20" s="209"/>
    </row>
    <row r="21" spans="13:15" x14ac:dyDescent="0.25">
      <c r="M21" s="209"/>
      <c r="N21" s="209"/>
      <c r="O21" s="209"/>
    </row>
    <row r="22" spans="13:15" x14ac:dyDescent="0.25">
      <c r="M22" s="209"/>
      <c r="N22" s="209"/>
      <c r="O22" s="209"/>
    </row>
    <row r="23" spans="13:15" x14ac:dyDescent="0.25">
      <c r="M23" s="209"/>
      <c r="N23" s="209"/>
      <c r="O23" s="209"/>
    </row>
    <row r="24" spans="13:15" x14ac:dyDescent="0.25">
      <c r="M24" s="209"/>
      <c r="N24" s="209"/>
      <c r="O24" s="209"/>
    </row>
    <row r="25" spans="13:15" x14ac:dyDescent="0.25">
      <c r="M25" s="209"/>
      <c r="N25" s="209"/>
      <c r="O25" s="209"/>
    </row>
    <row r="26" spans="13:15" x14ac:dyDescent="0.25">
      <c r="M26" s="209"/>
      <c r="N26" s="209"/>
      <c r="O26" s="209"/>
    </row>
    <row r="27" spans="13:15" x14ac:dyDescent="0.25">
      <c r="M27" s="209"/>
      <c r="N27" s="209"/>
      <c r="O27" s="209"/>
    </row>
    <row r="28" spans="13:15" x14ac:dyDescent="0.25">
      <c r="M28" s="209"/>
      <c r="N28" s="209"/>
      <c r="O28" s="209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15.28515625" customWidth="1"/>
    <col min="2" max="2" width="47.140625" bestFit="1" customWidth="1"/>
    <col min="3" max="5" width="16.140625" customWidth="1"/>
    <col min="6" max="6" width="7.42578125" style="154" customWidth="1"/>
    <col min="7" max="7" width="10.5703125" customWidth="1"/>
    <col min="8" max="8" width="17.5703125" hidden="1" customWidth="1"/>
    <col min="9" max="9" width="12.140625" hidden="1" customWidth="1"/>
    <col min="10" max="16384" width="8.7109375" hidden="1"/>
  </cols>
  <sheetData>
    <row r="1" spans="2:8" x14ac:dyDescent="0.25"/>
    <row r="2" spans="2:8" x14ac:dyDescent="0.25"/>
    <row r="3" spans="2:8" x14ac:dyDescent="0.25"/>
    <row r="4" spans="2:8" x14ac:dyDescent="0.25"/>
    <row r="5" spans="2:8" x14ac:dyDescent="0.25"/>
    <row r="6" spans="2:8" ht="27.95" customHeight="1" x14ac:dyDescent="0.25">
      <c r="B6" s="161"/>
      <c r="C6" s="161"/>
      <c r="D6" s="161"/>
      <c r="E6" s="161"/>
      <c r="F6" s="160"/>
      <c r="G6" s="38"/>
      <c r="H6" s="38"/>
    </row>
    <row r="7" spans="2:8" s="162" customFormat="1" ht="23.45" customHeight="1" x14ac:dyDescent="0.25">
      <c r="B7" s="286" t="s">
        <v>205</v>
      </c>
      <c r="C7" s="285" t="s">
        <v>179</v>
      </c>
      <c r="D7" s="284"/>
      <c r="E7" s="284"/>
      <c r="F7" s="159"/>
    </row>
    <row r="8" spans="2:8" s="162" customFormat="1" ht="30" customHeight="1" x14ac:dyDescent="0.25">
      <c r="B8" s="286"/>
      <c r="C8" s="153" t="s">
        <v>147</v>
      </c>
      <c r="D8" s="153" t="s">
        <v>146</v>
      </c>
      <c r="E8" s="153" t="s">
        <v>204</v>
      </c>
      <c r="F8" s="158"/>
    </row>
    <row r="9" spans="2:8" s="162" customFormat="1" ht="23.45" customHeight="1" x14ac:dyDescent="0.25">
      <c r="B9" s="163" t="s">
        <v>203</v>
      </c>
      <c r="C9" s="294">
        <v>-56846</v>
      </c>
      <c r="D9" s="295">
        <v>797239</v>
      </c>
      <c r="E9" s="296" t="s">
        <v>127</v>
      </c>
      <c r="F9" s="157"/>
    </row>
    <row r="10" spans="2:8" s="162" customFormat="1" ht="23.45" customHeight="1" x14ac:dyDescent="0.25">
      <c r="B10" s="163" t="s">
        <v>202</v>
      </c>
      <c r="C10" s="294">
        <v>-104430</v>
      </c>
      <c r="D10" s="295">
        <v>331489</v>
      </c>
      <c r="E10" s="296" t="s">
        <v>127</v>
      </c>
      <c r="F10" s="157"/>
    </row>
    <row r="11" spans="2:8" s="162" customFormat="1" ht="23.45" customHeight="1" x14ac:dyDescent="0.25">
      <c r="B11" s="163" t="s">
        <v>201</v>
      </c>
      <c r="C11" s="294">
        <v>726746</v>
      </c>
      <c r="D11" s="295">
        <v>101560</v>
      </c>
      <c r="E11" s="296">
        <v>615.58000000000004</v>
      </c>
      <c r="F11" s="157"/>
    </row>
    <row r="12" spans="2:8" s="162" customFormat="1" ht="23.45" customHeight="1" thickBot="1" x14ac:dyDescent="0.3">
      <c r="B12" s="163" t="s">
        <v>200</v>
      </c>
      <c r="C12" s="294">
        <v>242752</v>
      </c>
      <c r="D12" s="295">
        <v>230896</v>
      </c>
      <c r="E12" s="296">
        <v>5.13</v>
      </c>
      <c r="F12" s="157"/>
    </row>
    <row r="13" spans="2:8" s="162" customFormat="1" ht="23.45" customHeight="1" thickBot="1" x14ac:dyDescent="0.3">
      <c r="B13" s="247" t="s">
        <v>199</v>
      </c>
      <c r="C13" s="297" t="s">
        <v>198</v>
      </c>
      <c r="D13" s="297">
        <v>1461184</v>
      </c>
      <c r="E13" s="298">
        <v>-44.69</v>
      </c>
      <c r="F13" s="155"/>
    </row>
    <row r="14" spans="2:8" s="162" customFormat="1" ht="23.45" customHeight="1" thickTop="1" x14ac:dyDescent="0.25">
      <c r="B14" s="247" t="s">
        <v>197</v>
      </c>
      <c r="C14" s="299"/>
      <c r="D14" s="300"/>
      <c r="E14" s="301"/>
      <c r="F14" s="156"/>
    </row>
    <row r="15" spans="2:8" s="162" customFormat="1" ht="23.45" customHeight="1" x14ac:dyDescent="0.25">
      <c r="B15" s="163" t="s">
        <v>196</v>
      </c>
      <c r="C15" s="294">
        <v>-269</v>
      </c>
      <c r="D15" s="302">
        <v>-163</v>
      </c>
      <c r="E15" s="296">
        <v>0.65029999999999999</v>
      </c>
      <c r="F15" s="157"/>
    </row>
    <row r="16" spans="2:8" s="162" customFormat="1" ht="23.45" customHeight="1" x14ac:dyDescent="0.25">
      <c r="B16" s="163" t="s">
        <v>195</v>
      </c>
      <c r="C16" s="294">
        <v>609160</v>
      </c>
      <c r="D16" s="303" t="s">
        <v>127</v>
      </c>
      <c r="E16" s="296" t="s">
        <v>127</v>
      </c>
      <c r="F16" s="156"/>
    </row>
    <row r="17" spans="2:6" s="162" customFormat="1" ht="23.45" customHeight="1" thickBot="1" x14ac:dyDescent="0.3">
      <c r="B17" s="164" t="s">
        <v>194</v>
      </c>
      <c r="C17" s="294">
        <v>-51736</v>
      </c>
      <c r="D17" s="295" t="s">
        <v>127</v>
      </c>
      <c r="E17" s="301" t="s">
        <v>127</v>
      </c>
      <c r="F17" s="156"/>
    </row>
    <row r="18" spans="2:6" s="162" customFormat="1" ht="23.45" customHeight="1" thickBot="1" x14ac:dyDescent="0.3">
      <c r="B18" s="247" t="s">
        <v>193</v>
      </c>
      <c r="C18" s="297">
        <v>1365377</v>
      </c>
      <c r="D18" s="297">
        <v>1461021</v>
      </c>
      <c r="E18" s="298">
        <v>-6.5500000000000003E-2</v>
      </c>
      <c r="F18" s="155"/>
    </row>
    <row r="19" spans="2:6" s="162" customFormat="1" ht="23.45" customHeight="1" thickTop="1" x14ac:dyDescent="0.25">
      <c r="F19" s="154"/>
    </row>
    <row r="20" spans="2:6" x14ac:dyDescent="0.25"/>
    <row r="21" spans="2:6" hidden="1" x14ac:dyDescent="0.25"/>
    <row r="22" spans="2:6" hidden="1" x14ac:dyDescent="0.25"/>
    <row r="23" spans="2:6" hidden="1" x14ac:dyDescent="0.25">
      <c r="C23" s="97"/>
      <c r="D23" s="97"/>
    </row>
    <row r="24" spans="2:6" hidden="1" x14ac:dyDescent="0.25">
      <c r="C24" s="97"/>
      <c r="D24" s="97"/>
    </row>
    <row r="25" spans="2:6" hidden="1" x14ac:dyDescent="0.25">
      <c r="C25" s="97"/>
      <c r="D25" s="97"/>
    </row>
    <row r="26" spans="2:6" hidden="1" x14ac:dyDescent="0.25">
      <c r="C26" s="97"/>
      <c r="D26" s="97"/>
    </row>
    <row r="27" spans="2:6" hidden="1" x14ac:dyDescent="0.25">
      <c r="C27" s="97"/>
      <c r="D27" s="97"/>
    </row>
    <row r="28" spans="2:6" hidden="1" x14ac:dyDescent="0.25">
      <c r="B28" s="154"/>
      <c r="F28"/>
    </row>
    <row r="29" spans="2:6" hidden="1" x14ac:dyDescent="0.25">
      <c r="B29" s="154"/>
      <c r="F29"/>
    </row>
    <row r="30" spans="2:6" hidden="1" x14ac:dyDescent="0.25">
      <c r="B30" s="154"/>
      <c r="F30"/>
    </row>
    <row r="31" spans="2:6" hidden="1" x14ac:dyDescent="0.25">
      <c r="B31" s="154"/>
      <c r="F31"/>
    </row>
    <row r="32" spans="2:6" hidden="1" x14ac:dyDescent="0.25">
      <c r="B32" s="154"/>
      <c r="F32"/>
    </row>
    <row r="33" spans="2:6" hidden="1" x14ac:dyDescent="0.25"/>
    <row r="34" spans="2:6" hidden="1" x14ac:dyDescent="0.25"/>
    <row r="35" spans="2:6" hidden="1" x14ac:dyDescent="0.25">
      <c r="B35" s="154"/>
      <c r="F35"/>
    </row>
    <row r="36" spans="2:6" hidden="1" x14ac:dyDescent="0.25">
      <c r="B36" s="154"/>
      <c r="F36"/>
    </row>
    <row r="37" spans="2:6" hidden="1" x14ac:dyDescent="0.25">
      <c r="B37" s="154"/>
      <c r="F37"/>
    </row>
    <row r="38" spans="2:6" hidden="1" x14ac:dyDescent="0.25">
      <c r="B38" s="154"/>
      <c r="F38"/>
    </row>
    <row r="39" spans="2:6" hidden="1" x14ac:dyDescent="0.25">
      <c r="B39" s="154"/>
      <c r="F39"/>
    </row>
    <row r="40" spans="2:6" hidden="1" x14ac:dyDescent="0.25">
      <c r="B40" s="154"/>
      <c r="F40"/>
    </row>
    <row r="41" spans="2:6" hidden="1" x14ac:dyDescent="0.25"/>
    <row r="42" spans="2:6" hidden="1" x14ac:dyDescent="0.25"/>
    <row r="43" spans="2:6" hidden="1" x14ac:dyDescent="0.25"/>
    <row r="44" spans="2:6" hidden="1" x14ac:dyDescent="0.25"/>
  </sheetData>
  <mergeCells count="2">
    <mergeCell ref="C7:E7"/>
    <mergeCell ref="B7:B8"/>
  </mergeCells>
  <conditionalFormatting sqref="B9:E18">
    <cfRule type="expression" dxfId="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12.42578125" customWidth="1"/>
    <col min="2" max="2" width="61.5703125" bestFit="1" customWidth="1"/>
    <col min="3" max="3" width="19.140625" customWidth="1"/>
    <col min="4" max="4" width="21.85546875" customWidth="1"/>
    <col min="5" max="5" width="13.85546875" customWidth="1"/>
    <col min="6" max="16384" width="2.7109375" hidden="1"/>
  </cols>
  <sheetData>
    <row r="1" spans="2:5" x14ac:dyDescent="0.25"/>
    <row r="2" spans="2:5" x14ac:dyDescent="0.25"/>
    <row r="3" spans="2:5" x14ac:dyDescent="0.25"/>
    <row r="4" spans="2:5" x14ac:dyDescent="0.25">
      <c r="B4" s="287"/>
      <c r="C4" s="288"/>
      <c r="D4" s="288"/>
      <c r="E4" s="288"/>
    </row>
    <row r="5" spans="2:5" x14ac:dyDescent="0.25">
      <c r="B5" s="288"/>
      <c r="C5" s="288"/>
      <c r="D5" s="288"/>
      <c r="E5" s="288"/>
    </row>
    <row r="6" spans="2:5" ht="21.95" customHeight="1" x14ac:dyDescent="0.25">
      <c r="B6" s="288"/>
      <c r="C6" s="288"/>
      <c r="D6" s="288"/>
      <c r="E6" s="288"/>
    </row>
    <row r="7" spans="2:5" ht="21.6" customHeight="1" x14ac:dyDescent="0.25">
      <c r="B7" s="41" t="s">
        <v>180</v>
      </c>
      <c r="C7" s="4"/>
      <c r="D7" s="4"/>
    </row>
    <row r="8" spans="2:5" ht="20.45" customHeight="1" x14ac:dyDescent="0.25">
      <c r="B8" s="289"/>
      <c r="C8" s="279" t="s">
        <v>179</v>
      </c>
      <c r="D8" s="280"/>
    </row>
    <row r="9" spans="2:5" ht="20.45" customHeight="1" x14ac:dyDescent="0.25">
      <c r="B9" s="289"/>
      <c r="C9" s="151" t="s">
        <v>147</v>
      </c>
      <c r="D9" s="151" t="s">
        <v>146</v>
      </c>
    </row>
    <row r="10" spans="2:5" ht="20.45" customHeight="1" x14ac:dyDescent="0.25">
      <c r="B10" s="106" t="s">
        <v>227</v>
      </c>
      <c r="C10" s="305"/>
      <c r="D10" s="305"/>
    </row>
    <row r="11" spans="2:5" ht="20.45" customHeight="1" x14ac:dyDescent="0.25">
      <c r="B11" s="168" t="s">
        <v>226</v>
      </c>
      <c r="C11" s="306">
        <v>18166</v>
      </c>
      <c r="D11" s="306">
        <v>25032</v>
      </c>
    </row>
    <row r="12" spans="2:5" ht="20.45" customHeight="1" x14ac:dyDescent="0.25">
      <c r="B12" s="168" t="s">
        <v>225</v>
      </c>
      <c r="C12" s="306">
        <v>92072</v>
      </c>
      <c r="D12" s="306">
        <v>86518</v>
      </c>
    </row>
    <row r="13" spans="2:5" ht="20.45" customHeight="1" x14ac:dyDescent="0.25">
      <c r="B13" s="168" t="s">
        <v>224</v>
      </c>
      <c r="C13" s="306">
        <v>3650</v>
      </c>
      <c r="D13" s="306">
        <v>4985</v>
      </c>
    </row>
    <row r="14" spans="2:5" ht="20.45" customHeight="1" x14ac:dyDescent="0.25">
      <c r="B14" s="168" t="s">
        <v>223</v>
      </c>
      <c r="C14" s="306">
        <v>11643</v>
      </c>
      <c r="D14" s="306">
        <v>20906</v>
      </c>
    </row>
    <row r="15" spans="2:5" ht="20.45" customHeight="1" x14ac:dyDescent="0.25">
      <c r="B15" s="168" t="s">
        <v>222</v>
      </c>
      <c r="C15" s="306">
        <v>16360</v>
      </c>
      <c r="D15" s="306">
        <v>6687</v>
      </c>
    </row>
    <row r="16" spans="2:5" ht="20.45" customHeight="1" x14ac:dyDescent="0.25">
      <c r="B16" s="168" t="s">
        <v>221</v>
      </c>
      <c r="C16" s="306">
        <v>-8794</v>
      </c>
      <c r="D16" s="306">
        <v>-9265</v>
      </c>
    </row>
    <row r="17" spans="2:4" ht="20.45" customHeight="1" x14ac:dyDescent="0.25">
      <c r="B17" s="168" t="s">
        <v>220</v>
      </c>
      <c r="C17" s="306">
        <v>1314240</v>
      </c>
      <c r="D17" s="306">
        <v>152311</v>
      </c>
    </row>
    <row r="18" spans="2:4" ht="20.45" customHeight="1" x14ac:dyDescent="0.25">
      <c r="B18" s="168" t="s">
        <v>219</v>
      </c>
      <c r="C18" s="306">
        <v>408</v>
      </c>
      <c r="D18" s="306">
        <v>22664</v>
      </c>
    </row>
    <row r="19" spans="2:4" ht="20.45" customHeight="1" x14ac:dyDescent="0.25">
      <c r="B19" s="168" t="s">
        <v>218</v>
      </c>
      <c r="C19" s="306">
        <v>14849</v>
      </c>
      <c r="D19" s="306" t="s">
        <v>127</v>
      </c>
    </row>
    <row r="20" spans="2:4" ht="20.45" customHeight="1" x14ac:dyDescent="0.25">
      <c r="B20" s="168" t="s">
        <v>207</v>
      </c>
      <c r="C20" s="306">
        <v>20141</v>
      </c>
      <c r="D20" s="306">
        <v>40680</v>
      </c>
    </row>
    <row r="21" spans="2:4" ht="20.45" customHeight="1" x14ac:dyDescent="0.25">
      <c r="B21" s="168"/>
      <c r="C21" s="306"/>
      <c r="D21" s="306"/>
    </row>
    <row r="22" spans="2:4" ht="20.45" customHeight="1" x14ac:dyDescent="0.25">
      <c r="B22" s="104"/>
      <c r="C22" s="307">
        <v>1482735</v>
      </c>
      <c r="D22" s="307">
        <v>350518</v>
      </c>
    </row>
    <row r="23" spans="2:4" ht="20.45" customHeight="1" x14ac:dyDescent="0.25">
      <c r="B23" s="171" t="s">
        <v>217</v>
      </c>
      <c r="C23" s="306"/>
      <c r="D23" s="306"/>
    </row>
    <row r="24" spans="2:4" ht="20.45" customHeight="1" x14ac:dyDescent="0.25">
      <c r="B24" s="168" t="s">
        <v>216</v>
      </c>
      <c r="C24" s="306">
        <v>-311300</v>
      </c>
      <c r="D24" s="306">
        <v>-303412</v>
      </c>
    </row>
    <row r="25" spans="2:4" ht="20.45" customHeight="1" x14ac:dyDescent="0.25">
      <c r="B25" s="168" t="s">
        <v>215</v>
      </c>
      <c r="C25" s="306">
        <v>-3545</v>
      </c>
      <c r="D25" s="306">
        <v>-6933</v>
      </c>
    </row>
    <row r="26" spans="2:4" ht="20.45" customHeight="1" x14ac:dyDescent="0.25">
      <c r="B26" s="168" t="s">
        <v>214</v>
      </c>
      <c r="C26" s="306">
        <v>-1756536</v>
      </c>
      <c r="D26" s="306">
        <v>-32980</v>
      </c>
    </row>
    <row r="27" spans="2:4" ht="20.45" customHeight="1" x14ac:dyDescent="0.25">
      <c r="B27" s="168" t="s">
        <v>213</v>
      </c>
      <c r="C27" s="306">
        <v>-34009</v>
      </c>
      <c r="D27" s="306" t="s">
        <v>127</v>
      </c>
    </row>
    <row r="28" spans="2:4" ht="20.45" customHeight="1" x14ac:dyDescent="0.25">
      <c r="B28" s="168" t="s">
        <v>212</v>
      </c>
      <c r="C28" s="306">
        <v>-68445</v>
      </c>
      <c r="D28" s="306">
        <v>-44008</v>
      </c>
    </row>
    <row r="29" spans="2:4" ht="20.45" customHeight="1" x14ac:dyDescent="0.25">
      <c r="B29" s="168" t="s">
        <v>211</v>
      </c>
      <c r="C29" s="306">
        <v>-691</v>
      </c>
      <c r="D29" s="306">
        <v>-881</v>
      </c>
    </row>
    <row r="30" spans="2:4" ht="20.45" customHeight="1" x14ac:dyDescent="0.25">
      <c r="B30" s="168" t="s">
        <v>210</v>
      </c>
      <c r="C30" s="306">
        <v>-17333</v>
      </c>
      <c r="D30" s="306">
        <v>-15229</v>
      </c>
    </row>
    <row r="31" spans="2:4" ht="20.45" customHeight="1" x14ac:dyDescent="0.25">
      <c r="B31" s="168" t="s">
        <v>209</v>
      </c>
      <c r="C31" s="306" t="s">
        <v>127</v>
      </c>
      <c r="D31" s="306">
        <v>-1148</v>
      </c>
    </row>
    <row r="32" spans="2:4" ht="20.45" customHeight="1" x14ac:dyDescent="0.25">
      <c r="B32" s="168" t="s">
        <v>208</v>
      </c>
      <c r="C32" s="306">
        <v>-6999</v>
      </c>
      <c r="D32" s="306">
        <v>-9340</v>
      </c>
    </row>
    <row r="33" spans="2:4" ht="20.45" customHeight="1" x14ac:dyDescent="0.25">
      <c r="B33" s="168" t="s">
        <v>207</v>
      </c>
      <c r="C33" s="306">
        <v>-10623</v>
      </c>
      <c r="D33" s="306">
        <v>-38147</v>
      </c>
    </row>
    <row r="34" spans="2:4" ht="20.45" customHeight="1" x14ac:dyDescent="0.25">
      <c r="B34" s="248"/>
      <c r="C34" s="307">
        <v>-2209481</v>
      </c>
      <c r="D34" s="307">
        <v>-452078</v>
      </c>
    </row>
    <row r="35" spans="2:4" ht="20.45" customHeight="1" thickBot="1" x14ac:dyDescent="0.3">
      <c r="B35" s="304" t="s">
        <v>206</v>
      </c>
      <c r="C35" s="308">
        <v>-726746</v>
      </c>
      <c r="D35" s="308">
        <v>-101560</v>
      </c>
    </row>
    <row r="36" spans="2:4" ht="15.75" thickTop="1" x14ac:dyDescent="0.25"/>
    <row r="37" spans="2:4" x14ac:dyDescent="0.25"/>
  </sheetData>
  <mergeCells count="3">
    <mergeCell ref="B4:E6"/>
    <mergeCell ref="B8:B9"/>
    <mergeCell ref="C8:D8"/>
  </mergeCells>
  <conditionalFormatting sqref="B10:D34">
    <cfRule type="expression" dxfId="5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4.7109375" customWidth="1"/>
    <col min="2" max="2" width="30.140625" customWidth="1"/>
    <col min="3" max="5" width="12" customWidth="1"/>
    <col min="6" max="6" width="9.5703125" bestFit="1" customWidth="1"/>
    <col min="7" max="7" width="12.42578125" bestFit="1" customWidth="1"/>
    <col min="8" max="8" width="10.85546875" bestFit="1" customWidth="1"/>
    <col min="9" max="9" width="9.5703125" bestFit="1" customWidth="1"/>
    <col min="10" max="10" width="12.42578125" bestFit="1" customWidth="1"/>
    <col min="11" max="11" width="4.140625" customWidth="1"/>
    <col min="12" max="16384" width="8.7109375" hidden="1"/>
  </cols>
  <sheetData>
    <row r="1" spans="2:10" x14ac:dyDescent="0.25"/>
    <row r="2" spans="2:10" x14ac:dyDescent="0.25"/>
    <row r="3" spans="2:10" x14ac:dyDescent="0.25"/>
    <row r="4" spans="2:10" ht="15" customHeight="1" x14ac:dyDescent="0.25">
      <c r="B4" s="287"/>
      <c r="C4" s="287"/>
      <c r="D4" s="287"/>
      <c r="E4" s="287"/>
      <c r="F4" s="287"/>
      <c r="G4" s="287"/>
      <c r="H4" s="287"/>
      <c r="I4" s="287"/>
      <c r="J4" s="287"/>
    </row>
    <row r="5" spans="2:10" ht="15" customHeight="1" x14ac:dyDescent="0.25">
      <c r="B5" s="287"/>
      <c r="C5" s="287"/>
      <c r="D5" s="287"/>
      <c r="E5" s="287"/>
      <c r="F5" s="287"/>
      <c r="G5" s="287"/>
      <c r="H5" s="287"/>
      <c r="I5" s="287"/>
      <c r="J5" s="287"/>
    </row>
    <row r="6" spans="2:10" ht="15" customHeight="1" x14ac:dyDescent="0.25">
      <c r="B6" s="287"/>
      <c r="C6" s="287"/>
      <c r="D6" s="287"/>
      <c r="E6" s="287"/>
      <c r="F6" s="287"/>
      <c r="G6" s="287"/>
      <c r="H6" s="287"/>
      <c r="I6" s="287"/>
      <c r="J6" s="287"/>
    </row>
    <row r="7" spans="2:10" ht="20.100000000000001" customHeight="1" x14ac:dyDescent="0.25">
      <c r="B7" s="172" t="s">
        <v>180</v>
      </c>
      <c r="C7" s="162"/>
      <c r="D7" s="162"/>
      <c r="E7" s="162"/>
      <c r="F7" s="162"/>
      <c r="G7" s="162"/>
      <c r="H7" s="162"/>
      <c r="I7" s="162"/>
      <c r="J7" s="162"/>
    </row>
    <row r="8" spans="2:10" ht="20.45" customHeight="1" x14ac:dyDescent="0.25">
      <c r="B8" s="103" t="s">
        <v>241</v>
      </c>
      <c r="C8" s="107">
        <v>2020</v>
      </c>
      <c r="D8" s="107">
        <v>2021</v>
      </c>
      <c r="E8" s="107">
        <v>2022</v>
      </c>
      <c r="F8" s="107">
        <v>2023</v>
      </c>
      <c r="G8" s="107">
        <v>2024</v>
      </c>
      <c r="H8" s="107">
        <v>2025</v>
      </c>
      <c r="I8" s="107">
        <v>2026</v>
      </c>
      <c r="J8" s="107" t="s">
        <v>50</v>
      </c>
    </row>
    <row r="9" spans="2:10" ht="20.45" customHeight="1" x14ac:dyDescent="0.25">
      <c r="B9" s="106" t="s">
        <v>240</v>
      </c>
      <c r="C9" s="173"/>
      <c r="D9" s="173"/>
      <c r="E9" s="173"/>
      <c r="F9" s="173"/>
      <c r="G9" s="173"/>
      <c r="H9" s="173"/>
      <c r="I9" s="174"/>
      <c r="J9" s="173"/>
    </row>
    <row r="10" spans="2:10" ht="20.45" customHeight="1" x14ac:dyDescent="0.25">
      <c r="B10" s="104" t="s">
        <v>239</v>
      </c>
      <c r="C10" s="216">
        <v>276301</v>
      </c>
      <c r="D10" s="216" t="s">
        <v>127</v>
      </c>
      <c r="E10" s="216" t="s">
        <v>127</v>
      </c>
      <c r="F10" s="216" t="s">
        <v>127</v>
      </c>
      <c r="G10" s="242">
        <v>7818795</v>
      </c>
      <c r="H10" s="242" t="s">
        <v>127</v>
      </c>
      <c r="I10" s="242" t="s">
        <v>127</v>
      </c>
      <c r="J10" s="242">
        <v>8095096</v>
      </c>
    </row>
    <row r="11" spans="2:10" ht="20.45" customHeight="1" x14ac:dyDescent="0.25">
      <c r="B11" s="243" t="s">
        <v>238</v>
      </c>
      <c r="C11" s="244">
        <v>276301</v>
      </c>
      <c r="D11" s="244" t="s">
        <v>127</v>
      </c>
      <c r="E11" s="244" t="s">
        <v>127</v>
      </c>
      <c r="F11" s="244" t="s">
        <v>127</v>
      </c>
      <c r="G11" s="244">
        <v>7818795</v>
      </c>
      <c r="H11" s="245" t="s">
        <v>127</v>
      </c>
      <c r="I11" s="245" t="s">
        <v>127</v>
      </c>
      <c r="J11" s="246">
        <v>8095096</v>
      </c>
    </row>
    <row r="12" spans="2:10" ht="20.45" customHeight="1" x14ac:dyDescent="0.25">
      <c r="B12" s="106" t="s">
        <v>237</v>
      </c>
      <c r="C12" s="108"/>
      <c r="D12" s="108"/>
      <c r="E12" s="108"/>
      <c r="F12" s="108"/>
      <c r="G12" s="108"/>
      <c r="H12" s="108"/>
      <c r="I12" s="111"/>
      <c r="J12" s="111"/>
    </row>
    <row r="13" spans="2:10" ht="20.45" customHeight="1" x14ac:dyDescent="0.25">
      <c r="B13" s="104" t="s">
        <v>236</v>
      </c>
      <c r="C13" s="108">
        <v>48969</v>
      </c>
      <c r="D13" s="108">
        <v>894373</v>
      </c>
      <c r="E13" s="108">
        <v>596915</v>
      </c>
      <c r="F13" s="108">
        <v>240715</v>
      </c>
      <c r="G13" s="108">
        <v>240715</v>
      </c>
      <c r="H13" s="108">
        <v>1010276</v>
      </c>
      <c r="I13" s="108">
        <v>769561</v>
      </c>
      <c r="J13" s="108">
        <v>3801524</v>
      </c>
    </row>
    <row r="14" spans="2:10" ht="20.45" customHeight="1" x14ac:dyDescent="0.25">
      <c r="B14" s="104" t="s">
        <v>235</v>
      </c>
      <c r="C14" s="108">
        <v>8036</v>
      </c>
      <c r="D14" s="108">
        <v>3406</v>
      </c>
      <c r="E14" s="108">
        <v>3265</v>
      </c>
      <c r="F14" s="108">
        <v>2379</v>
      </c>
      <c r="G14" s="108" t="s">
        <v>127</v>
      </c>
      <c r="H14" s="108" t="s">
        <v>127</v>
      </c>
      <c r="I14" s="108" t="s">
        <v>127</v>
      </c>
      <c r="J14" s="108">
        <v>17086</v>
      </c>
    </row>
    <row r="15" spans="2:10" ht="20.45" customHeight="1" x14ac:dyDescent="0.25">
      <c r="B15" s="104" t="s">
        <v>234</v>
      </c>
      <c r="C15" s="108">
        <v>1383542</v>
      </c>
      <c r="D15" s="108">
        <v>907226</v>
      </c>
      <c r="E15" s="108">
        <v>569534</v>
      </c>
      <c r="F15" s="108">
        <v>560000</v>
      </c>
      <c r="G15" s="108">
        <v>270000</v>
      </c>
      <c r="H15" s="108" t="s">
        <v>127</v>
      </c>
      <c r="I15" s="108" t="s">
        <v>127</v>
      </c>
      <c r="J15" s="108">
        <v>3690302</v>
      </c>
    </row>
    <row r="16" spans="2:10" ht="20.45" customHeight="1" x14ac:dyDescent="0.25">
      <c r="B16" s="104" t="s">
        <v>233</v>
      </c>
      <c r="C16" s="216">
        <v>203137</v>
      </c>
      <c r="D16" s="216">
        <v>20901</v>
      </c>
      <c r="E16" s="216">
        <v>20967</v>
      </c>
      <c r="F16" s="216">
        <v>6980</v>
      </c>
      <c r="G16" s="216" t="s">
        <v>127</v>
      </c>
      <c r="H16" s="216" t="s">
        <v>127</v>
      </c>
      <c r="I16" s="216" t="s">
        <v>127</v>
      </c>
      <c r="J16" s="216">
        <v>251985</v>
      </c>
    </row>
    <row r="17" spans="2:10" ht="20.45" customHeight="1" x14ac:dyDescent="0.25">
      <c r="B17" s="243" t="s">
        <v>232</v>
      </c>
      <c r="C17" s="244">
        <v>1643684</v>
      </c>
      <c r="D17" s="244">
        <v>1825906</v>
      </c>
      <c r="E17" s="244">
        <v>1190681</v>
      </c>
      <c r="F17" s="244">
        <v>810074</v>
      </c>
      <c r="G17" s="244">
        <v>510715</v>
      </c>
      <c r="H17" s="245">
        <v>1010276</v>
      </c>
      <c r="I17" s="245">
        <v>769561</v>
      </c>
      <c r="J17" s="246">
        <v>7760897</v>
      </c>
    </row>
    <row r="18" spans="2:10" ht="20.45" customHeight="1" x14ac:dyDescent="0.25">
      <c r="B18" s="104" t="s">
        <v>231</v>
      </c>
      <c r="C18" s="108">
        <v>-7081</v>
      </c>
      <c r="D18" s="108">
        <v>-10166</v>
      </c>
      <c r="E18" s="108">
        <v>-865</v>
      </c>
      <c r="F18" s="108">
        <v>-833</v>
      </c>
      <c r="G18" s="108">
        <v>-18415</v>
      </c>
      <c r="H18" s="108">
        <v>-3261</v>
      </c>
      <c r="I18" s="108">
        <v>-3125</v>
      </c>
      <c r="J18" s="108">
        <v>-43746</v>
      </c>
    </row>
    <row r="19" spans="2:10" ht="20.45" customHeight="1" x14ac:dyDescent="0.25">
      <c r="B19" s="104" t="s">
        <v>230</v>
      </c>
      <c r="C19" s="108" t="s">
        <v>127</v>
      </c>
      <c r="D19" s="108" t="s">
        <v>127</v>
      </c>
      <c r="E19" s="108" t="s">
        <v>127</v>
      </c>
      <c r="F19" s="108" t="s">
        <v>127</v>
      </c>
      <c r="G19" s="108">
        <v>-28889</v>
      </c>
      <c r="H19" s="108" t="s">
        <v>127</v>
      </c>
      <c r="I19" s="108" t="s">
        <v>127</v>
      </c>
      <c r="J19" s="108">
        <v>-28889</v>
      </c>
    </row>
    <row r="20" spans="2:10" ht="20.45" customHeight="1" x14ac:dyDescent="0.25">
      <c r="B20" s="104" t="s">
        <v>229</v>
      </c>
      <c r="C20" s="108" t="s">
        <v>127</v>
      </c>
      <c r="D20" s="108" t="s">
        <v>127</v>
      </c>
      <c r="E20" s="108" t="s">
        <v>127</v>
      </c>
      <c r="F20" s="108" t="s">
        <v>127</v>
      </c>
      <c r="G20" s="108" t="s">
        <v>127</v>
      </c>
      <c r="H20" s="108">
        <v>-10392</v>
      </c>
      <c r="I20" s="108">
        <v>-10392</v>
      </c>
      <c r="J20" s="108">
        <v>-20784</v>
      </c>
    </row>
    <row r="21" spans="2:10" ht="20.45" customHeight="1" thickBot="1" x14ac:dyDescent="0.3">
      <c r="B21" s="215" t="s">
        <v>228</v>
      </c>
      <c r="C21" s="217">
        <v>1912904</v>
      </c>
      <c r="D21" s="217">
        <v>1815740</v>
      </c>
      <c r="E21" s="217">
        <v>1189816</v>
      </c>
      <c r="F21" s="217">
        <v>809241</v>
      </c>
      <c r="G21" s="217">
        <v>8282206</v>
      </c>
      <c r="H21" s="217">
        <v>996623</v>
      </c>
      <c r="I21" s="217">
        <v>756044</v>
      </c>
      <c r="J21" s="217">
        <v>15762574</v>
      </c>
    </row>
    <row r="22" spans="2:10" ht="15.75" thickTop="1" x14ac:dyDescent="0.25"/>
    <row r="23" spans="2:10" x14ac:dyDescent="0.25"/>
    <row r="24" spans="2:10" x14ac:dyDescent="0.25"/>
    <row r="25" spans="2:10" hidden="1" x14ac:dyDescent="0.25"/>
    <row r="26" spans="2:10" hidden="1" x14ac:dyDescent="0.25">
      <c r="C26" s="97"/>
      <c r="G26" s="97"/>
      <c r="J26" s="97"/>
    </row>
    <row r="27" spans="2:10" hidden="1" x14ac:dyDescent="0.25">
      <c r="C27" s="97"/>
      <c r="G27" s="97"/>
      <c r="J27" s="97"/>
    </row>
    <row r="28" spans="2:10" hidden="1" x14ac:dyDescent="0.25"/>
    <row r="29" spans="2:10" hidden="1" x14ac:dyDescent="0.25">
      <c r="C29" s="97"/>
      <c r="D29" s="97"/>
      <c r="E29" s="97"/>
      <c r="F29" s="97"/>
      <c r="G29" s="97"/>
      <c r="H29" s="97"/>
      <c r="I29" s="97"/>
      <c r="J29" s="97"/>
    </row>
    <row r="30" spans="2:10" hidden="1" x14ac:dyDescent="0.25">
      <c r="C30" s="97"/>
      <c r="D30" s="97"/>
      <c r="E30" s="97"/>
      <c r="F30" s="97"/>
      <c r="J30" s="97"/>
    </row>
    <row r="31" spans="2:10" hidden="1" x14ac:dyDescent="0.25">
      <c r="C31" s="97"/>
      <c r="D31" s="97"/>
      <c r="E31" s="97"/>
      <c r="F31" s="97"/>
      <c r="G31" s="97"/>
      <c r="J31" s="97"/>
    </row>
    <row r="32" spans="2:10" hidden="1" x14ac:dyDescent="0.25">
      <c r="C32" s="97"/>
      <c r="D32" s="97"/>
      <c r="E32" s="97"/>
      <c r="F32" s="97"/>
      <c r="J32" s="97"/>
    </row>
    <row r="33" spans="3:10" hidden="1" x14ac:dyDescent="0.25">
      <c r="C33" s="97"/>
      <c r="D33" s="97"/>
      <c r="E33" s="97"/>
      <c r="F33" s="97"/>
      <c r="G33" s="97"/>
      <c r="H33" s="97"/>
      <c r="I33" s="97"/>
      <c r="J33" s="97"/>
    </row>
    <row r="34" spans="3:10" hidden="1" x14ac:dyDescent="0.25">
      <c r="C34" s="97"/>
      <c r="D34" s="97"/>
      <c r="G34" s="97"/>
      <c r="H34" s="97"/>
      <c r="I34" s="97"/>
      <c r="J34" s="97"/>
    </row>
    <row r="35" spans="3:10" hidden="1" x14ac:dyDescent="0.25">
      <c r="G35" s="97"/>
      <c r="J35" s="97"/>
    </row>
    <row r="36" spans="3:10" hidden="1" x14ac:dyDescent="0.25">
      <c r="H36" s="97"/>
      <c r="I36" s="97"/>
      <c r="J36" s="97"/>
    </row>
    <row r="37" spans="3:10" hidden="1" x14ac:dyDescent="0.25">
      <c r="C37" s="97"/>
      <c r="D37" s="97"/>
      <c r="E37" s="97"/>
      <c r="F37" s="97"/>
      <c r="G37" s="97"/>
      <c r="H37" s="97"/>
      <c r="I37" s="97"/>
      <c r="J37" s="97"/>
    </row>
  </sheetData>
  <mergeCells count="1">
    <mergeCell ref="B4:J6"/>
  </mergeCells>
  <conditionalFormatting sqref="B9:J20">
    <cfRule type="expression" dxfId="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13.7109375" style="175" customWidth="1"/>
    <col min="2" max="2" width="49.7109375" style="175" customWidth="1"/>
    <col min="3" max="4" width="22.28515625" style="175" customWidth="1"/>
    <col min="5" max="5" width="18.42578125" style="175" customWidth="1"/>
    <col min="6" max="7" width="9.140625" style="175" hidden="1" customWidth="1"/>
    <col min="8" max="16384" width="9.140625" style="175" hidden="1"/>
  </cols>
  <sheetData>
    <row r="1" spans="1:7" x14ac:dyDescent="0.25"/>
    <row r="2" spans="1:7" x14ac:dyDescent="0.25"/>
    <row r="3" spans="1:7" x14ac:dyDescent="0.25"/>
    <row r="4" spans="1:7" x14ac:dyDescent="0.25"/>
    <row r="5" spans="1:7" x14ac:dyDescent="0.25">
      <c r="A5" s="162"/>
      <c r="B5" s="287"/>
      <c r="C5" s="288"/>
      <c r="D5" s="288"/>
      <c r="E5" s="288"/>
      <c r="F5" s="288"/>
      <c r="G5" s="288"/>
    </row>
    <row r="6" spans="1:7" x14ac:dyDescent="0.25">
      <c r="A6" s="162"/>
      <c r="B6" s="288"/>
      <c r="C6" s="288"/>
      <c r="D6" s="288"/>
      <c r="E6" s="288"/>
      <c r="F6" s="288"/>
      <c r="G6" s="288"/>
    </row>
    <row r="7" spans="1:7" ht="21.6" customHeight="1" x14ac:dyDescent="0.25">
      <c r="B7" s="41" t="s">
        <v>180</v>
      </c>
      <c r="C7" s="22"/>
      <c r="D7" s="22"/>
    </row>
    <row r="8" spans="1:7" ht="17.45" customHeight="1" x14ac:dyDescent="0.25">
      <c r="B8" s="284" t="s">
        <v>262</v>
      </c>
      <c r="C8" s="165" t="s">
        <v>261</v>
      </c>
      <c r="D8" s="183" t="s">
        <v>260</v>
      </c>
    </row>
    <row r="9" spans="1:7" ht="17.45" customHeight="1" x14ac:dyDescent="0.25">
      <c r="B9" s="284"/>
      <c r="C9" s="165">
        <v>2020</v>
      </c>
      <c r="D9" s="184">
        <v>43891</v>
      </c>
    </row>
    <row r="10" spans="1:7" ht="17.45" customHeight="1" x14ac:dyDescent="0.25">
      <c r="B10" s="166" t="s">
        <v>259</v>
      </c>
      <c r="C10" s="185">
        <v>184821</v>
      </c>
      <c r="D10" s="186">
        <v>7670</v>
      </c>
    </row>
    <row r="11" spans="1:7" ht="17.45" customHeight="1" x14ac:dyDescent="0.25">
      <c r="B11" s="177" t="s">
        <v>251</v>
      </c>
      <c r="C11" s="187">
        <v>95373</v>
      </c>
      <c r="D11" s="188">
        <v>7670</v>
      </c>
    </row>
    <row r="12" spans="1:7" ht="17.45" customHeight="1" x14ac:dyDescent="0.25">
      <c r="B12" s="178" t="s">
        <v>249</v>
      </c>
      <c r="C12" s="189">
        <v>89448</v>
      </c>
      <c r="D12" s="190">
        <v>0</v>
      </c>
    </row>
    <row r="13" spans="1:7" ht="17.45" customHeight="1" x14ac:dyDescent="0.25">
      <c r="B13" s="177" t="s">
        <v>258</v>
      </c>
      <c r="C13" s="187">
        <v>3988</v>
      </c>
      <c r="D13" s="188">
        <v>0</v>
      </c>
    </row>
    <row r="14" spans="1:7" ht="17.45" customHeight="1" x14ac:dyDescent="0.25">
      <c r="B14" s="179" t="s">
        <v>257</v>
      </c>
      <c r="C14" s="191" t="s">
        <v>127</v>
      </c>
      <c r="D14" s="192">
        <v>0</v>
      </c>
    </row>
    <row r="15" spans="1:7" ht="17.45" customHeight="1" x14ac:dyDescent="0.25">
      <c r="B15" s="177" t="s">
        <v>256</v>
      </c>
      <c r="C15" s="187">
        <v>4857</v>
      </c>
      <c r="D15" s="188">
        <v>0</v>
      </c>
    </row>
    <row r="16" spans="1:7" ht="17.45" customHeight="1" x14ac:dyDescent="0.25">
      <c r="B16" s="179" t="s">
        <v>255</v>
      </c>
      <c r="C16" s="191">
        <v>29881</v>
      </c>
      <c r="D16" s="192">
        <v>0</v>
      </c>
    </row>
    <row r="17" spans="2:4" ht="17.45" customHeight="1" x14ac:dyDescent="0.25">
      <c r="B17" s="177" t="s">
        <v>254</v>
      </c>
      <c r="C17" s="187">
        <v>50722</v>
      </c>
      <c r="D17" s="188">
        <v>0</v>
      </c>
    </row>
    <row r="18" spans="2:4" ht="17.45" customHeight="1" x14ac:dyDescent="0.25">
      <c r="B18" s="180" t="s">
        <v>253</v>
      </c>
      <c r="C18" s="185">
        <v>249764</v>
      </c>
      <c r="D18" s="186">
        <v>48608</v>
      </c>
    </row>
    <row r="19" spans="2:4" ht="17.45" customHeight="1" x14ac:dyDescent="0.25">
      <c r="B19" s="179" t="s">
        <v>251</v>
      </c>
      <c r="C19" s="191">
        <v>249764</v>
      </c>
      <c r="D19" s="192">
        <v>48608</v>
      </c>
    </row>
    <row r="20" spans="2:4" ht="17.45" customHeight="1" x14ac:dyDescent="0.25">
      <c r="B20" s="166" t="s">
        <v>252</v>
      </c>
      <c r="C20" s="185">
        <v>1667470</v>
      </c>
      <c r="D20" s="186">
        <v>227933</v>
      </c>
    </row>
    <row r="21" spans="2:4" ht="17.45" customHeight="1" x14ac:dyDescent="0.25">
      <c r="B21" s="179" t="s">
        <v>251</v>
      </c>
      <c r="C21" s="191">
        <v>1667470</v>
      </c>
      <c r="D21" s="192">
        <v>227933</v>
      </c>
    </row>
    <row r="22" spans="2:4" ht="17.45" customHeight="1" x14ac:dyDescent="0.25">
      <c r="B22" s="181" t="s">
        <v>250</v>
      </c>
      <c r="C22" s="185">
        <v>168037</v>
      </c>
      <c r="D22" s="185">
        <v>42617</v>
      </c>
    </row>
    <row r="23" spans="2:4" ht="17.45" customHeight="1" x14ac:dyDescent="0.25">
      <c r="B23" s="178" t="s">
        <v>249</v>
      </c>
      <c r="C23" s="189">
        <v>168037</v>
      </c>
      <c r="D23" s="189">
        <v>0</v>
      </c>
    </row>
    <row r="24" spans="2:4" ht="17.45" customHeight="1" x14ac:dyDescent="0.25">
      <c r="B24" s="177" t="s">
        <v>248</v>
      </c>
      <c r="C24" s="187" t="s">
        <v>127</v>
      </c>
      <c r="D24" s="188">
        <v>0</v>
      </c>
    </row>
    <row r="25" spans="2:4" ht="17.45" customHeight="1" x14ac:dyDescent="0.25">
      <c r="B25" s="179" t="s">
        <v>247</v>
      </c>
      <c r="C25" s="191" t="s">
        <v>127</v>
      </c>
      <c r="D25" s="192">
        <v>0</v>
      </c>
    </row>
    <row r="26" spans="2:4" ht="17.45" customHeight="1" x14ac:dyDescent="0.25">
      <c r="B26" s="177" t="s">
        <v>246</v>
      </c>
      <c r="C26" s="187" t="s">
        <v>127</v>
      </c>
      <c r="D26" s="188">
        <v>0</v>
      </c>
    </row>
    <row r="27" spans="2:4" ht="17.45" customHeight="1" x14ac:dyDescent="0.25">
      <c r="B27" s="179" t="s">
        <v>245</v>
      </c>
      <c r="C27" s="191"/>
      <c r="D27" s="192">
        <v>0</v>
      </c>
    </row>
    <row r="28" spans="2:4" ht="17.45" customHeight="1" x14ac:dyDescent="0.25">
      <c r="B28" s="177" t="s">
        <v>244</v>
      </c>
      <c r="C28" s="187">
        <v>168037</v>
      </c>
      <c r="D28" s="188" t="s">
        <v>127</v>
      </c>
    </row>
    <row r="29" spans="2:4" ht="17.45" customHeight="1" x14ac:dyDescent="0.25">
      <c r="B29" s="179"/>
      <c r="C29" s="191" t="s">
        <v>127</v>
      </c>
      <c r="D29" s="192"/>
    </row>
    <row r="30" spans="2:4" ht="17.45" customHeight="1" x14ac:dyDescent="0.25">
      <c r="B30" s="182" t="s">
        <v>243</v>
      </c>
      <c r="C30" s="193">
        <v>0</v>
      </c>
      <c r="D30" s="194">
        <v>42617</v>
      </c>
    </row>
    <row r="31" spans="2:4" ht="17.45" customHeight="1" thickBot="1" x14ac:dyDescent="0.3">
      <c r="B31" s="166" t="s">
        <v>242</v>
      </c>
      <c r="C31" s="195">
        <v>2270092</v>
      </c>
      <c r="D31" s="195">
        <v>326828</v>
      </c>
    </row>
    <row r="32" spans="2:4" ht="15.75" thickTop="1" x14ac:dyDescent="0.25">
      <c r="C32" s="176"/>
    </row>
    <row r="33" spans="3:3" x14ac:dyDescent="0.25">
      <c r="C33" s="176"/>
    </row>
    <row r="34" spans="3:3" hidden="1" x14ac:dyDescent="0.25"/>
    <row r="35" spans="3:3" hidden="1" x14ac:dyDescent="0.25"/>
    <row r="36" spans="3:3" hidden="1" x14ac:dyDescent="0.25"/>
    <row r="37" spans="3:3" hidden="1" x14ac:dyDescent="0.25"/>
  </sheetData>
  <mergeCells count="2">
    <mergeCell ref="B8:B9"/>
    <mergeCell ref="B5:G6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52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9" width="8.7109375" hidden="1" customWidth="1"/>
    <col min="10" max="16382" width="8.7109375" hidden="1"/>
    <col min="16383" max="16383" width="10.42578125" hidden="1" customWidth="1"/>
    <col min="16384" max="16384" width="0.5703125" customWidth="1"/>
  </cols>
  <sheetData>
    <row r="1" spans="2:4" x14ac:dyDescent="0.25"/>
    <row r="2" spans="2:4" x14ac:dyDescent="0.25"/>
    <row r="3" spans="2:4" x14ac:dyDescent="0.25"/>
    <row r="4" spans="2:4" x14ac:dyDescent="0.25">
      <c r="B4" s="287"/>
      <c r="C4" s="288"/>
      <c r="D4" s="288"/>
    </row>
    <row r="5" spans="2:4" ht="32.1" customHeight="1" x14ac:dyDescent="0.25">
      <c r="B5" s="288"/>
      <c r="C5" s="288"/>
      <c r="D5" s="288"/>
    </row>
    <row r="6" spans="2:4" x14ac:dyDescent="0.25">
      <c r="B6" s="288"/>
      <c r="C6" s="288"/>
      <c r="D6" s="288"/>
    </row>
    <row r="7" spans="2:4" x14ac:dyDescent="0.25">
      <c r="B7" s="41" t="s">
        <v>180</v>
      </c>
      <c r="C7" s="4"/>
      <c r="D7" s="4"/>
    </row>
    <row r="8" spans="2:4" ht="21.95" customHeight="1" x14ac:dyDescent="0.25">
      <c r="B8" s="290"/>
      <c r="C8" s="281" t="s">
        <v>241</v>
      </c>
      <c r="D8" s="282"/>
    </row>
    <row r="9" spans="2:4" ht="23.1" customHeight="1" x14ac:dyDescent="0.25">
      <c r="B9" s="290"/>
      <c r="C9" s="199">
        <v>43921</v>
      </c>
      <c r="D9" s="199">
        <v>43830</v>
      </c>
    </row>
    <row r="10" spans="2:4" ht="18.95" customHeight="1" x14ac:dyDescent="0.25">
      <c r="B10" s="171" t="s">
        <v>291</v>
      </c>
      <c r="C10" s="202"/>
      <c r="D10" s="202"/>
    </row>
    <row r="11" spans="2:4" ht="18.95" customHeight="1" x14ac:dyDescent="0.25">
      <c r="B11" s="201" t="s">
        <v>290</v>
      </c>
      <c r="C11" s="218">
        <v>795731</v>
      </c>
      <c r="D11" s="218">
        <v>535757</v>
      </c>
    </row>
    <row r="12" spans="2:4" ht="18.95" customHeight="1" x14ac:dyDescent="0.25">
      <c r="B12" s="201" t="s">
        <v>278</v>
      </c>
      <c r="C12" s="218">
        <v>1511678</v>
      </c>
      <c r="D12" s="218">
        <v>740339</v>
      </c>
    </row>
    <row r="13" spans="2:4" ht="18.95" customHeight="1" x14ac:dyDescent="0.25">
      <c r="B13" s="201" t="s">
        <v>277</v>
      </c>
      <c r="C13" s="218">
        <v>4326756</v>
      </c>
      <c r="D13" s="218">
        <v>4523540</v>
      </c>
    </row>
    <row r="14" spans="2:4" ht="18.95" customHeight="1" x14ac:dyDescent="0.25">
      <c r="B14" s="201" t="s">
        <v>270</v>
      </c>
      <c r="C14" s="218">
        <v>1138980</v>
      </c>
      <c r="D14" s="218">
        <v>1079743</v>
      </c>
    </row>
    <row r="15" spans="2:4" ht="18.95" customHeight="1" x14ac:dyDescent="0.25">
      <c r="B15" s="201" t="s">
        <v>269</v>
      </c>
      <c r="C15" s="218">
        <v>166220</v>
      </c>
      <c r="D15" s="218">
        <v>171849</v>
      </c>
    </row>
    <row r="16" spans="2:4" ht="18.95" customHeight="1" x14ac:dyDescent="0.25">
      <c r="B16" s="201" t="s">
        <v>289</v>
      </c>
      <c r="C16" s="218">
        <v>102273</v>
      </c>
      <c r="D16" s="218">
        <v>98804</v>
      </c>
    </row>
    <row r="17" spans="2:4" ht="18.95" customHeight="1" x14ac:dyDescent="0.25">
      <c r="B17" s="201" t="s">
        <v>275</v>
      </c>
      <c r="C17" s="218">
        <v>493381</v>
      </c>
      <c r="D17" s="218">
        <v>621302</v>
      </c>
    </row>
    <row r="18" spans="2:4" ht="18.95" customHeight="1" x14ac:dyDescent="0.25">
      <c r="B18" s="201" t="s">
        <v>288</v>
      </c>
      <c r="C18" s="218">
        <v>186310</v>
      </c>
      <c r="D18" s="218">
        <v>185998</v>
      </c>
    </row>
    <row r="19" spans="2:4" ht="18.95" customHeight="1" x14ac:dyDescent="0.25">
      <c r="B19" s="201" t="s">
        <v>287</v>
      </c>
      <c r="C19" s="218">
        <v>22734</v>
      </c>
      <c r="D19" s="218">
        <v>12337</v>
      </c>
    </row>
    <row r="20" spans="2:4" ht="18.95" customHeight="1" x14ac:dyDescent="0.25">
      <c r="B20" s="201" t="s">
        <v>286</v>
      </c>
      <c r="C20" s="218">
        <v>35951</v>
      </c>
      <c r="D20" s="218">
        <v>39352</v>
      </c>
    </row>
    <row r="21" spans="2:4" ht="18.95" customHeight="1" x14ac:dyDescent="0.25">
      <c r="B21" s="201" t="s">
        <v>285</v>
      </c>
      <c r="C21" s="218">
        <v>173724</v>
      </c>
      <c r="D21" s="218">
        <v>164971</v>
      </c>
    </row>
    <row r="22" spans="2:4" ht="18.95" customHeight="1" x14ac:dyDescent="0.25">
      <c r="B22" s="201" t="s">
        <v>284</v>
      </c>
      <c r="C22" s="218">
        <v>30116</v>
      </c>
      <c r="D22" s="218">
        <v>40081</v>
      </c>
    </row>
    <row r="23" spans="2:4" ht="18.95" customHeight="1" x14ac:dyDescent="0.25">
      <c r="B23" s="201" t="s">
        <v>283</v>
      </c>
      <c r="C23" s="218">
        <v>96836</v>
      </c>
      <c r="D23" s="218">
        <v>96776</v>
      </c>
    </row>
    <row r="24" spans="2:4" ht="18.95" customHeight="1" x14ac:dyDescent="0.25">
      <c r="B24" s="201" t="s">
        <v>282</v>
      </c>
      <c r="C24" s="218">
        <v>29647</v>
      </c>
      <c r="D24" s="218">
        <v>29582</v>
      </c>
    </row>
    <row r="25" spans="2:4" ht="18.95" customHeight="1" x14ac:dyDescent="0.25">
      <c r="B25" s="201" t="s">
        <v>272</v>
      </c>
      <c r="C25" s="218">
        <v>485006</v>
      </c>
      <c r="D25" s="218">
        <v>234766</v>
      </c>
    </row>
    <row r="26" spans="2:4" ht="18.95" customHeight="1" x14ac:dyDescent="0.25">
      <c r="B26" s="201" t="s">
        <v>51</v>
      </c>
      <c r="C26" s="219">
        <v>234411</v>
      </c>
      <c r="D26" s="219">
        <v>304100</v>
      </c>
    </row>
    <row r="27" spans="2:4" ht="18.95" customHeight="1" x14ac:dyDescent="0.25">
      <c r="B27" s="243" t="s">
        <v>280</v>
      </c>
      <c r="C27" s="249">
        <v>9829754</v>
      </c>
      <c r="D27" s="249">
        <v>8879297</v>
      </c>
    </row>
    <row r="28" spans="2:4" ht="11.45" customHeight="1" x14ac:dyDescent="0.25">
      <c r="B28" s="104"/>
      <c r="C28" s="174"/>
      <c r="D28" s="174"/>
    </row>
    <row r="29" spans="2:4" ht="18.95" customHeight="1" x14ac:dyDescent="0.25">
      <c r="B29" s="201" t="s">
        <v>281</v>
      </c>
      <c r="C29" s="218">
        <v>648951</v>
      </c>
      <c r="D29" s="218">
        <v>1258111</v>
      </c>
    </row>
    <row r="30" spans="2:4" ht="18.95" customHeight="1" x14ac:dyDescent="0.25">
      <c r="B30" s="243" t="s">
        <v>280</v>
      </c>
      <c r="C30" s="250">
        <v>10478705</v>
      </c>
      <c r="D30" s="251">
        <v>10137408</v>
      </c>
    </row>
    <row r="31" spans="2:4" ht="18.95" customHeight="1" x14ac:dyDescent="0.25">
      <c r="B31" s="171" t="s">
        <v>279</v>
      </c>
      <c r="C31" s="252"/>
      <c r="D31" s="252"/>
    </row>
    <row r="32" spans="2:4" ht="18.95" customHeight="1" x14ac:dyDescent="0.25">
      <c r="B32" s="201" t="s">
        <v>278</v>
      </c>
      <c r="C32" s="218">
        <v>133217</v>
      </c>
      <c r="D32" s="218">
        <v>13342</v>
      </c>
    </row>
    <row r="33" spans="2:4" ht="18.95" customHeight="1" x14ac:dyDescent="0.25">
      <c r="B33" s="201" t="s">
        <v>277</v>
      </c>
      <c r="C33" s="218">
        <v>74622</v>
      </c>
      <c r="D33" s="218">
        <v>77065</v>
      </c>
    </row>
    <row r="34" spans="2:4" ht="18.95" customHeight="1" x14ac:dyDescent="0.25">
      <c r="B34" s="201" t="s">
        <v>276</v>
      </c>
      <c r="C34" s="218">
        <v>6393879</v>
      </c>
      <c r="D34" s="218">
        <v>6349352</v>
      </c>
    </row>
    <row r="35" spans="2:4" ht="18.95" customHeight="1" x14ac:dyDescent="0.25">
      <c r="B35" s="201" t="s">
        <v>275</v>
      </c>
      <c r="C35" s="218">
        <v>193307</v>
      </c>
      <c r="D35" s="218">
        <v>227913</v>
      </c>
    </row>
    <row r="36" spans="2:4" ht="18.95" customHeight="1" x14ac:dyDescent="0.25">
      <c r="B36" s="201" t="s">
        <v>274</v>
      </c>
      <c r="C36" s="218">
        <v>2644927</v>
      </c>
      <c r="D36" s="218">
        <v>2429789</v>
      </c>
    </row>
    <row r="37" spans="2:4" ht="18.95" customHeight="1" x14ac:dyDescent="0.25">
      <c r="B37" s="201" t="s">
        <v>273</v>
      </c>
      <c r="C37" s="218">
        <v>1137584</v>
      </c>
      <c r="D37" s="218">
        <v>2540239</v>
      </c>
    </row>
    <row r="38" spans="2:4" ht="18.95" customHeight="1" x14ac:dyDescent="0.25">
      <c r="B38" s="201" t="s">
        <v>272</v>
      </c>
      <c r="C38" s="218">
        <v>2520178</v>
      </c>
      <c r="D38" s="218">
        <v>1456178</v>
      </c>
    </row>
    <row r="39" spans="2:4" ht="18.95" customHeight="1" x14ac:dyDescent="0.25">
      <c r="B39" s="201" t="s">
        <v>271</v>
      </c>
      <c r="C39" s="218">
        <v>117144</v>
      </c>
      <c r="D39" s="218">
        <v>115202</v>
      </c>
    </row>
    <row r="40" spans="2:4" ht="18.95" customHeight="1" x14ac:dyDescent="0.25">
      <c r="B40" s="201" t="s">
        <v>270</v>
      </c>
      <c r="C40" s="218">
        <v>4730622</v>
      </c>
      <c r="D40" s="218">
        <v>4850315</v>
      </c>
    </row>
    <row r="41" spans="2:4" ht="18.95" customHeight="1" x14ac:dyDescent="0.25">
      <c r="B41" s="201" t="s">
        <v>269</v>
      </c>
      <c r="C41" s="218">
        <v>1930945</v>
      </c>
      <c r="D41" s="218">
        <v>1832380</v>
      </c>
    </row>
    <row r="42" spans="2:4" ht="18.95" customHeight="1" x14ac:dyDescent="0.25">
      <c r="B42" s="201" t="s">
        <v>268</v>
      </c>
      <c r="C42" s="218">
        <v>5453989</v>
      </c>
      <c r="D42" s="218">
        <v>5399391</v>
      </c>
    </row>
    <row r="43" spans="2:4" ht="18.95" customHeight="1" x14ac:dyDescent="0.25">
      <c r="B43" s="201" t="s">
        <v>267</v>
      </c>
      <c r="C43" s="218">
        <v>2429566</v>
      </c>
      <c r="D43" s="218">
        <v>2450125</v>
      </c>
    </row>
    <row r="44" spans="2:4" ht="18.95" customHeight="1" x14ac:dyDescent="0.25">
      <c r="B44" s="201" t="s">
        <v>266</v>
      </c>
      <c r="C44" s="218">
        <v>11717025</v>
      </c>
      <c r="D44" s="218">
        <v>11624471</v>
      </c>
    </row>
    <row r="45" spans="2:4" ht="18.95" customHeight="1" x14ac:dyDescent="0.25">
      <c r="B45" s="201" t="s">
        <v>265</v>
      </c>
      <c r="C45" s="218">
        <v>259282</v>
      </c>
      <c r="D45" s="218">
        <v>276824</v>
      </c>
    </row>
    <row r="46" spans="2:4" ht="18.95" customHeight="1" x14ac:dyDescent="0.25">
      <c r="B46" s="201" t="s">
        <v>51</v>
      </c>
      <c r="C46" s="218">
        <v>166495</v>
      </c>
      <c r="D46" s="218">
        <v>147058</v>
      </c>
    </row>
    <row r="47" spans="2:4" ht="18.95" customHeight="1" x14ac:dyDescent="0.25">
      <c r="B47" s="243" t="s">
        <v>264</v>
      </c>
      <c r="C47" s="250">
        <v>39902782</v>
      </c>
      <c r="D47" s="251">
        <v>39789644</v>
      </c>
    </row>
    <row r="48" spans="2:4" ht="18.95" customHeight="1" thickBot="1" x14ac:dyDescent="0.3">
      <c r="B48" s="236" t="s">
        <v>263</v>
      </c>
      <c r="C48" s="237">
        <v>50381487</v>
      </c>
      <c r="D48" s="238">
        <v>49927052</v>
      </c>
    </row>
    <row r="49" spans="2:4" ht="15.75" thickBot="1" x14ac:dyDescent="0.3">
      <c r="B49" s="198"/>
      <c r="C49" s="197"/>
      <c r="D49" s="197"/>
    </row>
    <row r="50" spans="2:4" ht="15.75" thickTop="1" x14ac:dyDescent="0.25"/>
    <row r="51" spans="2:4" hidden="1" x14ac:dyDescent="0.25"/>
    <row r="52" spans="2:4" hidden="1" x14ac:dyDescent="0.25"/>
  </sheetData>
  <mergeCells count="3">
    <mergeCell ref="B8:B9"/>
    <mergeCell ref="C8:D8"/>
    <mergeCell ref="B4:D6"/>
  </mergeCells>
  <conditionalFormatting sqref="B10:D47">
    <cfRule type="expression" dxfId="3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10.85546875" customWidth="1"/>
    <col min="2" max="2" width="61.85546875" bestFit="1" customWidth="1"/>
    <col min="3" max="3" width="15.85546875" customWidth="1"/>
    <col min="4" max="4" width="18.85546875" customWidth="1"/>
    <col min="5" max="5" width="12.5703125" customWidth="1"/>
    <col min="6" max="16384" width="8.7109375" hidden="1"/>
  </cols>
  <sheetData>
    <row r="1" spans="2:4" x14ac:dyDescent="0.25"/>
    <row r="2" spans="2:4" x14ac:dyDescent="0.25"/>
    <row r="3" spans="2:4" x14ac:dyDescent="0.25"/>
    <row r="4" spans="2:4" ht="17.25" customHeight="1" x14ac:dyDescent="0.25">
      <c r="B4" s="287"/>
      <c r="C4" s="288"/>
      <c r="D4" s="288"/>
    </row>
    <row r="5" spans="2:4" ht="17.25" customHeight="1" x14ac:dyDescent="0.25">
      <c r="B5" s="288"/>
      <c r="C5" s="288"/>
      <c r="D5" s="288"/>
    </row>
    <row r="6" spans="2:4" ht="17.25" customHeight="1" x14ac:dyDescent="0.25">
      <c r="B6" s="288"/>
      <c r="C6" s="288"/>
      <c r="D6" s="288"/>
    </row>
    <row r="7" spans="2:4" ht="20.45" customHeight="1" x14ac:dyDescent="0.25">
      <c r="B7" s="203" t="s">
        <v>180</v>
      </c>
      <c r="C7" s="204"/>
      <c r="D7" s="204"/>
    </row>
    <row r="8" spans="2:4" ht="20.45" customHeight="1" x14ac:dyDescent="0.25">
      <c r="B8" s="291"/>
      <c r="C8" s="292" t="s">
        <v>241</v>
      </c>
      <c r="D8" s="293"/>
    </row>
    <row r="9" spans="2:4" ht="20.45" customHeight="1" x14ac:dyDescent="0.25">
      <c r="B9" s="291"/>
      <c r="C9" s="199">
        <v>43921</v>
      </c>
      <c r="D9" s="199">
        <v>43830</v>
      </c>
    </row>
    <row r="10" spans="2:4" s="132" customFormat="1" ht="20.45" customHeight="1" x14ac:dyDescent="0.2">
      <c r="B10" s="106" t="s">
        <v>291</v>
      </c>
      <c r="C10" s="174"/>
      <c r="D10" s="174"/>
    </row>
    <row r="11" spans="2:4" s="132" customFormat="1" ht="20.45" customHeight="1" x14ac:dyDescent="0.2">
      <c r="B11" s="200" t="s">
        <v>315</v>
      </c>
      <c r="C11" s="222">
        <v>1722772</v>
      </c>
      <c r="D11" s="222">
        <v>2079891</v>
      </c>
    </row>
    <row r="12" spans="2:4" s="132" customFormat="1" ht="20.45" customHeight="1" x14ac:dyDescent="0.2">
      <c r="B12" s="200" t="s">
        <v>311</v>
      </c>
      <c r="C12" s="222">
        <v>448177</v>
      </c>
      <c r="D12" s="222">
        <v>456771</v>
      </c>
    </row>
    <row r="13" spans="2:4" s="132" customFormat="1" ht="20.45" customHeight="1" x14ac:dyDescent="0.2">
      <c r="B13" s="200" t="s">
        <v>191</v>
      </c>
      <c r="C13" s="222">
        <v>197483</v>
      </c>
      <c r="D13" s="222">
        <v>212220</v>
      </c>
    </row>
    <row r="14" spans="2:4" s="132" customFormat="1" ht="20.45" customHeight="1" x14ac:dyDescent="0.2">
      <c r="B14" s="200" t="s">
        <v>309</v>
      </c>
      <c r="C14" s="222">
        <v>313569</v>
      </c>
      <c r="D14" s="222">
        <v>358847</v>
      </c>
    </row>
    <row r="15" spans="2:4" s="132" customFormat="1" ht="20.45" customHeight="1" x14ac:dyDescent="0.2">
      <c r="B15" s="200" t="s">
        <v>314</v>
      </c>
      <c r="C15" s="222">
        <v>46431</v>
      </c>
      <c r="D15" s="222">
        <v>133868</v>
      </c>
    </row>
    <row r="16" spans="2:4" s="132" customFormat="1" ht="20.45" customHeight="1" x14ac:dyDescent="0.2">
      <c r="B16" s="200" t="s">
        <v>313</v>
      </c>
      <c r="C16" s="222">
        <v>745642</v>
      </c>
      <c r="D16" s="222">
        <v>744591</v>
      </c>
    </row>
    <row r="17" spans="2:4" s="132" customFormat="1" ht="20.45" customHeight="1" x14ac:dyDescent="0.2">
      <c r="B17" s="200" t="s">
        <v>310</v>
      </c>
      <c r="C17" s="222">
        <v>3069072</v>
      </c>
      <c r="D17" s="222">
        <v>2746249</v>
      </c>
    </row>
    <row r="18" spans="2:4" s="132" customFormat="1" ht="20.45" customHeight="1" x14ac:dyDescent="0.2">
      <c r="B18" s="200" t="s">
        <v>312</v>
      </c>
      <c r="C18" s="222">
        <v>186238</v>
      </c>
      <c r="D18" s="222">
        <v>200044</v>
      </c>
    </row>
    <row r="19" spans="2:4" s="132" customFormat="1" ht="20.45" customHeight="1" x14ac:dyDescent="0.2">
      <c r="B19" s="200" t="s">
        <v>285</v>
      </c>
      <c r="C19" s="222">
        <v>247967</v>
      </c>
      <c r="D19" s="222">
        <v>251809</v>
      </c>
    </row>
    <row r="20" spans="2:4" s="132" customFormat="1" ht="20.45" customHeight="1" x14ac:dyDescent="0.2">
      <c r="B20" s="200" t="s">
        <v>190</v>
      </c>
      <c r="C20" s="222">
        <v>290319</v>
      </c>
      <c r="D20" s="222">
        <v>287538</v>
      </c>
    </row>
    <row r="21" spans="2:4" s="132" customFormat="1" ht="20.45" customHeight="1" x14ac:dyDescent="0.2">
      <c r="B21" s="200" t="s">
        <v>304</v>
      </c>
      <c r="C21" s="222">
        <v>79962</v>
      </c>
      <c r="D21" s="222">
        <v>85000</v>
      </c>
    </row>
    <row r="22" spans="2:4" s="132" customFormat="1" ht="20.45" customHeight="1" x14ac:dyDescent="0.2">
      <c r="B22" s="200" t="s">
        <v>303</v>
      </c>
      <c r="C22" s="222">
        <v>407466</v>
      </c>
      <c r="D22" s="222">
        <v>355623</v>
      </c>
    </row>
    <row r="23" spans="2:4" s="132" customFormat="1" ht="20.45" customHeight="1" x14ac:dyDescent="0.2">
      <c r="B23" s="243" t="s">
        <v>280</v>
      </c>
      <c r="C23" s="250">
        <v>7755098</v>
      </c>
      <c r="D23" s="251">
        <v>7912451</v>
      </c>
    </row>
    <row r="24" spans="2:4" s="132" customFormat="1" ht="20.45" customHeight="1" x14ac:dyDescent="0.2">
      <c r="B24" s="106" t="s">
        <v>279</v>
      </c>
      <c r="C24" s="174"/>
      <c r="D24" s="174"/>
    </row>
    <row r="25" spans="2:4" s="132" customFormat="1" ht="20.45" customHeight="1" x14ac:dyDescent="0.2">
      <c r="B25" s="200" t="s">
        <v>311</v>
      </c>
      <c r="C25" s="222">
        <v>175777</v>
      </c>
      <c r="D25" s="222">
        <v>147266</v>
      </c>
    </row>
    <row r="26" spans="2:4" s="132" customFormat="1" ht="20.45" customHeight="1" x14ac:dyDescent="0.2">
      <c r="B26" s="200" t="s">
        <v>310</v>
      </c>
      <c r="C26" s="222">
        <v>12693502</v>
      </c>
      <c r="D26" s="222">
        <v>12029782</v>
      </c>
    </row>
    <row r="27" spans="2:4" s="132" customFormat="1" ht="20.45" customHeight="1" x14ac:dyDescent="0.2">
      <c r="B27" s="200" t="s">
        <v>309</v>
      </c>
      <c r="C27" s="174">
        <v>671</v>
      </c>
      <c r="D27" s="174">
        <v>883</v>
      </c>
    </row>
    <row r="28" spans="2:4" s="132" customFormat="1" ht="20.45" customHeight="1" x14ac:dyDescent="0.2">
      <c r="B28" s="200" t="s">
        <v>308</v>
      </c>
      <c r="C28" s="222">
        <v>575642</v>
      </c>
      <c r="D28" s="222">
        <v>661057</v>
      </c>
    </row>
    <row r="29" spans="2:4" s="132" customFormat="1" ht="20.45" customHeight="1" x14ac:dyDescent="0.2">
      <c r="B29" s="200" t="s">
        <v>307</v>
      </c>
      <c r="C29" s="222">
        <v>1877095</v>
      </c>
      <c r="D29" s="222">
        <v>1888064</v>
      </c>
    </row>
    <row r="30" spans="2:4" s="132" customFormat="1" ht="20.45" customHeight="1" x14ac:dyDescent="0.2">
      <c r="B30" s="200" t="s">
        <v>190</v>
      </c>
      <c r="C30" s="222">
        <v>6453328</v>
      </c>
      <c r="D30" s="222">
        <v>6421156</v>
      </c>
    </row>
    <row r="31" spans="2:4" s="132" customFormat="1" ht="20.45" customHeight="1" x14ac:dyDescent="0.2">
      <c r="B31" s="200" t="s">
        <v>306</v>
      </c>
      <c r="C31" s="222">
        <v>4217114</v>
      </c>
      <c r="D31" s="222">
        <v>4193329</v>
      </c>
    </row>
    <row r="32" spans="2:4" s="132" customFormat="1" ht="20.45" customHeight="1" x14ac:dyDescent="0.2">
      <c r="B32" s="200" t="s">
        <v>305</v>
      </c>
      <c r="C32" s="222">
        <v>503653</v>
      </c>
      <c r="D32" s="222">
        <v>482841</v>
      </c>
    </row>
    <row r="33" spans="2:4" s="132" customFormat="1" ht="20.45" customHeight="1" x14ac:dyDescent="0.2">
      <c r="B33" s="200" t="s">
        <v>304</v>
      </c>
      <c r="C33" s="222">
        <v>191780</v>
      </c>
      <c r="D33" s="222">
        <v>202747</v>
      </c>
    </row>
    <row r="34" spans="2:4" s="132" customFormat="1" ht="20.45" customHeight="1" x14ac:dyDescent="0.2">
      <c r="B34" s="200" t="s">
        <v>303</v>
      </c>
      <c r="C34" s="222">
        <v>104510</v>
      </c>
      <c r="D34" s="222">
        <v>96611</v>
      </c>
    </row>
    <row r="35" spans="2:4" s="132" customFormat="1" ht="20.45" customHeight="1" x14ac:dyDescent="0.2">
      <c r="B35" s="243" t="s">
        <v>264</v>
      </c>
      <c r="C35" s="253">
        <v>26793072</v>
      </c>
      <c r="D35" s="254">
        <v>26123736</v>
      </c>
    </row>
    <row r="36" spans="2:4" s="132" customFormat="1" ht="20.45" customHeight="1" x14ac:dyDescent="0.2">
      <c r="B36" s="243" t="s">
        <v>302</v>
      </c>
      <c r="C36" s="255">
        <v>34548170</v>
      </c>
      <c r="D36" s="256">
        <v>34036187</v>
      </c>
    </row>
    <row r="37" spans="2:4" s="132" customFormat="1" ht="20.45" customHeight="1" x14ac:dyDescent="0.2">
      <c r="B37" s="106" t="s">
        <v>301</v>
      </c>
      <c r="C37" s="174"/>
      <c r="D37" s="205"/>
    </row>
    <row r="38" spans="2:4" s="132" customFormat="1" ht="20.45" customHeight="1" x14ac:dyDescent="0.2">
      <c r="B38" s="200" t="s">
        <v>300</v>
      </c>
      <c r="C38" s="222">
        <v>7293763</v>
      </c>
      <c r="D38" s="222">
        <v>7293763</v>
      </c>
    </row>
    <row r="39" spans="2:4" s="132" customFormat="1" ht="20.45" customHeight="1" x14ac:dyDescent="0.2">
      <c r="B39" s="200" t="s">
        <v>299</v>
      </c>
      <c r="C39" s="222">
        <v>2249721</v>
      </c>
      <c r="D39" s="222">
        <v>2249721</v>
      </c>
    </row>
    <row r="40" spans="2:4" s="132" customFormat="1" ht="20.45" customHeight="1" x14ac:dyDescent="0.2">
      <c r="B40" s="200" t="s">
        <v>298</v>
      </c>
      <c r="C40" s="222">
        <v>8750928</v>
      </c>
      <c r="D40" s="222">
        <v>8750051</v>
      </c>
    </row>
    <row r="41" spans="2:4" s="132" customFormat="1" ht="20.45" customHeight="1" x14ac:dyDescent="0.2">
      <c r="B41" s="200" t="s">
        <v>297</v>
      </c>
      <c r="C41" s="108">
        <v>-2410645</v>
      </c>
      <c r="D41" s="108">
        <v>-2406920</v>
      </c>
    </row>
    <row r="42" spans="2:4" s="132" customFormat="1" ht="20.45" customHeight="1" x14ac:dyDescent="0.2">
      <c r="B42" s="200" t="s">
        <v>296</v>
      </c>
      <c r="C42" s="257">
        <v>-54969</v>
      </c>
      <c r="D42" s="258" t="s">
        <v>127</v>
      </c>
    </row>
    <row r="43" spans="2:4" s="132" customFormat="1" ht="20.45" customHeight="1" x14ac:dyDescent="0.2">
      <c r="B43" s="243" t="s">
        <v>295</v>
      </c>
      <c r="C43" s="249">
        <v>15828798</v>
      </c>
      <c r="D43" s="249">
        <v>15886615</v>
      </c>
    </row>
    <row r="44" spans="2:4" s="132" customFormat="1" ht="20.45" customHeight="1" x14ac:dyDescent="0.2">
      <c r="B44" s="243" t="s">
        <v>294</v>
      </c>
      <c r="C44" s="259">
        <v>4519</v>
      </c>
      <c r="D44" s="260">
        <v>4250</v>
      </c>
    </row>
    <row r="45" spans="2:4" s="132" customFormat="1" ht="20.45" customHeight="1" x14ac:dyDescent="0.2">
      <c r="B45" s="243" t="s">
        <v>293</v>
      </c>
      <c r="C45" s="250">
        <v>15833317</v>
      </c>
      <c r="D45" s="251">
        <v>15890865</v>
      </c>
    </row>
    <row r="46" spans="2:4" s="132" customFormat="1" ht="20.45" customHeight="1" thickBot="1" x14ac:dyDescent="0.25">
      <c r="B46" s="220" t="s">
        <v>292</v>
      </c>
      <c r="C46" s="221">
        <v>50381487</v>
      </c>
      <c r="D46" s="221">
        <v>49927052</v>
      </c>
    </row>
    <row r="47" spans="2:4" x14ac:dyDescent="0.25"/>
    <row r="48" spans="2:4" x14ac:dyDescent="0.25"/>
  </sheetData>
  <mergeCells count="3">
    <mergeCell ref="B8:B9"/>
    <mergeCell ref="C8:D8"/>
    <mergeCell ref="B4:D6"/>
  </mergeCells>
  <conditionalFormatting sqref="B10:D45">
    <cfRule type="expression" dxfId="2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53"/>
  <sheetViews>
    <sheetView showGridLines="0" showRowColHeaders="0" zoomScale="80" zoomScaleNormal="80" workbookViewId="0"/>
  </sheetViews>
  <sheetFormatPr defaultColWidth="0" defaultRowHeight="15" x14ac:dyDescent="0.25"/>
  <cols>
    <col min="1" max="1" width="10.42578125" customWidth="1"/>
    <col min="2" max="2" width="54.42578125" customWidth="1"/>
    <col min="3" max="3" width="21" customWidth="1"/>
    <col min="4" max="4" width="21.85546875" customWidth="1"/>
    <col min="5" max="5" width="12.42578125" customWidth="1"/>
    <col min="6" max="16384" width="8.7109375" hidden="1"/>
  </cols>
  <sheetData>
    <row r="5" spans="2:4" x14ac:dyDescent="0.25">
      <c r="B5" s="287"/>
      <c r="C5" s="288"/>
      <c r="D5" s="288"/>
    </row>
    <row r="6" spans="2:4" x14ac:dyDescent="0.25">
      <c r="B6" s="288"/>
      <c r="C6" s="288"/>
      <c r="D6" s="288"/>
    </row>
    <row r="7" spans="2:4" ht="7.5" customHeight="1" x14ac:dyDescent="0.25">
      <c r="B7" s="288"/>
      <c r="C7" s="288"/>
      <c r="D7" s="288"/>
    </row>
    <row r="8" spans="2:4" ht="32.1" customHeight="1" x14ac:dyDescent="0.25">
      <c r="B8" s="206" t="s">
        <v>346</v>
      </c>
      <c r="C8" s="4"/>
      <c r="D8" s="4"/>
    </row>
    <row r="9" spans="2:4" ht="31.5" customHeight="1" x14ac:dyDescent="0.25">
      <c r="B9" s="291"/>
      <c r="C9" s="292" t="s">
        <v>179</v>
      </c>
      <c r="D9" s="293"/>
    </row>
    <row r="10" spans="2:4" ht="29.1" customHeight="1" x14ac:dyDescent="0.25">
      <c r="B10" s="291"/>
      <c r="C10" s="199" t="s">
        <v>147</v>
      </c>
      <c r="D10" s="199" t="s">
        <v>146</v>
      </c>
    </row>
    <row r="11" spans="2:4" ht="21" customHeight="1" x14ac:dyDescent="0.25">
      <c r="B11" s="106" t="s">
        <v>345</v>
      </c>
      <c r="C11" s="108"/>
      <c r="D11" s="108"/>
    </row>
    <row r="12" spans="2:4" ht="21" customHeight="1" x14ac:dyDescent="0.25">
      <c r="B12" s="106" t="s">
        <v>344</v>
      </c>
      <c r="C12" s="111">
        <v>6059215</v>
      </c>
      <c r="D12" s="111">
        <v>5913178</v>
      </c>
    </row>
    <row r="13" spans="2:4" ht="21" customHeight="1" x14ac:dyDescent="0.25">
      <c r="B13" s="106" t="s">
        <v>343</v>
      </c>
      <c r="C13" s="111"/>
      <c r="D13" s="108"/>
    </row>
    <row r="14" spans="2:4" ht="21" customHeight="1" x14ac:dyDescent="0.25">
      <c r="B14" s="106" t="s">
        <v>342</v>
      </c>
      <c r="C14" s="111"/>
      <c r="D14" s="108"/>
    </row>
    <row r="15" spans="2:4" ht="21" customHeight="1" x14ac:dyDescent="0.25">
      <c r="B15" s="104" t="s">
        <v>341</v>
      </c>
      <c r="C15" s="108">
        <v>-2814495</v>
      </c>
      <c r="D15" s="108">
        <v>-2594181</v>
      </c>
    </row>
    <row r="16" spans="2:4" ht="21" customHeight="1" x14ac:dyDescent="0.25">
      <c r="B16" s="104" t="s">
        <v>184</v>
      </c>
      <c r="C16" s="108">
        <v>-365012</v>
      </c>
      <c r="D16" s="108">
        <v>-333796</v>
      </c>
    </row>
    <row r="17" spans="2:4" ht="21" customHeight="1" x14ac:dyDescent="0.25">
      <c r="B17" s="104" t="s">
        <v>183</v>
      </c>
      <c r="C17" s="216">
        <v>-311925</v>
      </c>
      <c r="D17" s="216">
        <v>-394982</v>
      </c>
    </row>
    <row r="18" spans="2:4" ht="21" customHeight="1" x14ac:dyDescent="0.25">
      <c r="B18" s="104"/>
      <c r="C18" s="111">
        <v>-3491432</v>
      </c>
      <c r="D18" s="111">
        <v>-3322959</v>
      </c>
    </row>
    <row r="19" spans="2:4" ht="21" customHeight="1" x14ac:dyDescent="0.25">
      <c r="B19" s="106" t="s">
        <v>340</v>
      </c>
      <c r="C19" s="111"/>
      <c r="D19" s="108"/>
    </row>
    <row r="20" spans="2:4" ht="21" customHeight="1" x14ac:dyDescent="0.25">
      <c r="B20" s="104" t="s">
        <v>339</v>
      </c>
      <c r="C20" s="108">
        <v>-232639</v>
      </c>
      <c r="D20" s="108">
        <v>-263087</v>
      </c>
    </row>
    <row r="21" spans="2:4" ht="21" customHeight="1" x14ac:dyDescent="0.25">
      <c r="B21" s="104" t="s">
        <v>189</v>
      </c>
      <c r="C21" s="108">
        <v>-10376</v>
      </c>
      <c r="D21" s="108">
        <v>-12472</v>
      </c>
    </row>
    <row r="22" spans="2:4" ht="21" customHeight="1" x14ac:dyDescent="0.25">
      <c r="B22" s="104" t="s">
        <v>188</v>
      </c>
      <c r="C22" s="108">
        <v>-231530</v>
      </c>
      <c r="D22" s="108">
        <v>-219756</v>
      </c>
    </row>
    <row r="23" spans="2:4" ht="21" customHeight="1" x14ac:dyDescent="0.25">
      <c r="B23" s="104" t="s">
        <v>186</v>
      </c>
      <c r="C23" s="108">
        <v>-210892</v>
      </c>
      <c r="D23" s="108">
        <v>-194910</v>
      </c>
    </row>
    <row r="24" spans="2:4" ht="21" customHeight="1" x14ac:dyDescent="0.25">
      <c r="B24" s="104" t="s">
        <v>338</v>
      </c>
      <c r="C24" s="108">
        <v>-36722</v>
      </c>
      <c r="D24" s="108">
        <v>-634</v>
      </c>
    </row>
    <row r="25" spans="2:4" ht="21" customHeight="1" x14ac:dyDescent="0.25">
      <c r="B25" s="104" t="s">
        <v>337</v>
      </c>
      <c r="C25" s="108">
        <v>-310271</v>
      </c>
      <c r="D25" s="108">
        <v>-199118</v>
      </c>
    </row>
    <row r="26" spans="2:4" ht="21" customHeight="1" x14ac:dyDescent="0.25">
      <c r="B26" s="104" t="s">
        <v>336</v>
      </c>
      <c r="C26" s="216">
        <v>-3026</v>
      </c>
      <c r="D26" s="216">
        <v>-2160</v>
      </c>
    </row>
    <row r="27" spans="2:4" ht="21" customHeight="1" x14ac:dyDescent="0.25">
      <c r="B27" s="104"/>
      <c r="C27" s="111">
        <v>-1035456</v>
      </c>
      <c r="D27" s="111">
        <v>-892137</v>
      </c>
    </row>
    <row r="28" spans="2:4" ht="21" customHeight="1" x14ac:dyDescent="0.25">
      <c r="B28" s="106"/>
      <c r="C28" s="111"/>
      <c r="D28" s="108"/>
    </row>
    <row r="29" spans="2:4" ht="21" customHeight="1" x14ac:dyDescent="0.25">
      <c r="B29" s="106" t="s">
        <v>335</v>
      </c>
      <c r="C29" s="261">
        <v>-4526888</v>
      </c>
      <c r="D29" s="261">
        <v>-4215096</v>
      </c>
    </row>
    <row r="30" spans="2:4" ht="21" customHeight="1" x14ac:dyDescent="0.25">
      <c r="B30" s="106"/>
      <c r="C30" s="111"/>
      <c r="D30" s="111"/>
    </row>
    <row r="31" spans="2:4" ht="21" customHeight="1" x14ac:dyDescent="0.25">
      <c r="B31" s="106" t="s">
        <v>334</v>
      </c>
      <c r="C31" s="261">
        <v>1532327</v>
      </c>
      <c r="D31" s="261">
        <v>1698082</v>
      </c>
    </row>
    <row r="32" spans="2:4" ht="21" customHeight="1" x14ac:dyDescent="0.25">
      <c r="B32" s="106" t="s">
        <v>333</v>
      </c>
      <c r="C32" s="108"/>
      <c r="D32" s="111"/>
    </row>
    <row r="33" spans="2:4" ht="21" customHeight="1" x14ac:dyDescent="0.25">
      <c r="B33" s="104" t="s">
        <v>332</v>
      </c>
      <c r="C33" s="108">
        <v>-99740</v>
      </c>
      <c r="D33" s="108">
        <v>-79351</v>
      </c>
    </row>
    <row r="34" spans="2:4" ht="21" customHeight="1" x14ac:dyDescent="0.25">
      <c r="B34" s="104" t="s">
        <v>331</v>
      </c>
      <c r="C34" s="108">
        <v>-191980</v>
      </c>
      <c r="D34" s="108">
        <v>-222710</v>
      </c>
    </row>
    <row r="35" spans="2:4" ht="21" customHeight="1" x14ac:dyDescent="0.25">
      <c r="B35" s="104" t="s">
        <v>330</v>
      </c>
      <c r="C35" s="108">
        <v>-22654</v>
      </c>
      <c r="D35" s="108">
        <v>-29021</v>
      </c>
    </row>
    <row r="36" spans="2:4" ht="21" customHeight="1" x14ac:dyDescent="0.25">
      <c r="B36" s="104" t="s">
        <v>329</v>
      </c>
      <c r="C36" s="216">
        <v>-177001</v>
      </c>
      <c r="D36" s="216">
        <v>-203938</v>
      </c>
    </row>
    <row r="37" spans="2:4" ht="21" customHeight="1" x14ac:dyDescent="0.25">
      <c r="B37" s="106"/>
      <c r="C37" s="261">
        <v>-491375</v>
      </c>
      <c r="D37" s="261">
        <v>-535020</v>
      </c>
    </row>
    <row r="38" spans="2:4" ht="21" customHeight="1" x14ac:dyDescent="0.25">
      <c r="B38" s="104" t="s">
        <v>328</v>
      </c>
      <c r="C38" s="108">
        <v>51736</v>
      </c>
      <c r="D38" s="108" t="s">
        <v>127</v>
      </c>
    </row>
    <row r="39" spans="2:4" ht="21" customHeight="1" x14ac:dyDescent="0.25">
      <c r="B39" s="104" t="s">
        <v>327</v>
      </c>
      <c r="C39" s="108">
        <v>-609160</v>
      </c>
      <c r="D39" s="108" t="s">
        <v>127</v>
      </c>
    </row>
    <row r="40" spans="2:4" ht="21" customHeight="1" x14ac:dyDescent="0.25">
      <c r="B40" s="104" t="s">
        <v>326</v>
      </c>
      <c r="C40" s="108">
        <v>81942</v>
      </c>
      <c r="D40" s="108">
        <v>67226</v>
      </c>
    </row>
    <row r="41" spans="2:4" ht="21" customHeight="1" x14ac:dyDescent="0.25">
      <c r="B41" s="104" t="s">
        <v>325</v>
      </c>
      <c r="C41" s="108">
        <v>1482735</v>
      </c>
      <c r="D41" s="108">
        <v>350518</v>
      </c>
    </row>
    <row r="42" spans="2:4" ht="21" customHeight="1" x14ac:dyDescent="0.25">
      <c r="B42" s="104" t="s">
        <v>324</v>
      </c>
      <c r="C42" s="216">
        <v>-2209481</v>
      </c>
      <c r="D42" s="216">
        <v>-452078</v>
      </c>
    </row>
    <row r="43" spans="2:4" ht="21" customHeight="1" x14ac:dyDescent="0.25">
      <c r="B43" s="106" t="s">
        <v>323</v>
      </c>
      <c r="C43" s="111">
        <v>-161276</v>
      </c>
      <c r="D43" s="111">
        <v>1128728</v>
      </c>
    </row>
    <row r="44" spans="2:4" ht="21" customHeight="1" x14ac:dyDescent="0.25">
      <c r="B44" s="104" t="s">
        <v>322</v>
      </c>
      <c r="C44" s="262">
        <v>-195516</v>
      </c>
      <c r="D44" s="262">
        <v>-304722</v>
      </c>
    </row>
    <row r="45" spans="2:4" ht="21" customHeight="1" x14ac:dyDescent="0.25">
      <c r="B45" s="104" t="s">
        <v>308</v>
      </c>
      <c r="C45" s="216">
        <v>299946</v>
      </c>
      <c r="D45" s="216">
        <v>-26767</v>
      </c>
    </row>
    <row r="46" spans="2:4" ht="21" customHeight="1" x14ac:dyDescent="0.25">
      <c r="B46" s="106" t="s">
        <v>321</v>
      </c>
      <c r="C46" s="111">
        <v>-56846</v>
      </c>
      <c r="D46" s="111">
        <v>797239</v>
      </c>
    </row>
    <row r="47" spans="2:4" ht="21" customHeight="1" x14ac:dyDescent="0.25">
      <c r="B47" s="106" t="s">
        <v>320</v>
      </c>
      <c r="C47" s="263"/>
      <c r="D47" s="262"/>
    </row>
    <row r="48" spans="2:4" ht="21" customHeight="1" x14ac:dyDescent="0.25">
      <c r="B48" s="104" t="s">
        <v>319</v>
      </c>
      <c r="C48" s="108">
        <v>-57115</v>
      </c>
      <c r="D48" s="108">
        <v>797076</v>
      </c>
    </row>
    <row r="49" spans="2:4" ht="21" customHeight="1" x14ac:dyDescent="0.25">
      <c r="B49" s="104" t="s">
        <v>318</v>
      </c>
      <c r="C49" s="216">
        <v>269</v>
      </c>
      <c r="D49" s="216">
        <v>163</v>
      </c>
    </row>
    <row r="50" spans="2:4" ht="21" customHeight="1" thickBot="1" x14ac:dyDescent="0.3">
      <c r="B50" s="106"/>
      <c r="C50" s="264">
        <v>-56846</v>
      </c>
      <c r="D50" s="264">
        <v>797239</v>
      </c>
    </row>
    <row r="51" spans="2:4" ht="21" customHeight="1" x14ac:dyDescent="0.25">
      <c r="B51" s="106" t="s">
        <v>317</v>
      </c>
      <c r="C51" s="115">
        <v>-0.04</v>
      </c>
      <c r="D51" s="115">
        <v>0.55000000000000004</v>
      </c>
    </row>
    <row r="52" spans="2:4" ht="21" customHeight="1" x14ac:dyDescent="0.25">
      <c r="B52" s="106" t="s">
        <v>316</v>
      </c>
      <c r="C52" s="115">
        <v>-0.04</v>
      </c>
      <c r="D52" s="115">
        <v>0.55000000000000004</v>
      </c>
    </row>
    <row r="53" spans="2:4" x14ac:dyDescent="0.25">
      <c r="C53" s="162"/>
      <c r="D53" s="162"/>
    </row>
  </sheetData>
  <mergeCells count="3">
    <mergeCell ref="B9:B10"/>
    <mergeCell ref="C9:D9"/>
    <mergeCell ref="B5:D7"/>
  </mergeCells>
  <conditionalFormatting sqref="B11:D52">
    <cfRule type="expression" dxfId="1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showGridLines="0" showRowColHeaders="0" zoomScale="80" zoomScaleNormal="80" workbookViewId="0">
      <selection activeCell="C15" sqref="C15"/>
    </sheetView>
  </sheetViews>
  <sheetFormatPr defaultColWidth="0" defaultRowHeight="15" zeroHeight="1" x14ac:dyDescent="0.25"/>
  <cols>
    <col min="1" max="1" width="2.85546875" customWidth="1"/>
    <col min="2" max="2" width="90.140625" customWidth="1"/>
    <col min="3" max="4" width="12.140625" customWidth="1"/>
    <col min="5" max="5" width="2.85546875" customWidth="1"/>
    <col min="6" max="16384" width="8.7109375" hidden="1"/>
  </cols>
  <sheetData>
    <row r="1" spans="2:4" x14ac:dyDescent="0.25"/>
    <row r="2" spans="2:4" x14ac:dyDescent="0.25"/>
    <row r="3" spans="2:4" x14ac:dyDescent="0.25"/>
    <row r="4" spans="2:4" x14ac:dyDescent="0.25"/>
    <row r="5" spans="2:4" x14ac:dyDescent="0.25"/>
    <row r="6" spans="2:4" x14ac:dyDescent="0.25"/>
    <row r="7" spans="2:4" ht="9.6" customHeight="1" x14ac:dyDescent="0.25">
      <c r="B7" s="277"/>
      <c r="C7" s="278"/>
      <c r="D7" s="278"/>
    </row>
    <row r="8" spans="2:4" x14ac:dyDescent="0.25">
      <c r="B8" s="41" t="s">
        <v>180</v>
      </c>
      <c r="C8" s="4"/>
      <c r="D8" s="4"/>
    </row>
    <row r="9" spans="2:4" ht="32.450000000000003" customHeight="1" x14ac:dyDescent="0.25">
      <c r="B9" s="291"/>
      <c r="C9" s="292" t="s">
        <v>241</v>
      </c>
      <c r="D9" s="293"/>
    </row>
    <row r="10" spans="2:4" ht="36.6" customHeight="1" x14ac:dyDescent="0.25">
      <c r="B10" s="291"/>
      <c r="C10" s="199" t="s">
        <v>147</v>
      </c>
      <c r="D10" s="199" t="s">
        <v>146</v>
      </c>
    </row>
    <row r="11" spans="2:4" ht="21" customHeight="1" x14ac:dyDescent="0.25">
      <c r="B11" s="106" t="s">
        <v>391</v>
      </c>
      <c r="C11" s="208"/>
      <c r="D11" s="208"/>
    </row>
    <row r="12" spans="2:4" ht="21" customHeight="1" x14ac:dyDescent="0.25">
      <c r="B12" s="104" t="s">
        <v>390</v>
      </c>
      <c r="C12" s="108">
        <v>-56846</v>
      </c>
      <c r="D12" s="108">
        <v>797239</v>
      </c>
    </row>
    <row r="13" spans="2:4" ht="21" customHeight="1" x14ac:dyDescent="0.25">
      <c r="B13" s="106" t="s">
        <v>389</v>
      </c>
      <c r="C13" s="108"/>
      <c r="D13" s="108"/>
    </row>
    <row r="14" spans="2:4" ht="21" customHeight="1" x14ac:dyDescent="0.25">
      <c r="B14" s="104" t="s">
        <v>274</v>
      </c>
      <c r="C14" s="108">
        <v>-299946</v>
      </c>
      <c r="D14" s="108">
        <v>26767</v>
      </c>
    </row>
    <row r="15" spans="2:4" ht="21" customHeight="1" x14ac:dyDescent="0.25">
      <c r="B15" s="104" t="s">
        <v>186</v>
      </c>
      <c r="C15" s="108">
        <v>242752</v>
      </c>
      <c r="D15" s="108">
        <v>230896</v>
      </c>
    </row>
    <row r="16" spans="2:4" ht="21" customHeight="1" x14ac:dyDescent="0.25">
      <c r="B16" s="104" t="s">
        <v>388</v>
      </c>
      <c r="C16" s="108">
        <v>7283</v>
      </c>
      <c r="D16" s="108">
        <v>5657</v>
      </c>
    </row>
    <row r="17" spans="2:4" ht="21" customHeight="1" x14ac:dyDescent="0.25">
      <c r="B17" s="104" t="s">
        <v>387</v>
      </c>
      <c r="C17" s="108">
        <v>-51736</v>
      </c>
      <c r="D17" s="108" t="s">
        <v>127</v>
      </c>
    </row>
    <row r="18" spans="2:4" ht="21" customHeight="1" x14ac:dyDescent="0.25">
      <c r="B18" s="104" t="s">
        <v>327</v>
      </c>
      <c r="C18" s="108">
        <v>609160</v>
      </c>
      <c r="D18" s="108" t="s">
        <v>127</v>
      </c>
    </row>
    <row r="19" spans="2:4" ht="21" customHeight="1" x14ac:dyDescent="0.25">
      <c r="B19" s="104" t="s">
        <v>326</v>
      </c>
      <c r="C19" s="108">
        <v>-81942</v>
      </c>
      <c r="D19" s="108">
        <v>-67226</v>
      </c>
    </row>
    <row r="20" spans="2:4" ht="21" customHeight="1" x14ac:dyDescent="0.25">
      <c r="B20" s="104" t="s">
        <v>386</v>
      </c>
      <c r="C20" s="108">
        <v>-159225</v>
      </c>
      <c r="D20" s="108">
        <v>-124923</v>
      </c>
    </row>
    <row r="21" spans="2:4" ht="21" customHeight="1" x14ac:dyDescent="0.25">
      <c r="B21" s="104" t="s">
        <v>385</v>
      </c>
      <c r="C21" s="108">
        <v>341147</v>
      </c>
      <c r="D21" s="108">
        <v>301487</v>
      </c>
    </row>
    <row r="22" spans="2:4" ht="21" customHeight="1" x14ac:dyDescent="0.25">
      <c r="B22" s="104" t="s">
        <v>384</v>
      </c>
      <c r="C22" s="108">
        <v>1756536</v>
      </c>
      <c r="D22" s="108">
        <v>32980</v>
      </c>
    </row>
    <row r="23" spans="2:4" ht="21" customHeight="1" x14ac:dyDescent="0.25">
      <c r="B23" s="104" t="s">
        <v>383</v>
      </c>
      <c r="C23" s="108">
        <v>3545</v>
      </c>
      <c r="D23" s="108">
        <v>6933</v>
      </c>
    </row>
    <row r="24" spans="2:4" ht="21" customHeight="1" x14ac:dyDescent="0.25">
      <c r="B24" s="104" t="s">
        <v>382</v>
      </c>
      <c r="C24" s="108">
        <v>159116</v>
      </c>
      <c r="D24" s="108">
        <v>109006</v>
      </c>
    </row>
    <row r="25" spans="2:4" ht="21" customHeight="1" x14ac:dyDescent="0.25">
      <c r="B25" s="104" t="s">
        <v>381</v>
      </c>
      <c r="C25" s="108">
        <v>-1314240</v>
      </c>
      <c r="D25" s="108">
        <v>-152311</v>
      </c>
    </row>
    <row r="26" spans="2:4" ht="21" customHeight="1" x14ac:dyDescent="0.25">
      <c r="B26" s="104" t="s">
        <v>378</v>
      </c>
      <c r="C26" s="108">
        <v>54602</v>
      </c>
      <c r="D26" s="108">
        <v>-120350</v>
      </c>
    </row>
    <row r="27" spans="2:4" ht="21" customHeight="1" x14ac:dyDescent="0.25">
      <c r="B27" s="104"/>
      <c r="C27" s="108"/>
      <c r="D27" s="108"/>
    </row>
    <row r="28" spans="2:4" ht="21" customHeight="1" x14ac:dyDescent="0.25">
      <c r="B28" s="104" t="s">
        <v>190</v>
      </c>
      <c r="C28" s="108">
        <v>122738</v>
      </c>
      <c r="D28" s="108">
        <v>116138</v>
      </c>
    </row>
    <row r="29" spans="2:4" ht="21" customHeight="1" x14ac:dyDescent="0.25">
      <c r="B29" s="104" t="s">
        <v>336</v>
      </c>
      <c r="C29" s="216">
        <v>1531</v>
      </c>
      <c r="D29" s="216" t="s">
        <v>127</v>
      </c>
    </row>
    <row r="30" spans="2:4" ht="21" customHeight="1" x14ac:dyDescent="0.25">
      <c r="B30" s="106"/>
      <c r="C30" s="111">
        <v>1334475</v>
      </c>
      <c r="D30" s="111">
        <v>1162293</v>
      </c>
    </row>
    <row r="31" spans="2:4" ht="21" customHeight="1" x14ac:dyDescent="0.25">
      <c r="B31" s="104" t="s">
        <v>380</v>
      </c>
      <c r="C31" s="108"/>
      <c r="D31" s="108"/>
    </row>
    <row r="32" spans="2:4" ht="21" customHeight="1" x14ac:dyDescent="0.25">
      <c r="B32" s="104" t="s">
        <v>379</v>
      </c>
      <c r="C32" s="108">
        <v>101211</v>
      </c>
      <c r="D32" s="108">
        <v>-264126</v>
      </c>
    </row>
    <row r="33" spans="2:4" ht="21" customHeight="1" x14ac:dyDescent="0.25">
      <c r="B33" s="104" t="s">
        <v>378</v>
      </c>
      <c r="C33" s="108">
        <v>62771</v>
      </c>
      <c r="D33" s="108">
        <v>74534</v>
      </c>
    </row>
    <row r="34" spans="2:4" ht="21" customHeight="1" x14ac:dyDescent="0.25">
      <c r="B34" s="104" t="s">
        <v>289</v>
      </c>
      <c r="C34" s="108">
        <v>-9351</v>
      </c>
      <c r="D34" s="108">
        <v>9515</v>
      </c>
    </row>
    <row r="35" spans="2:4" ht="21" customHeight="1" x14ac:dyDescent="0.25">
      <c r="B35" s="104" t="s">
        <v>275</v>
      </c>
      <c r="C35" s="108">
        <v>116227</v>
      </c>
      <c r="D35" s="108">
        <v>-43</v>
      </c>
    </row>
    <row r="36" spans="2:4" ht="21" customHeight="1" x14ac:dyDescent="0.25">
      <c r="B36" s="104" t="s">
        <v>377</v>
      </c>
      <c r="C36" s="108">
        <v>1419404</v>
      </c>
      <c r="D36" s="108">
        <v>28177</v>
      </c>
    </row>
    <row r="37" spans="2:4" ht="21" customHeight="1" x14ac:dyDescent="0.25">
      <c r="B37" s="104" t="s">
        <v>376</v>
      </c>
      <c r="C37" s="108">
        <v>492</v>
      </c>
      <c r="D37" s="108">
        <v>329</v>
      </c>
    </row>
    <row r="38" spans="2:4" ht="21" customHeight="1" x14ac:dyDescent="0.25">
      <c r="B38" s="104" t="s">
        <v>375</v>
      </c>
      <c r="C38" s="108">
        <v>112084</v>
      </c>
      <c r="D38" s="108">
        <v>111489</v>
      </c>
    </row>
    <row r="39" spans="2:4" ht="21" customHeight="1" x14ac:dyDescent="0.25">
      <c r="B39" s="104" t="s">
        <v>336</v>
      </c>
      <c r="C39" s="216">
        <v>75199</v>
      </c>
      <c r="D39" s="216">
        <v>-87248</v>
      </c>
    </row>
    <row r="40" spans="2:4" ht="21" customHeight="1" x14ac:dyDescent="0.25">
      <c r="B40" s="106"/>
      <c r="C40" s="111">
        <v>1878037</v>
      </c>
      <c r="D40" s="111">
        <v>-127373</v>
      </c>
    </row>
    <row r="41" spans="2:4" ht="21" customHeight="1" x14ac:dyDescent="0.25">
      <c r="B41" s="104" t="s">
        <v>374</v>
      </c>
      <c r="C41" s="108"/>
      <c r="D41" s="108"/>
    </row>
    <row r="42" spans="2:4" ht="21" customHeight="1" x14ac:dyDescent="0.25">
      <c r="B42" s="104" t="s">
        <v>315</v>
      </c>
      <c r="C42" s="108">
        <v>-357166</v>
      </c>
      <c r="D42" s="108">
        <v>210992</v>
      </c>
    </row>
    <row r="43" spans="2:4" ht="21" customHeight="1" x14ac:dyDescent="0.25">
      <c r="B43" s="104" t="s">
        <v>309</v>
      </c>
      <c r="C43" s="108">
        <v>-44498</v>
      </c>
      <c r="D43" s="108">
        <v>-105222</v>
      </c>
    </row>
    <row r="44" spans="2:4" ht="21" customHeight="1" x14ac:dyDescent="0.25">
      <c r="B44" s="104" t="s">
        <v>373</v>
      </c>
      <c r="C44" s="108">
        <v>107804</v>
      </c>
      <c r="D44" s="108">
        <v>287139</v>
      </c>
    </row>
    <row r="45" spans="2:4" ht="21" customHeight="1" x14ac:dyDescent="0.25">
      <c r="B45" s="104" t="s">
        <v>312</v>
      </c>
      <c r="C45" s="108">
        <v>-13806</v>
      </c>
      <c r="D45" s="108">
        <v>10672</v>
      </c>
    </row>
    <row r="46" spans="2:4" ht="21" customHeight="1" x14ac:dyDescent="0.25">
      <c r="B46" s="104" t="s">
        <v>311</v>
      </c>
      <c r="C46" s="108">
        <v>19308</v>
      </c>
      <c r="D46" s="108">
        <v>-33903</v>
      </c>
    </row>
    <row r="47" spans="2:4" ht="21" customHeight="1" x14ac:dyDescent="0.25">
      <c r="B47" s="104" t="s">
        <v>372</v>
      </c>
      <c r="C47" s="108" t="s">
        <v>127</v>
      </c>
      <c r="D47" s="108">
        <v>-48030</v>
      </c>
    </row>
    <row r="48" spans="2:4" ht="21" customHeight="1" x14ac:dyDescent="0.25">
      <c r="B48" s="104" t="s">
        <v>190</v>
      </c>
      <c r="C48" s="108">
        <v>-87785</v>
      </c>
      <c r="D48" s="108">
        <v>-78866</v>
      </c>
    </row>
    <row r="49" spans="2:4" ht="21" customHeight="1" x14ac:dyDescent="0.25">
      <c r="B49" s="104" t="s">
        <v>336</v>
      </c>
      <c r="C49" s="108">
        <v>-11255</v>
      </c>
      <c r="D49" s="108">
        <v>-9530</v>
      </c>
    </row>
    <row r="50" spans="2:4" ht="21" customHeight="1" x14ac:dyDescent="0.25">
      <c r="B50" s="106"/>
      <c r="C50" s="265">
        <v>-387398</v>
      </c>
      <c r="D50" s="265">
        <v>233252</v>
      </c>
    </row>
    <row r="51" spans="2:4" ht="21" customHeight="1" x14ac:dyDescent="0.25">
      <c r="B51" s="104" t="s">
        <v>371</v>
      </c>
      <c r="C51" s="108">
        <v>2825114</v>
      </c>
      <c r="D51" s="108">
        <v>1268172</v>
      </c>
    </row>
    <row r="52" spans="2:4" ht="21" customHeight="1" x14ac:dyDescent="0.25">
      <c r="B52" s="104" t="s">
        <v>370</v>
      </c>
      <c r="C52" s="108">
        <v>-200576</v>
      </c>
      <c r="D52" s="108">
        <v>-284847</v>
      </c>
    </row>
    <row r="53" spans="2:4" ht="21" customHeight="1" x14ac:dyDescent="0.25">
      <c r="B53" s="104" t="s">
        <v>369</v>
      </c>
      <c r="C53" s="108">
        <v>-303</v>
      </c>
      <c r="D53" s="108">
        <v>-9340</v>
      </c>
    </row>
    <row r="54" spans="2:4" ht="21" customHeight="1" x14ac:dyDescent="0.25">
      <c r="B54" s="104" t="s">
        <v>368</v>
      </c>
      <c r="C54" s="108">
        <v>-149176</v>
      </c>
      <c r="D54" s="108">
        <v>-357981</v>
      </c>
    </row>
    <row r="55" spans="2:4" ht="21" customHeight="1" x14ac:dyDescent="0.25">
      <c r="B55" s="104" t="s">
        <v>367</v>
      </c>
      <c r="C55" s="108">
        <v>0</v>
      </c>
      <c r="D55" s="108">
        <v>0</v>
      </c>
    </row>
    <row r="56" spans="2:4" ht="21" customHeight="1" x14ac:dyDescent="0.25">
      <c r="B56" s="106" t="s">
        <v>366</v>
      </c>
      <c r="C56" s="265">
        <v>2475059</v>
      </c>
      <c r="D56" s="265">
        <v>616004</v>
      </c>
    </row>
    <row r="57" spans="2:4" ht="21" customHeight="1" x14ac:dyDescent="0.25">
      <c r="B57" s="106" t="s">
        <v>365</v>
      </c>
      <c r="C57" s="111"/>
      <c r="D57" s="111"/>
    </row>
    <row r="58" spans="2:4" ht="21" customHeight="1" x14ac:dyDescent="0.25">
      <c r="B58" s="104" t="s">
        <v>364</v>
      </c>
      <c r="C58" s="108">
        <v>-893948</v>
      </c>
      <c r="D58" s="108">
        <v>225171</v>
      </c>
    </row>
    <row r="59" spans="2:4" ht="21" customHeight="1" x14ac:dyDescent="0.25">
      <c r="B59" s="104" t="s">
        <v>287</v>
      </c>
      <c r="C59" s="108">
        <v>-10397</v>
      </c>
      <c r="D59" s="108" t="s">
        <v>127</v>
      </c>
    </row>
    <row r="60" spans="2:4" ht="21" customHeight="1" x14ac:dyDescent="0.25">
      <c r="B60" s="104" t="s">
        <v>363</v>
      </c>
      <c r="C60" s="108"/>
      <c r="D60" s="111"/>
    </row>
    <row r="61" spans="2:4" ht="21" customHeight="1" x14ac:dyDescent="0.25">
      <c r="B61" s="104" t="s">
        <v>362</v>
      </c>
      <c r="C61" s="108">
        <v>-44775</v>
      </c>
      <c r="D61" s="108" t="s">
        <v>127</v>
      </c>
    </row>
    <row r="62" spans="2:4" ht="21" customHeight="1" x14ac:dyDescent="0.25">
      <c r="B62" s="104" t="s">
        <v>361</v>
      </c>
      <c r="C62" s="108">
        <v>27110</v>
      </c>
      <c r="D62" s="108" t="s">
        <v>127</v>
      </c>
    </row>
    <row r="63" spans="2:4" ht="21" customHeight="1" x14ac:dyDescent="0.25">
      <c r="B63" s="104" t="s">
        <v>360</v>
      </c>
      <c r="C63" s="108">
        <v>-26500</v>
      </c>
      <c r="D63" s="108" t="s">
        <v>127</v>
      </c>
    </row>
    <row r="64" spans="2:4" ht="21" customHeight="1" x14ac:dyDescent="0.25">
      <c r="B64" s="104" t="s">
        <v>359</v>
      </c>
      <c r="C64" s="108">
        <v>-25158</v>
      </c>
      <c r="D64" s="108">
        <v>-6125</v>
      </c>
    </row>
    <row r="65" spans="2:4" ht="21" customHeight="1" x14ac:dyDescent="0.25">
      <c r="B65" s="104" t="s">
        <v>358</v>
      </c>
      <c r="C65" s="108">
        <v>-3102</v>
      </c>
      <c r="D65" s="108">
        <v>-6290</v>
      </c>
    </row>
    <row r="66" spans="2:4" ht="21" customHeight="1" x14ac:dyDescent="0.25">
      <c r="B66" s="104" t="s">
        <v>357</v>
      </c>
      <c r="C66" s="216">
        <v>-243336</v>
      </c>
      <c r="D66" s="216">
        <v>-152341</v>
      </c>
    </row>
    <row r="67" spans="2:4" ht="21" customHeight="1" x14ac:dyDescent="0.25">
      <c r="B67" s="106" t="s">
        <v>356</v>
      </c>
      <c r="C67" s="111">
        <v>-1220106</v>
      </c>
      <c r="D67" s="111">
        <v>60415</v>
      </c>
    </row>
    <row r="68" spans="2:4" ht="21" customHeight="1" x14ac:dyDescent="0.25">
      <c r="B68" s="106" t="s">
        <v>355</v>
      </c>
      <c r="C68" s="111"/>
      <c r="D68" s="111"/>
    </row>
    <row r="69" spans="2:4" ht="21" customHeight="1" x14ac:dyDescent="0.25">
      <c r="B69" s="104" t="s">
        <v>354</v>
      </c>
      <c r="C69" s="108">
        <v>-120</v>
      </c>
      <c r="D69" s="108">
        <v>-2066</v>
      </c>
    </row>
    <row r="70" spans="2:4" ht="21" customHeight="1" x14ac:dyDescent="0.25">
      <c r="B70" s="104" t="s">
        <v>353</v>
      </c>
      <c r="C70" s="111" t="s">
        <v>127</v>
      </c>
      <c r="D70" s="111" t="s">
        <v>127</v>
      </c>
    </row>
    <row r="71" spans="2:4" ht="21" customHeight="1" x14ac:dyDescent="0.25">
      <c r="B71" s="104" t="s">
        <v>352</v>
      </c>
      <c r="C71" s="108">
        <v>-972447</v>
      </c>
      <c r="D71" s="108">
        <v>-753603</v>
      </c>
    </row>
    <row r="72" spans="2:4" ht="21" customHeight="1" x14ac:dyDescent="0.25">
      <c r="B72" s="104" t="s">
        <v>351</v>
      </c>
      <c r="C72" s="108">
        <v>-22412</v>
      </c>
      <c r="D72" s="108">
        <v>-15113</v>
      </c>
    </row>
    <row r="73" spans="2:4" ht="21" customHeight="1" x14ac:dyDescent="0.25">
      <c r="B73" s="106" t="s">
        <v>350</v>
      </c>
      <c r="C73" s="266">
        <v>-994979</v>
      </c>
      <c r="D73" s="266">
        <v>-770782</v>
      </c>
    </row>
    <row r="74" spans="2:4" ht="21" customHeight="1" x14ac:dyDescent="0.25">
      <c r="B74" s="104" t="s">
        <v>349</v>
      </c>
      <c r="C74" s="262">
        <v>259974</v>
      </c>
      <c r="D74" s="262">
        <v>-94363</v>
      </c>
    </row>
    <row r="75" spans="2:4" ht="21" customHeight="1" x14ac:dyDescent="0.25">
      <c r="B75" s="104" t="s">
        <v>348</v>
      </c>
      <c r="C75" s="108">
        <v>535757</v>
      </c>
      <c r="D75" s="108">
        <v>890804</v>
      </c>
    </row>
    <row r="76" spans="2:4" ht="21" customHeight="1" thickBot="1" x14ac:dyDescent="0.3">
      <c r="B76" s="106" t="s">
        <v>347</v>
      </c>
      <c r="C76" s="267">
        <v>795731</v>
      </c>
      <c r="D76" s="267">
        <v>796441</v>
      </c>
    </row>
    <row r="77" spans="2:4" ht="15.75" thickTop="1" x14ac:dyDescent="0.25">
      <c r="B77" s="162"/>
      <c r="C77" s="207"/>
      <c r="D77" s="207"/>
    </row>
    <row r="78" spans="2:4" x14ac:dyDescent="0.25"/>
    <row r="79" spans="2:4" hidden="1" x14ac:dyDescent="0.25"/>
    <row r="80" spans="2:4" hidden="1" x14ac:dyDescent="0.25"/>
    <row r="81" hidden="1" x14ac:dyDescent="0.25"/>
  </sheetData>
  <mergeCells count="3">
    <mergeCell ref="B7:D7"/>
    <mergeCell ref="B9:B10"/>
    <mergeCell ref="C9:D9"/>
  </mergeCells>
  <conditionalFormatting sqref="B11:D76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0"/>
  <sheetViews>
    <sheetView showGridLines="0" showRowColHeaders="0" zoomScale="80" zoomScaleNormal="80" workbookViewId="0"/>
  </sheetViews>
  <sheetFormatPr defaultColWidth="8.7109375" defaultRowHeight="14.25" customHeight="1" zeroHeight="1" x14ac:dyDescent="0.2"/>
  <cols>
    <col min="1" max="1" width="15.5703125" style="4" customWidth="1"/>
    <col min="2" max="2" width="53.42578125" style="4" customWidth="1"/>
    <col min="3" max="3" width="16.85546875" style="5" customWidth="1"/>
    <col min="4" max="4" width="13.42578125" style="6" customWidth="1"/>
    <col min="5" max="5" width="17.5703125" style="5" bestFit="1" customWidth="1"/>
    <col min="6" max="6" width="12.5703125" style="4" customWidth="1"/>
    <col min="7" max="7" width="4" style="4" customWidth="1"/>
    <col min="8" max="8" width="15.28515625" style="7" hidden="1" customWidth="1"/>
    <col min="9" max="14" width="8.7109375" style="4" hidden="1" customWidth="1"/>
    <col min="15" max="16383" width="0" style="4" hidden="1" customWidth="1"/>
    <col min="16384" max="16384" width="0.28515625" style="4" hidden="1" customWidth="1"/>
  </cols>
  <sheetData>
    <row r="1" spans="1:14" ht="14.25" customHeight="1" x14ac:dyDescent="0.2">
      <c r="A1" s="19"/>
      <c r="B1" s="275"/>
      <c r="C1" s="276"/>
      <c r="D1" s="276"/>
      <c r="E1" s="276"/>
      <c r="F1" s="276"/>
      <c r="G1" s="276"/>
      <c r="H1" s="3"/>
      <c r="I1" s="2"/>
      <c r="J1" s="2"/>
      <c r="K1" s="2"/>
      <c r="L1" s="2"/>
      <c r="M1" s="2"/>
      <c r="N1" s="2"/>
    </row>
    <row r="2" spans="1:14" ht="14.25" customHeight="1" x14ac:dyDescent="0.2">
      <c r="A2" s="19"/>
      <c r="B2" s="276"/>
      <c r="C2" s="276"/>
      <c r="D2" s="276"/>
      <c r="E2" s="276"/>
      <c r="F2" s="276"/>
      <c r="G2" s="276"/>
      <c r="H2" s="3"/>
      <c r="I2" s="2"/>
      <c r="J2" s="2"/>
      <c r="K2" s="2"/>
      <c r="L2" s="2"/>
      <c r="M2" s="2"/>
      <c r="N2" s="2"/>
    </row>
    <row r="3" spans="1:14" ht="14.25" customHeight="1" x14ac:dyDescent="0.2">
      <c r="A3" s="19"/>
      <c r="B3" s="276"/>
      <c r="C3" s="276"/>
      <c r="D3" s="276"/>
      <c r="E3" s="276"/>
      <c r="F3" s="276"/>
      <c r="G3" s="276"/>
      <c r="H3" s="3"/>
      <c r="I3" s="2"/>
      <c r="J3" s="2"/>
      <c r="K3" s="2"/>
      <c r="L3" s="2"/>
      <c r="M3" s="2"/>
      <c r="N3" s="2"/>
    </row>
    <row r="4" spans="1:14" ht="14.25" customHeight="1" x14ac:dyDescent="0.2">
      <c r="A4" s="19"/>
      <c r="B4" s="276"/>
      <c r="C4" s="276"/>
      <c r="D4" s="276"/>
      <c r="E4" s="276"/>
      <c r="F4" s="276"/>
      <c r="G4" s="276"/>
      <c r="H4" s="3"/>
      <c r="I4" s="2"/>
      <c r="J4" s="2"/>
      <c r="K4" s="2"/>
      <c r="L4" s="2"/>
      <c r="M4" s="2"/>
      <c r="N4" s="2"/>
    </row>
    <row r="5" spans="1:14" ht="14.25" customHeight="1" x14ac:dyDescent="0.2">
      <c r="A5" s="19"/>
      <c r="B5" s="276"/>
      <c r="C5" s="276"/>
      <c r="D5" s="276"/>
      <c r="E5" s="276"/>
      <c r="F5" s="276"/>
      <c r="G5" s="276"/>
      <c r="H5" s="3"/>
      <c r="I5" s="2"/>
      <c r="J5" s="2"/>
      <c r="K5" s="2"/>
      <c r="L5" s="2"/>
      <c r="M5" s="2"/>
      <c r="N5" s="2"/>
    </row>
    <row r="6" spans="1:14" x14ac:dyDescent="0.2">
      <c r="A6" s="19"/>
      <c r="B6" s="276"/>
      <c r="C6" s="276"/>
      <c r="D6" s="276"/>
      <c r="E6" s="276"/>
      <c r="F6" s="276"/>
      <c r="G6" s="276"/>
      <c r="H6" s="3"/>
      <c r="I6" s="2"/>
      <c r="J6" s="2"/>
      <c r="K6" s="2"/>
      <c r="L6" s="2"/>
      <c r="M6" s="2"/>
      <c r="N6" s="2"/>
    </row>
    <row r="7" spans="1:14" ht="20.45" customHeight="1" x14ac:dyDescent="0.2"/>
    <row r="8" spans="1:14" ht="21.6" customHeight="1" x14ac:dyDescent="0.2">
      <c r="B8" s="272" t="s">
        <v>49</v>
      </c>
      <c r="C8" s="273"/>
      <c r="D8" s="273"/>
      <c r="E8" s="274"/>
    </row>
    <row r="9" spans="1:14" ht="21.6" customHeight="1" x14ac:dyDescent="0.2">
      <c r="B9" s="23" t="s">
        <v>48</v>
      </c>
      <c r="C9" s="27" t="s">
        <v>47</v>
      </c>
      <c r="D9" s="28" t="s">
        <v>46</v>
      </c>
      <c r="E9" s="29" t="s">
        <v>45</v>
      </c>
    </row>
    <row r="10" spans="1:14" ht="21.6" customHeight="1" x14ac:dyDescent="0.2">
      <c r="B10" s="223" t="s">
        <v>44</v>
      </c>
      <c r="C10" s="224">
        <f>SUM(C11:C12)</f>
        <v>704516559</v>
      </c>
      <c r="D10" s="225">
        <v>1</v>
      </c>
      <c r="E10" s="224">
        <f>+C10*D10</f>
        <v>704516559</v>
      </c>
      <c r="F10" s="8"/>
      <c r="G10" s="8"/>
      <c r="H10" s="4"/>
    </row>
    <row r="11" spans="1:14" ht="21.6" customHeight="1" x14ac:dyDescent="0.2">
      <c r="B11" s="25" t="s">
        <v>44</v>
      </c>
      <c r="C11" s="56">
        <v>678468095</v>
      </c>
      <c r="D11" s="57">
        <v>1</v>
      </c>
      <c r="E11" s="56">
        <f>+C11*D11</f>
        <v>678468095</v>
      </c>
      <c r="F11" s="9"/>
      <c r="G11" s="9"/>
      <c r="H11" s="4"/>
    </row>
    <row r="12" spans="1:14" ht="21.6" customHeight="1" x14ac:dyDescent="0.2">
      <c r="B12" s="25" t="s">
        <v>43</v>
      </c>
      <c r="C12" s="56">
        <v>26048464</v>
      </c>
      <c r="D12" s="57">
        <v>1</v>
      </c>
      <c r="E12" s="56">
        <f>+C12*D12</f>
        <v>26048464</v>
      </c>
      <c r="F12" s="9"/>
      <c r="G12" s="9"/>
      <c r="H12" s="4"/>
    </row>
    <row r="13" spans="1:14" ht="21.6" customHeight="1" x14ac:dyDescent="0.2">
      <c r="B13" s="226" t="s">
        <v>42</v>
      </c>
      <c r="C13" s="227">
        <v>19527260</v>
      </c>
      <c r="D13" s="228">
        <v>1</v>
      </c>
      <c r="E13" s="227">
        <f>+C13*D13</f>
        <v>19527260</v>
      </c>
      <c r="H13" s="4"/>
    </row>
    <row r="14" spans="1:14" ht="21.6" customHeight="1" x14ac:dyDescent="0.2">
      <c r="B14" s="226" t="s">
        <v>41</v>
      </c>
      <c r="C14" s="227">
        <f>SUM(C15:C52)</f>
        <v>2735489644.1440949</v>
      </c>
      <c r="D14" s="228">
        <v>0.21679999999999999</v>
      </c>
      <c r="E14" s="227">
        <f>+C14*D14</f>
        <v>593054154.85043979</v>
      </c>
      <c r="H14" s="4"/>
    </row>
    <row r="15" spans="1:14" ht="21.6" customHeight="1" x14ac:dyDescent="0.2">
      <c r="B15" s="26" t="s">
        <v>40</v>
      </c>
      <c r="C15" s="56">
        <f>+[2]Taesa!E3*1000000</f>
        <v>330901554.05000025</v>
      </c>
      <c r="D15" s="57"/>
      <c r="E15" s="56">
        <f t="shared" ref="E15:E52" si="0">+C15*$D$14</f>
        <v>71739456.918040052</v>
      </c>
      <c r="F15" s="9"/>
      <c r="G15" s="9"/>
      <c r="H15" s="4"/>
    </row>
    <row r="16" spans="1:14" ht="21.6" customHeight="1" x14ac:dyDescent="0.2">
      <c r="B16" s="26" t="s">
        <v>39</v>
      </c>
      <c r="C16" s="56">
        <f>+[2]Taesa!E4*1000000</f>
        <v>300992175.56999999</v>
      </c>
      <c r="D16" s="57"/>
      <c r="E16" s="56">
        <f t="shared" si="0"/>
        <v>65255103.663575999</v>
      </c>
      <c r="F16" s="9"/>
      <c r="G16" s="9"/>
      <c r="H16" s="4"/>
    </row>
    <row r="17" spans="2:8" ht="21.6" customHeight="1" x14ac:dyDescent="0.2">
      <c r="B17" s="26" t="s">
        <v>38</v>
      </c>
      <c r="C17" s="56">
        <f>+[2]Taesa!E5*1000000</f>
        <v>40946623.5</v>
      </c>
      <c r="D17" s="57"/>
      <c r="E17" s="56">
        <f t="shared" si="0"/>
        <v>8877227.9748</v>
      </c>
      <c r="F17" s="9"/>
      <c r="G17" s="9"/>
      <c r="H17" s="4"/>
    </row>
    <row r="18" spans="2:8" ht="21.6" customHeight="1" x14ac:dyDescent="0.2">
      <c r="B18" s="26" t="s">
        <v>37</v>
      </c>
      <c r="C18" s="56">
        <f>+[2]Taesa!E6*1000000</f>
        <v>5515544.3699999992</v>
      </c>
      <c r="D18" s="57"/>
      <c r="E18" s="56">
        <f t="shared" si="0"/>
        <v>1195770.0194159998</v>
      </c>
      <c r="F18" s="10"/>
      <c r="G18" s="10"/>
      <c r="H18" s="4"/>
    </row>
    <row r="19" spans="2:8" ht="21.6" customHeight="1" x14ac:dyDescent="0.2">
      <c r="B19" s="26" t="s">
        <v>36</v>
      </c>
      <c r="C19" s="56">
        <f>+[2]Taesa!E7*1000000</f>
        <v>18078709.469999999</v>
      </c>
      <c r="D19" s="57"/>
      <c r="E19" s="56">
        <f t="shared" si="0"/>
        <v>3919464.2130959998</v>
      </c>
      <c r="H19" s="4"/>
    </row>
    <row r="20" spans="2:8" ht="21.6" customHeight="1" x14ac:dyDescent="0.2">
      <c r="B20" s="26" t="s">
        <v>35</v>
      </c>
      <c r="C20" s="56">
        <f>+[2]Taesa!E8*1000000</f>
        <v>38500280.348516643</v>
      </c>
      <c r="D20" s="57"/>
      <c r="E20" s="56">
        <f t="shared" si="0"/>
        <v>8346860.7795584081</v>
      </c>
      <c r="F20" s="10"/>
      <c r="G20" s="10"/>
      <c r="H20" s="4"/>
    </row>
    <row r="21" spans="2:8" ht="21.6" customHeight="1" x14ac:dyDescent="0.2">
      <c r="B21" s="26" t="s">
        <v>34</v>
      </c>
      <c r="C21" s="56">
        <f>+[2]Taesa!E9*1000000</f>
        <v>98933020.200000003</v>
      </c>
      <c r="D21" s="57"/>
      <c r="E21" s="56">
        <f t="shared" si="0"/>
        <v>21448678.77936</v>
      </c>
      <c r="F21" s="10"/>
      <c r="G21" s="10"/>
      <c r="H21" s="4"/>
    </row>
    <row r="22" spans="2:8" ht="21.6" customHeight="1" x14ac:dyDescent="0.2">
      <c r="B22" s="26" t="s">
        <v>33</v>
      </c>
      <c r="C22" s="56">
        <f>+[2]Taesa!E10*1000000</f>
        <v>86286553.200000018</v>
      </c>
      <c r="D22" s="57"/>
      <c r="E22" s="56">
        <f t="shared" si="0"/>
        <v>18706924.733760003</v>
      </c>
      <c r="F22" s="10"/>
      <c r="G22" s="10"/>
      <c r="H22" s="4"/>
    </row>
    <row r="23" spans="2:8" ht="21.6" customHeight="1" x14ac:dyDescent="0.2">
      <c r="B23" s="26" t="s">
        <v>32</v>
      </c>
      <c r="C23" s="56">
        <f>+[2]Taesa!E11*1000000</f>
        <v>48636152.990000002</v>
      </c>
      <c r="D23" s="57"/>
      <c r="E23" s="56">
        <f t="shared" si="0"/>
        <v>10544317.968232</v>
      </c>
      <c r="F23" s="10"/>
      <c r="G23" s="10"/>
      <c r="H23" s="4"/>
    </row>
    <row r="24" spans="2:8" ht="21.6" customHeight="1" x14ac:dyDescent="0.2">
      <c r="B24" s="26" t="s">
        <v>31</v>
      </c>
      <c r="C24" s="56">
        <f>+[2]Taesa!E12*1000000</f>
        <v>167264726.69999999</v>
      </c>
      <c r="D24" s="57"/>
      <c r="E24" s="56">
        <f t="shared" si="0"/>
        <v>36262992.748559996</v>
      </c>
      <c r="F24" s="10"/>
      <c r="G24" s="10"/>
      <c r="H24" s="4"/>
    </row>
    <row r="25" spans="2:8" ht="21.6" customHeight="1" x14ac:dyDescent="0.2">
      <c r="B25" s="26" t="s">
        <v>30</v>
      </c>
      <c r="C25" s="56">
        <f>+[2]Taesa!E13*1000000</f>
        <v>258668881.93000001</v>
      </c>
      <c r="D25" s="57"/>
      <c r="E25" s="56">
        <f t="shared" si="0"/>
        <v>56079413.602424003</v>
      </c>
      <c r="F25" s="9"/>
      <c r="G25" s="9"/>
      <c r="H25" s="4"/>
    </row>
    <row r="26" spans="2:8" ht="21.6" customHeight="1" x14ac:dyDescent="0.2">
      <c r="B26" s="26" t="s">
        <v>29</v>
      </c>
      <c r="C26" s="56">
        <f>+[2]Taesa!E14*1000000</f>
        <v>122242974.35597822</v>
      </c>
      <c r="D26" s="57"/>
      <c r="E26" s="56">
        <f t="shared" si="0"/>
        <v>26502276.840376079</v>
      </c>
      <c r="F26" s="11"/>
      <c r="G26" s="11"/>
      <c r="H26" s="4"/>
    </row>
    <row r="27" spans="2:8" ht="21.6" customHeight="1" x14ac:dyDescent="0.2">
      <c r="B27" s="26" t="s">
        <v>28</v>
      </c>
      <c r="C27" s="56">
        <f>+[2]Taesa!E15*1000000</f>
        <v>27562990.09391319</v>
      </c>
      <c r="D27" s="57"/>
      <c r="E27" s="56">
        <f t="shared" si="0"/>
        <v>5975656.2523603793</v>
      </c>
      <c r="H27" s="4"/>
    </row>
    <row r="28" spans="2:8" ht="21.6" customHeight="1" x14ac:dyDescent="0.2">
      <c r="B28" s="26" t="s">
        <v>27</v>
      </c>
      <c r="C28" s="56">
        <f>+[2]Taesa!E16*1000000</f>
        <v>101996567.65470903</v>
      </c>
      <c r="D28" s="57"/>
      <c r="E28" s="56">
        <f t="shared" si="0"/>
        <v>22112855.867540915</v>
      </c>
      <c r="F28" s="10"/>
      <c r="G28" s="10"/>
      <c r="H28" s="4"/>
    </row>
    <row r="29" spans="2:8" ht="21.6" customHeight="1" x14ac:dyDescent="0.2">
      <c r="B29" s="26" t="s">
        <v>26</v>
      </c>
      <c r="C29" s="56">
        <f>+[2]Taesa!E17*1000000</f>
        <v>10186476.192334406</v>
      </c>
      <c r="D29" s="57"/>
      <c r="E29" s="56">
        <f t="shared" si="0"/>
        <v>2208428.038498099</v>
      </c>
      <c r="F29" s="10"/>
      <c r="G29" s="10"/>
      <c r="H29" s="4"/>
    </row>
    <row r="30" spans="2:8" ht="21.6" customHeight="1" x14ac:dyDescent="0.2">
      <c r="B30" s="26" t="s">
        <v>25</v>
      </c>
      <c r="C30" s="56">
        <f>+[2]Taesa!E18*1000000</f>
        <v>19483763.751499198</v>
      </c>
      <c r="D30" s="57"/>
      <c r="E30" s="56">
        <f t="shared" si="0"/>
        <v>4224079.9813250257</v>
      </c>
      <c r="F30" s="10"/>
      <c r="G30" s="10"/>
      <c r="H30" s="4"/>
    </row>
    <row r="31" spans="2:8" ht="21.6" customHeight="1" x14ac:dyDescent="0.2">
      <c r="B31" s="26" t="s">
        <v>24</v>
      </c>
      <c r="C31" s="56">
        <f>+[2]Taesa!E19*1000000</f>
        <v>11959850.95008803</v>
      </c>
      <c r="D31" s="57"/>
      <c r="E31" s="56">
        <f t="shared" si="0"/>
        <v>2592895.6859790846</v>
      </c>
      <c r="F31" s="10"/>
      <c r="G31" s="10"/>
      <c r="H31" s="4"/>
    </row>
    <row r="32" spans="2:8" ht="21.6" customHeight="1" x14ac:dyDescent="0.2">
      <c r="B32" s="26" t="s">
        <v>23</v>
      </c>
      <c r="C32" s="56">
        <f>+[2]Taesa!E20*1000000</f>
        <v>24728188.34397852</v>
      </c>
      <c r="D32" s="57"/>
      <c r="E32" s="56">
        <f t="shared" si="0"/>
        <v>5361071.2329745432</v>
      </c>
      <c r="F32" s="10"/>
      <c r="G32" s="10"/>
      <c r="H32" s="4"/>
    </row>
    <row r="33" spans="2:8" ht="21.6" customHeight="1" x14ac:dyDescent="0.2">
      <c r="B33" s="26" t="s">
        <v>22</v>
      </c>
      <c r="C33" s="56">
        <f>+[2]Taesa!E21*1000000</f>
        <v>20073620.645807039</v>
      </c>
      <c r="D33" s="57"/>
      <c r="E33" s="56">
        <f t="shared" si="0"/>
        <v>4351960.9560109656</v>
      </c>
      <c r="H33" s="4"/>
    </row>
    <row r="34" spans="2:8" ht="21.6" customHeight="1" x14ac:dyDescent="0.2">
      <c r="B34" s="26" t="s">
        <v>21</v>
      </c>
      <c r="C34" s="56">
        <f>+[2]Taesa!E22*1000000</f>
        <v>15326765.169397378</v>
      </c>
      <c r="D34" s="57"/>
      <c r="E34" s="56">
        <f t="shared" si="0"/>
        <v>3322842.6887253514</v>
      </c>
      <c r="F34" s="11"/>
      <c r="G34" s="11"/>
      <c r="H34" s="4"/>
    </row>
    <row r="35" spans="2:8" ht="21.6" customHeight="1" x14ac:dyDescent="0.2">
      <c r="B35" s="26" t="s">
        <v>20</v>
      </c>
      <c r="C35" s="56">
        <f>+[2]Taesa!E25*1000000</f>
        <v>125389195.93000001</v>
      </c>
      <c r="D35" s="57"/>
      <c r="E35" s="56">
        <f t="shared" si="0"/>
        <v>27184377.677624002</v>
      </c>
      <c r="F35" s="11"/>
      <c r="G35" s="11"/>
      <c r="H35" s="4"/>
    </row>
    <row r="36" spans="2:8" ht="21.6" customHeight="1" x14ac:dyDescent="0.2">
      <c r="B36" s="26" t="s">
        <v>19</v>
      </c>
      <c r="C36" s="56">
        <f>+[2]Taesa!E26*1000000</f>
        <v>5416349.3300000001</v>
      </c>
      <c r="D36" s="57"/>
      <c r="E36" s="56">
        <f t="shared" si="0"/>
        <v>1174264.5347440001</v>
      </c>
      <c r="F36" s="11"/>
      <c r="G36" s="11"/>
      <c r="H36" s="4"/>
    </row>
    <row r="37" spans="2:8" ht="21.6" customHeight="1" x14ac:dyDescent="0.2">
      <c r="B37" s="26" t="s">
        <v>18</v>
      </c>
      <c r="C37" s="56">
        <f>+[2]Taesa!E27*1000000</f>
        <v>15362098.387890633</v>
      </c>
      <c r="D37" s="57"/>
      <c r="E37" s="56">
        <f t="shared" si="0"/>
        <v>3330502.9304946894</v>
      </c>
      <c r="F37" s="11"/>
      <c r="G37" s="11"/>
      <c r="H37" s="4"/>
    </row>
    <row r="38" spans="2:8" ht="21.6" customHeight="1" x14ac:dyDescent="0.2">
      <c r="B38" s="26" t="s">
        <v>17</v>
      </c>
      <c r="C38" s="56">
        <f>+[2]Taesa!E28*1000000</f>
        <v>65032989.768687956</v>
      </c>
      <c r="D38" s="57"/>
      <c r="E38" s="56">
        <f t="shared" si="0"/>
        <v>14099152.181851549</v>
      </c>
      <c r="F38" s="11"/>
      <c r="G38" s="11"/>
      <c r="H38" s="4"/>
    </row>
    <row r="39" spans="2:8" ht="21.6" customHeight="1" x14ac:dyDescent="0.2">
      <c r="B39" s="26" t="s">
        <v>16</v>
      </c>
      <c r="C39" s="56">
        <f>+[2]Taesa!E29*1000000</f>
        <v>194059383.15468785</v>
      </c>
      <c r="D39" s="57"/>
      <c r="E39" s="56">
        <f t="shared" si="0"/>
        <v>42072074.267936327</v>
      </c>
      <c r="F39" s="11"/>
      <c r="G39" s="11"/>
      <c r="H39" s="4"/>
    </row>
    <row r="40" spans="2:8" ht="21.6" customHeight="1" x14ac:dyDescent="0.2">
      <c r="B40" s="26" t="s">
        <v>15</v>
      </c>
      <c r="C40" s="56">
        <f>+[2]Taesa!E30*1000000</f>
        <v>39686900.420560099</v>
      </c>
      <c r="D40" s="57"/>
      <c r="E40" s="56">
        <f t="shared" si="0"/>
        <v>8604120.0111774299</v>
      </c>
      <c r="F40" s="11"/>
      <c r="G40" s="11"/>
      <c r="H40" s="4"/>
    </row>
    <row r="41" spans="2:8" ht="21.6" customHeight="1" x14ac:dyDescent="0.2">
      <c r="B41" s="26" t="s">
        <v>14</v>
      </c>
      <c r="C41" s="56">
        <f>+[2]Taesa!E31*1000000</f>
        <v>59239230.643813998</v>
      </c>
      <c r="D41" s="57"/>
      <c r="E41" s="56">
        <f t="shared" si="0"/>
        <v>12843065.203578874</v>
      </c>
      <c r="F41" s="11"/>
      <c r="G41" s="11"/>
      <c r="H41" s="4"/>
    </row>
    <row r="42" spans="2:8" ht="21.6" customHeight="1" x14ac:dyDescent="0.2">
      <c r="B42" s="26" t="s">
        <v>13</v>
      </c>
      <c r="C42" s="56">
        <f>+[2]Taesa!E32*1000000</f>
        <v>27559465.109999996</v>
      </c>
      <c r="D42" s="57"/>
      <c r="E42" s="56">
        <f t="shared" si="0"/>
        <v>5974892.0358479992</v>
      </c>
      <c r="F42" s="11"/>
      <c r="G42" s="11"/>
      <c r="H42" s="4"/>
    </row>
    <row r="43" spans="2:8" ht="21.6" customHeight="1" x14ac:dyDescent="0.2">
      <c r="B43" s="26" t="s">
        <v>12</v>
      </c>
      <c r="C43" s="56">
        <f>+[2]Taesa!E33*1000000</f>
        <v>18932097.86677435</v>
      </c>
      <c r="D43" s="57"/>
      <c r="E43" s="56">
        <f t="shared" si="0"/>
        <v>4104478.8175166789</v>
      </c>
      <c r="F43" s="11"/>
      <c r="G43" s="11"/>
      <c r="H43" s="4"/>
    </row>
    <row r="44" spans="2:8" ht="21.6" customHeight="1" x14ac:dyDescent="0.2">
      <c r="B44" s="26" t="s">
        <v>11</v>
      </c>
      <c r="C44" s="56">
        <f>+[2]Taesa!E34*1000000</f>
        <v>34360034.928763047</v>
      </c>
      <c r="D44" s="57"/>
      <c r="E44" s="56">
        <f t="shared" si="0"/>
        <v>7449255.5725558279</v>
      </c>
      <c r="F44" s="10"/>
      <c r="G44" s="10"/>
      <c r="H44" s="4"/>
    </row>
    <row r="45" spans="2:8" ht="21.6" customHeight="1" x14ac:dyDescent="0.2">
      <c r="B45" s="26" t="s">
        <v>10</v>
      </c>
      <c r="C45" s="56">
        <f>+[2]Taesa!E35*1000000</f>
        <v>7046946.36167657</v>
      </c>
      <c r="D45" s="57"/>
      <c r="E45" s="56">
        <f t="shared" si="0"/>
        <v>1527777.9712114804</v>
      </c>
      <c r="F45" s="10"/>
      <c r="G45" s="10"/>
      <c r="H45" s="4"/>
    </row>
    <row r="46" spans="2:8" ht="21.6" customHeight="1" x14ac:dyDescent="0.2">
      <c r="B46" s="26" t="s">
        <v>9</v>
      </c>
      <c r="C46" s="56">
        <f>+[2]Taesa!E36*1000000</f>
        <v>4026514.691995569</v>
      </c>
      <c r="D46" s="57"/>
      <c r="E46" s="56">
        <f t="shared" si="0"/>
        <v>872948.38522463932</v>
      </c>
      <c r="F46" s="10"/>
      <c r="G46" s="10"/>
      <c r="H46" s="4"/>
    </row>
    <row r="47" spans="2:8" ht="21.6" customHeight="1" x14ac:dyDescent="0.2">
      <c r="B47" s="26" t="s">
        <v>8</v>
      </c>
      <c r="C47" s="56">
        <f>+[2]Taesa!E37*1000000</f>
        <v>56088981.409128249</v>
      </c>
      <c r="D47" s="57"/>
      <c r="E47" s="56">
        <f t="shared" si="0"/>
        <v>12160091.169499004</v>
      </c>
      <c r="F47" s="10"/>
      <c r="G47" s="10"/>
      <c r="H47" s="4"/>
    </row>
    <row r="48" spans="2:8" ht="21.6" customHeight="1" x14ac:dyDescent="0.2">
      <c r="B48" s="26" t="s">
        <v>7</v>
      </c>
      <c r="C48" s="56">
        <f>+[2]Taesa!E38*1000000</f>
        <v>147000350.26534599</v>
      </c>
      <c r="D48" s="57"/>
      <c r="E48" s="56">
        <f t="shared" si="0"/>
        <v>31869675.937527008</v>
      </c>
      <c r="F48" s="10"/>
      <c r="G48" s="10"/>
      <c r="H48" s="4"/>
    </row>
    <row r="49" spans="2:8" ht="21.6" customHeight="1" x14ac:dyDescent="0.2">
      <c r="B49" s="26" t="s">
        <v>6</v>
      </c>
      <c r="C49" s="56">
        <f>+[2]Taesa!E39*1000000</f>
        <v>34569462.188548602</v>
      </c>
      <c r="D49" s="57"/>
      <c r="E49" s="56">
        <f t="shared" si="0"/>
        <v>7494659.402477337</v>
      </c>
      <c r="F49" s="10"/>
      <c r="G49" s="10"/>
      <c r="H49" s="4"/>
    </row>
    <row r="50" spans="2:8" ht="21.6" customHeight="1" x14ac:dyDescent="0.2">
      <c r="B50" s="26" t="s">
        <v>5</v>
      </c>
      <c r="C50" s="56">
        <f>+[2]Taesa!E40*1000000</f>
        <v>60934539.240000002</v>
      </c>
      <c r="D50" s="57"/>
      <c r="E50" s="56">
        <f t="shared" si="0"/>
        <v>13210608.107232001</v>
      </c>
      <c r="F50" s="10"/>
      <c r="G50" s="10"/>
      <c r="H50" s="4"/>
    </row>
    <row r="51" spans="2:8" ht="21.6" customHeight="1" x14ac:dyDescent="0.2">
      <c r="B51" s="26" t="s">
        <v>4</v>
      </c>
      <c r="C51" s="56">
        <f>+[2]Taesa!E41*1000000</f>
        <v>47572592.550000004</v>
      </c>
      <c r="D51" s="57"/>
      <c r="E51" s="56">
        <f t="shared" si="0"/>
        <v>10313738.06484</v>
      </c>
      <c r="F51" s="10"/>
      <c r="G51" s="10"/>
      <c r="H51" s="4"/>
    </row>
    <row r="52" spans="2:8" ht="21.6" customHeight="1" x14ac:dyDescent="0.2">
      <c r="B52" s="26" t="s">
        <v>3</v>
      </c>
      <c r="C52" s="56">
        <f>+[2]Taesa!E42*1000000</f>
        <v>44927092.410000019</v>
      </c>
      <c r="D52" s="57"/>
      <c r="E52" s="56">
        <f t="shared" si="0"/>
        <v>9740193.6344880033</v>
      </c>
      <c r="F52" s="10"/>
      <c r="G52" s="10"/>
      <c r="H52" s="4"/>
    </row>
    <row r="53" spans="2:8" ht="21.6" customHeight="1" x14ac:dyDescent="0.2">
      <c r="B53" s="229" t="s">
        <v>2</v>
      </c>
      <c r="C53" s="230">
        <v>10181318</v>
      </c>
      <c r="D53" s="231">
        <v>0.2258</v>
      </c>
      <c r="E53" s="230">
        <f>+C53*D53</f>
        <v>2298941.6044000001</v>
      </c>
      <c r="F53" s="47"/>
      <c r="G53" s="47"/>
      <c r="H53" s="4"/>
    </row>
    <row r="54" spans="2:8" s="12" customFormat="1" ht="21.6" customHeight="1" x14ac:dyDescent="0.25">
      <c r="B54" s="23" t="s">
        <v>1</v>
      </c>
      <c r="C54" s="24"/>
      <c r="D54" s="24"/>
      <c r="E54" s="58">
        <f>SUM(E10+E13+E14+E53)</f>
        <v>1319396915.4548397</v>
      </c>
      <c r="F54" s="10"/>
      <c r="G54" s="10"/>
    </row>
    <row r="55" spans="2:8" s="12" customFormat="1" ht="27.95" customHeight="1" x14ac:dyDescent="0.25">
      <c r="B55" s="13" t="s">
        <v>0</v>
      </c>
      <c r="C55" s="14"/>
      <c r="D55" s="15"/>
      <c r="E55" s="14"/>
      <c r="F55" s="10"/>
      <c r="G55" s="10"/>
    </row>
    <row r="56" spans="2:8" s="7" customFormat="1" ht="14.25" customHeight="1" x14ac:dyDescent="0.2">
      <c r="B56" s="16"/>
      <c r="C56" s="17"/>
      <c r="D56" s="16"/>
      <c r="E56" s="17"/>
      <c r="F56" s="18"/>
      <c r="G56" s="18"/>
    </row>
    <row r="57" spans="2:8" s="7" customFormat="1" ht="14.25" hidden="1" customHeight="1" x14ac:dyDescent="0.2">
      <c r="B57" s="16"/>
      <c r="C57" s="17"/>
      <c r="D57" s="16"/>
      <c r="E57" s="17"/>
      <c r="F57" s="4"/>
      <c r="G57" s="4"/>
    </row>
    <row r="58" spans="2:8" s="7" customFormat="1" ht="14.25" hidden="1" customHeight="1" x14ac:dyDescent="0.2">
      <c r="B58" s="16"/>
      <c r="C58" s="17"/>
      <c r="D58" s="16"/>
      <c r="E58" s="17"/>
      <c r="F58" s="4"/>
      <c r="G58" s="4"/>
    </row>
    <row r="59" spans="2:8" s="7" customFormat="1" ht="14.25" hidden="1" customHeight="1" x14ac:dyDescent="0.2">
      <c r="B59" s="16"/>
      <c r="C59" s="5"/>
      <c r="D59" s="16"/>
      <c r="E59" s="17"/>
      <c r="F59" s="4"/>
      <c r="G59" s="4"/>
    </row>
    <row r="60" spans="2:8" s="7" customFormat="1" ht="14.25" hidden="1" customHeight="1" x14ac:dyDescent="0.2">
      <c r="B60" s="19"/>
      <c r="C60" s="20"/>
      <c r="D60" s="21"/>
      <c r="E60" s="20"/>
      <c r="F60" s="4"/>
      <c r="G60" s="4"/>
    </row>
  </sheetData>
  <mergeCells count="2">
    <mergeCell ref="B8:E8"/>
    <mergeCell ref="B1:G6"/>
  </mergeCells>
  <conditionalFormatting sqref="B10:E52">
    <cfRule type="expression" dxfId="20" priority="2">
      <formula>MOD(ROW(),2)=0</formula>
    </cfRule>
  </conditionalFormatting>
  <conditionalFormatting sqref="B53:E53">
    <cfRule type="expression" dxfId="19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showRowColHeaders="0" zoomScale="80" zoomScaleNormal="80" workbookViewId="0"/>
  </sheetViews>
  <sheetFormatPr defaultColWidth="0" defaultRowHeight="15.75" x14ac:dyDescent="0.25"/>
  <cols>
    <col min="1" max="1" width="12.42578125" style="30" customWidth="1"/>
    <col min="2" max="2" width="36.140625" style="36" customWidth="1"/>
    <col min="3" max="3" width="15.5703125" style="35" customWidth="1"/>
    <col min="4" max="4" width="19.85546875" style="34" customWidth="1"/>
    <col min="5" max="5" width="12.85546875" style="33" bestFit="1" customWidth="1"/>
    <col min="6" max="6" width="25.5703125" style="32" customWidth="1"/>
    <col min="7" max="7" width="8.5703125" style="32" customWidth="1"/>
    <col min="8" max="8" width="27.140625" style="31" hidden="1" customWidth="1"/>
    <col min="9" max="16384" width="23.5703125" style="30" hidden="1"/>
  </cols>
  <sheetData>
    <row r="1" spans="1:8" ht="15.75" customHeight="1" x14ac:dyDescent="0.25">
      <c r="A1"/>
      <c r="B1" s="277"/>
      <c r="C1" s="278"/>
      <c r="D1" s="278"/>
      <c r="E1" s="278"/>
      <c r="F1" s="278"/>
      <c r="G1" s="278"/>
      <c r="H1" s="38"/>
    </row>
    <row r="2" spans="1:8" ht="15.75" customHeight="1" x14ac:dyDescent="0.25">
      <c r="A2"/>
      <c r="B2" s="278"/>
      <c r="C2" s="278"/>
      <c r="D2" s="278"/>
      <c r="E2" s="278"/>
      <c r="F2" s="278"/>
      <c r="G2" s="278"/>
      <c r="H2" s="38"/>
    </row>
    <row r="3" spans="1:8" ht="15.75" customHeight="1" x14ac:dyDescent="0.25">
      <c r="A3"/>
      <c r="B3" s="278"/>
      <c r="C3" s="278"/>
      <c r="D3" s="278"/>
      <c r="E3" s="278"/>
      <c r="F3" s="278"/>
      <c r="G3" s="278"/>
      <c r="H3" s="38"/>
    </row>
    <row r="4" spans="1:8" ht="15.75" customHeight="1" x14ac:dyDescent="0.25">
      <c r="A4"/>
      <c r="B4" s="278"/>
      <c r="C4" s="278"/>
      <c r="D4" s="278"/>
      <c r="E4" s="278"/>
      <c r="F4" s="278"/>
      <c r="G4" s="278"/>
      <c r="H4" s="38"/>
    </row>
    <row r="5" spans="1:8" ht="37.5" customHeight="1" x14ac:dyDescent="0.25">
      <c r="A5"/>
      <c r="B5" s="39"/>
      <c r="C5" s="39"/>
      <c r="D5" s="39"/>
      <c r="E5" s="39"/>
      <c r="F5" s="39"/>
      <c r="G5" s="39"/>
      <c r="H5" s="38"/>
    </row>
    <row r="6" spans="1:8" ht="19.5" customHeight="1" x14ac:dyDescent="0.25">
      <c r="A6" s="40"/>
      <c r="B6" s="41" t="s">
        <v>96</v>
      </c>
      <c r="C6" s="42"/>
      <c r="D6" s="43"/>
      <c r="E6" s="44"/>
      <c r="F6" s="45"/>
      <c r="G6" s="30"/>
      <c r="H6" s="30"/>
    </row>
    <row r="7" spans="1:8" ht="47.25" x14ac:dyDescent="0.25">
      <c r="A7" s="40"/>
      <c r="B7" s="46" t="s">
        <v>95</v>
      </c>
      <c r="C7" s="51" t="s">
        <v>94</v>
      </c>
      <c r="D7" s="50" t="s">
        <v>93</v>
      </c>
      <c r="E7" s="49" t="s">
        <v>92</v>
      </c>
      <c r="F7" s="48" t="s">
        <v>91</v>
      </c>
      <c r="G7" s="30"/>
      <c r="H7" s="30"/>
    </row>
    <row r="8" spans="1:8" ht="19.5" customHeight="1" x14ac:dyDescent="0.25">
      <c r="A8" s="40"/>
      <c r="B8" s="52" t="s">
        <v>90</v>
      </c>
      <c r="C8" s="53">
        <v>1376.2449172441979</v>
      </c>
      <c r="D8" s="53">
        <v>560.02498302100014</v>
      </c>
      <c r="E8" s="54">
        <v>53200</v>
      </c>
      <c r="F8" s="55" t="s">
        <v>56</v>
      </c>
      <c r="G8" s="30"/>
      <c r="H8" s="30"/>
    </row>
    <row r="9" spans="1:8" ht="19.5" customHeight="1" x14ac:dyDescent="0.25">
      <c r="A9" s="40"/>
      <c r="B9" s="52" t="s">
        <v>89</v>
      </c>
      <c r="C9" s="53">
        <v>1192</v>
      </c>
      <c r="D9" s="53">
        <v>499.7</v>
      </c>
      <c r="E9" s="232">
        <v>45861</v>
      </c>
      <c r="F9" s="55" t="s">
        <v>56</v>
      </c>
      <c r="G9" s="30"/>
      <c r="H9" s="30"/>
    </row>
    <row r="10" spans="1:8" ht="19.5" customHeight="1" x14ac:dyDescent="0.25">
      <c r="A10" s="40"/>
      <c r="B10" s="52" t="s">
        <v>88</v>
      </c>
      <c r="C10" s="53">
        <v>553.44332999999995</v>
      </c>
      <c r="D10" s="53">
        <v>375.99341999999996</v>
      </c>
      <c r="E10" s="54">
        <v>53490</v>
      </c>
      <c r="F10" s="55" t="s">
        <v>56</v>
      </c>
      <c r="G10" s="30"/>
      <c r="H10" s="30"/>
    </row>
    <row r="11" spans="1:8" ht="19.5" customHeight="1" x14ac:dyDescent="0.25">
      <c r="A11" s="40"/>
      <c r="B11" s="52" t="s">
        <v>87</v>
      </c>
      <c r="C11" s="53">
        <v>510</v>
      </c>
      <c r="D11" s="53">
        <v>270.10000000000002</v>
      </c>
      <c r="E11" s="232">
        <v>45861</v>
      </c>
      <c r="F11" s="55" t="s">
        <v>56</v>
      </c>
      <c r="G11" s="30"/>
      <c r="H11" s="30"/>
    </row>
    <row r="12" spans="1:8" ht="19.5" customHeight="1" x14ac:dyDescent="0.25">
      <c r="A12" s="40"/>
      <c r="B12" s="52" t="s">
        <v>86</v>
      </c>
      <c r="C12" s="53">
        <v>399</v>
      </c>
      <c r="D12" s="53">
        <v>207.9</v>
      </c>
      <c r="E12" s="54">
        <v>49368</v>
      </c>
      <c r="F12" s="55" t="s">
        <v>56</v>
      </c>
      <c r="G12" s="30"/>
      <c r="H12" s="30"/>
    </row>
    <row r="13" spans="1:8" ht="19.5" customHeight="1" x14ac:dyDescent="0.25">
      <c r="A13" s="40"/>
      <c r="B13" s="52" t="s">
        <v>85</v>
      </c>
      <c r="C13" s="53">
        <v>396</v>
      </c>
      <c r="D13" s="53">
        <v>239</v>
      </c>
      <c r="E13" s="232">
        <v>53331</v>
      </c>
      <c r="F13" s="55" t="s">
        <v>56</v>
      </c>
      <c r="G13" s="30"/>
      <c r="H13" s="30"/>
    </row>
    <row r="14" spans="1:8" ht="19.5" customHeight="1" x14ac:dyDescent="0.25">
      <c r="A14" s="40"/>
      <c r="B14" s="52" t="s">
        <v>84</v>
      </c>
      <c r="C14" s="53">
        <v>148.5</v>
      </c>
      <c r="D14" s="53">
        <v>81.855000000000004</v>
      </c>
      <c r="E14" s="54">
        <v>49663</v>
      </c>
      <c r="F14" s="55" t="s">
        <v>56</v>
      </c>
      <c r="G14" s="30"/>
      <c r="H14" s="30"/>
    </row>
    <row r="15" spans="1:8" ht="19.5" customHeight="1" x14ac:dyDescent="0.25">
      <c r="A15" s="40"/>
      <c r="B15" s="52" t="s">
        <v>83</v>
      </c>
      <c r="C15" s="53">
        <v>102</v>
      </c>
      <c r="D15" s="53">
        <v>75</v>
      </c>
      <c r="E15" s="232">
        <v>53331</v>
      </c>
      <c r="F15" s="55" t="s">
        <v>56</v>
      </c>
      <c r="G15" s="30"/>
      <c r="H15" s="30"/>
    </row>
    <row r="16" spans="1:8" ht="19.5" customHeight="1" x14ac:dyDescent="0.25">
      <c r="A16" s="40"/>
      <c r="B16" s="52" t="s">
        <v>82</v>
      </c>
      <c r="C16" s="53">
        <v>94.348800000000011</v>
      </c>
      <c r="D16" s="53">
        <v>60.697728000000012</v>
      </c>
      <c r="E16" s="54">
        <v>49916</v>
      </c>
      <c r="F16" s="55" t="s">
        <v>56</v>
      </c>
      <c r="G16" s="30"/>
      <c r="H16" s="30"/>
    </row>
    <row r="17" spans="1:8" ht="19.5" customHeight="1" x14ac:dyDescent="0.25">
      <c r="A17" s="40"/>
      <c r="B17" s="52" t="s">
        <v>81</v>
      </c>
      <c r="C17" s="53">
        <v>86.625</v>
      </c>
      <c r="D17" s="53">
        <v>56.017499999999998</v>
      </c>
      <c r="E17" s="232">
        <v>48581</v>
      </c>
      <c r="F17" s="55" t="s">
        <v>56</v>
      </c>
      <c r="G17" s="30"/>
      <c r="H17" s="30"/>
    </row>
    <row r="18" spans="1:8" ht="19.5" customHeight="1" x14ac:dyDescent="0.25">
      <c r="A18" s="40"/>
      <c r="B18" s="52" t="s">
        <v>80</v>
      </c>
      <c r="C18" s="53">
        <v>85.886780000000002</v>
      </c>
      <c r="D18" s="53">
        <v>75.416200000000003</v>
      </c>
      <c r="E18" s="54">
        <v>46177</v>
      </c>
      <c r="F18" s="55" t="s">
        <v>56</v>
      </c>
      <c r="G18" s="30"/>
      <c r="H18" s="30"/>
    </row>
    <row r="19" spans="1:8" ht="19.5" customHeight="1" x14ac:dyDescent="0.25">
      <c r="A19" s="40"/>
      <c r="B19" s="52" t="s">
        <v>79</v>
      </c>
      <c r="C19" s="53">
        <v>82.555200000000013</v>
      </c>
      <c r="D19" s="53">
        <v>51.773903999999995</v>
      </c>
      <c r="E19" s="232">
        <v>49916</v>
      </c>
      <c r="F19" s="55" t="s">
        <v>56</v>
      </c>
      <c r="G19" s="30"/>
      <c r="H19" s="30"/>
    </row>
    <row r="20" spans="1:8" ht="19.5" customHeight="1" x14ac:dyDescent="0.25">
      <c r="A20" s="40"/>
      <c r="B20" s="52" t="s">
        <v>78</v>
      </c>
      <c r="C20" s="53">
        <v>81</v>
      </c>
      <c r="D20" s="53">
        <v>38.07</v>
      </c>
      <c r="E20" s="54">
        <v>49663</v>
      </c>
      <c r="F20" s="55" t="s">
        <v>56</v>
      </c>
      <c r="G20" s="30"/>
      <c r="H20" s="30"/>
    </row>
    <row r="21" spans="1:8" ht="19.5" customHeight="1" x14ac:dyDescent="0.25">
      <c r="A21" s="40"/>
      <c r="B21" s="52" t="s">
        <v>77</v>
      </c>
      <c r="C21" s="53">
        <v>78</v>
      </c>
      <c r="D21" s="53">
        <v>56.1</v>
      </c>
      <c r="E21" s="232">
        <v>45627</v>
      </c>
      <c r="F21" s="55" t="s">
        <v>56</v>
      </c>
      <c r="G21" s="30"/>
      <c r="H21" s="30"/>
    </row>
    <row r="22" spans="1:8" ht="19.5" customHeight="1" x14ac:dyDescent="0.25">
      <c r="A22" s="40"/>
      <c r="B22" s="52" t="s">
        <v>76</v>
      </c>
      <c r="C22" s="53">
        <v>55</v>
      </c>
      <c r="D22" s="53">
        <v>29.1</v>
      </c>
      <c r="E22" s="54">
        <v>48342</v>
      </c>
      <c r="F22" s="55" t="s">
        <v>56</v>
      </c>
      <c r="G22" s="30"/>
      <c r="H22" s="30"/>
    </row>
    <row r="23" spans="1:8" ht="19.5" customHeight="1" x14ac:dyDescent="0.25">
      <c r="A23" s="40"/>
      <c r="B23" s="52" t="s">
        <v>75</v>
      </c>
      <c r="C23" s="53">
        <v>52</v>
      </c>
      <c r="D23" s="53">
        <v>28</v>
      </c>
      <c r="E23" s="232">
        <v>53331</v>
      </c>
      <c r="F23" s="55" t="s">
        <v>56</v>
      </c>
      <c r="G23" s="30"/>
      <c r="H23" s="30"/>
    </row>
    <row r="24" spans="1:8" ht="19.5" customHeight="1" x14ac:dyDescent="0.25">
      <c r="A24" s="40"/>
      <c r="B24" s="52" t="s">
        <v>74</v>
      </c>
      <c r="C24" s="53">
        <v>49.749524999999998</v>
      </c>
      <c r="D24" s="53">
        <v>31.792315499999997</v>
      </c>
      <c r="E24" s="54">
        <v>47117</v>
      </c>
      <c r="F24" s="55" t="s">
        <v>56</v>
      </c>
      <c r="G24" s="30"/>
      <c r="H24" s="30"/>
    </row>
    <row r="25" spans="1:8" ht="19.5" customHeight="1" x14ac:dyDescent="0.25">
      <c r="A25" s="40"/>
      <c r="B25" s="52" t="s">
        <v>73</v>
      </c>
      <c r="C25" s="53">
        <v>47.601539999999993</v>
      </c>
      <c r="D25" s="53">
        <v>28.798931699999997</v>
      </c>
      <c r="E25" s="232">
        <v>51728</v>
      </c>
      <c r="F25" s="55" t="s">
        <v>56</v>
      </c>
      <c r="G25" s="30"/>
      <c r="H25" s="30"/>
    </row>
    <row r="26" spans="1:8" ht="19.5" customHeight="1" x14ac:dyDescent="0.25">
      <c r="A26" s="40"/>
      <c r="B26" s="52" t="s">
        <v>72</v>
      </c>
      <c r="C26" s="53">
        <v>46</v>
      </c>
      <c r="D26" s="53">
        <v>21</v>
      </c>
      <c r="E26" s="54">
        <v>53331</v>
      </c>
      <c r="F26" s="55" t="s">
        <v>56</v>
      </c>
      <c r="G26" s="30"/>
      <c r="H26" s="30"/>
    </row>
    <row r="27" spans="1:8" ht="19.5" customHeight="1" x14ac:dyDescent="0.25">
      <c r="A27" s="40"/>
      <c r="B27" s="52" t="s">
        <v>71</v>
      </c>
      <c r="C27" s="53">
        <v>42.300194000000005</v>
      </c>
      <c r="D27" s="53">
        <v>24.701799999999999</v>
      </c>
      <c r="E27" s="232">
        <v>46177</v>
      </c>
      <c r="F27" s="55" t="s">
        <v>56</v>
      </c>
      <c r="G27" s="30"/>
      <c r="H27" s="30"/>
    </row>
    <row r="28" spans="1:8" ht="19.5" customHeight="1" x14ac:dyDescent="0.25">
      <c r="A28" s="40"/>
      <c r="B28" s="52" t="s">
        <v>70</v>
      </c>
      <c r="C28" s="53">
        <v>42</v>
      </c>
      <c r="D28" s="53">
        <v>18.41</v>
      </c>
      <c r="E28" s="54">
        <v>48208</v>
      </c>
      <c r="F28" s="55" t="s">
        <v>52</v>
      </c>
      <c r="G28" s="30"/>
      <c r="H28" s="30"/>
    </row>
    <row r="29" spans="1:8" ht="19.5" customHeight="1" x14ac:dyDescent="0.25">
      <c r="A29" s="40"/>
      <c r="B29" s="52" t="s">
        <v>69</v>
      </c>
      <c r="C29" s="53">
        <v>41.744842999999996</v>
      </c>
      <c r="D29" s="53">
        <v>18.263400000000001</v>
      </c>
      <c r="E29" s="232">
        <v>51738</v>
      </c>
      <c r="F29" s="55" t="s">
        <v>56</v>
      </c>
      <c r="G29" s="30"/>
      <c r="H29" s="30"/>
    </row>
    <row r="30" spans="1:8" ht="19.5" customHeight="1" x14ac:dyDescent="0.25">
      <c r="A30" s="40"/>
      <c r="B30" s="52" t="s">
        <v>68</v>
      </c>
      <c r="C30" s="53">
        <v>33.599664000000004</v>
      </c>
      <c r="D30" s="53">
        <v>18.5398146</v>
      </c>
      <c r="E30" s="54">
        <v>48405</v>
      </c>
      <c r="F30" s="55" t="s">
        <v>56</v>
      </c>
      <c r="G30" s="30"/>
      <c r="H30" s="30"/>
    </row>
    <row r="31" spans="1:8" ht="19.5" customHeight="1" x14ac:dyDescent="0.25">
      <c r="A31" s="40"/>
      <c r="B31" s="52" t="s">
        <v>67</v>
      </c>
      <c r="C31" s="53">
        <v>29.829288000000002</v>
      </c>
      <c r="D31" s="53">
        <v>22.328800000000001</v>
      </c>
      <c r="E31" s="232">
        <v>46177</v>
      </c>
      <c r="F31" s="55" t="s">
        <v>56</v>
      </c>
      <c r="G31" s="30"/>
      <c r="H31" s="30"/>
    </row>
    <row r="32" spans="1:8" ht="19.5" customHeight="1" x14ac:dyDescent="0.25">
      <c r="A32" s="40"/>
      <c r="B32" s="52" t="s">
        <v>66</v>
      </c>
      <c r="C32" s="53">
        <v>28.8</v>
      </c>
      <c r="D32" s="53">
        <v>8.39</v>
      </c>
      <c r="E32" s="54">
        <v>48481</v>
      </c>
      <c r="F32" s="55" t="s">
        <v>52</v>
      </c>
      <c r="G32" s="30"/>
      <c r="H32" s="30"/>
    </row>
    <row r="33" spans="1:8" ht="19.5" customHeight="1" x14ac:dyDescent="0.25">
      <c r="A33" s="40"/>
      <c r="B33" s="52" t="s">
        <v>65</v>
      </c>
      <c r="C33" s="53">
        <v>23</v>
      </c>
      <c r="D33" s="53">
        <v>13.91</v>
      </c>
      <c r="E33" s="232">
        <v>48305</v>
      </c>
      <c r="F33" s="55" t="s">
        <v>59</v>
      </c>
      <c r="G33" s="30"/>
      <c r="H33" s="30"/>
    </row>
    <row r="34" spans="1:8" ht="19.5" customHeight="1" x14ac:dyDescent="0.25">
      <c r="A34" s="40"/>
      <c r="B34" s="52" t="s">
        <v>64</v>
      </c>
      <c r="C34" s="53">
        <v>22.577400000000001</v>
      </c>
      <c r="D34" s="53">
        <v>10.961</v>
      </c>
      <c r="E34" s="54">
        <v>46177</v>
      </c>
      <c r="F34" s="55" t="s">
        <v>56</v>
      </c>
      <c r="G34" s="30"/>
      <c r="H34" s="30"/>
    </row>
    <row r="35" spans="1:8" ht="19.5" customHeight="1" x14ac:dyDescent="0.25">
      <c r="A35" s="40"/>
      <c r="B35" s="52" t="s">
        <v>63</v>
      </c>
      <c r="C35" s="53">
        <v>18.012</v>
      </c>
      <c r="D35" s="53">
        <v>13.53</v>
      </c>
      <c r="E35" s="232">
        <v>53331</v>
      </c>
      <c r="F35" s="55" t="s">
        <v>56</v>
      </c>
      <c r="G35" s="30"/>
      <c r="H35" s="30"/>
    </row>
    <row r="36" spans="1:8" ht="19.5" customHeight="1" x14ac:dyDescent="0.25">
      <c r="A36" s="40"/>
      <c r="B36" s="52" t="s">
        <v>62</v>
      </c>
      <c r="C36" s="53">
        <v>15.131500000000001</v>
      </c>
      <c r="D36" s="53">
        <v>11.8207278</v>
      </c>
      <c r="E36" s="54">
        <v>47895</v>
      </c>
      <c r="F36" s="55" t="s">
        <v>59</v>
      </c>
      <c r="G36" s="30"/>
      <c r="H36" s="30"/>
    </row>
    <row r="37" spans="1:8" ht="19.5" customHeight="1" x14ac:dyDescent="0.25">
      <c r="A37" s="40"/>
      <c r="B37" s="52" t="s">
        <v>61</v>
      </c>
      <c r="C37" s="53">
        <v>14</v>
      </c>
      <c r="D37" s="53">
        <v>6.68</v>
      </c>
      <c r="E37" s="232">
        <v>53331</v>
      </c>
      <c r="F37" s="55" t="s">
        <v>56</v>
      </c>
      <c r="G37" s="30"/>
      <c r="H37" s="30"/>
    </row>
    <row r="38" spans="1:8" ht="19.5" customHeight="1" x14ac:dyDescent="0.25">
      <c r="A38" s="40"/>
      <c r="B38" s="52" t="s">
        <v>60</v>
      </c>
      <c r="C38" s="53">
        <v>13.23</v>
      </c>
      <c r="D38" s="53">
        <v>8.0213000000000001</v>
      </c>
      <c r="E38" s="54">
        <v>47689</v>
      </c>
      <c r="F38" s="55" t="s">
        <v>59</v>
      </c>
      <c r="G38" s="30"/>
      <c r="H38" s="30"/>
    </row>
    <row r="39" spans="1:8" ht="19.5" customHeight="1" x14ac:dyDescent="0.25">
      <c r="A39" s="40"/>
      <c r="B39" s="52" t="s">
        <v>58</v>
      </c>
      <c r="C39" s="53">
        <v>13.23</v>
      </c>
      <c r="D39" s="53">
        <v>0</v>
      </c>
      <c r="E39" s="232">
        <v>53491</v>
      </c>
      <c r="F39" s="55" t="s">
        <v>52</v>
      </c>
      <c r="G39" s="30"/>
      <c r="H39" s="30"/>
    </row>
    <row r="40" spans="1:8" ht="19.5" customHeight="1" x14ac:dyDescent="0.25">
      <c r="A40" s="40"/>
      <c r="B40" s="52" t="s">
        <v>57</v>
      </c>
      <c r="C40" s="53">
        <v>12.667299999999999</v>
      </c>
      <c r="D40" s="53">
        <v>6.8704000000000001</v>
      </c>
      <c r="E40" s="54">
        <v>46177</v>
      </c>
      <c r="F40" s="55" t="s">
        <v>56</v>
      </c>
      <c r="G40" s="30"/>
      <c r="H40" s="30"/>
    </row>
    <row r="41" spans="1:8" ht="19.5" customHeight="1" x14ac:dyDescent="0.25">
      <c r="A41" s="40"/>
      <c r="B41" s="52" t="s">
        <v>55</v>
      </c>
      <c r="C41" s="53">
        <v>10.395000000000001</v>
      </c>
      <c r="D41" s="53">
        <v>0</v>
      </c>
      <c r="E41" s="232">
        <v>53491</v>
      </c>
      <c r="F41" s="55" t="s">
        <v>52</v>
      </c>
      <c r="G41" s="30"/>
      <c r="H41" s="30"/>
    </row>
    <row r="42" spans="1:8" ht="19.5" customHeight="1" x14ac:dyDescent="0.25">
      <c r="A42" s="40"/>
      <c r="B42" s="52" t="s">
        <v>54</v>
      </c>
      <c r="C42" s="53">
        <v>10.395000000000001</v>
      </c>
      <c r="D42" s="53">
        <v>0</v>
      </c>
      <c r="E42" s="54">
        <v>53491</v>
      </c>
      <c r="F42" s="55" t="s">
        <v>52</v>
      </c>
      <c r="G42" s="30"/>
      <c r="H42" s="30"/>
    </row>
    <row r="43" spans="1:8" ht="19.5" customHeight="1" x14ac:dyDescent="0.25">
      <c r="A43" s="40"/>
      <c r="B43" s="52" t="s">
        <v>53</v>
      </c>
      <c r="C43" s="53">
        <v>10.395000000000001</v>
      </c>
      <c r="D43" s="53">
        <v>0</v>
      </c>
      <c r="E43" s="232">
        <v>53491</v>
      </c>
      <c r="F43" s="55" t="s">
        <v>52</v>
      </c>
      <c r="G43" s="30"/>
      <c r="H43" s="30"/>
    </row>
    <row r="44" spans="1:8" ht="19.5" customHeight="1" x14ac:dyDescent="0.25">
      <c r="A44" s="40"/>
      <c r="B44" s="52" t="s">
        <v>51</v>
      </c>
      <c r="C44" s="53">
        <v>201.12689700000007</v>
      </c>
      <c r="D44" s="53">
        <v>108.97797069999999</v>
      </c>
      <c r="E44" s="54"/>
      <c r="F44" s="55"/>
      <c r="G44" s="30"/>
      <c r="H44" s="30"/>
    </row>
    <row r="45" spans="1:8" ht="19.5" customHeight="1" x14ac:dyDescent="0.25">
      <c r="A45" s="40"/>
      <c r="B45" s="239" t="s">
        <v>50</v>
      </c>
      <c r="C45" s="240">
        <v>6018.3891782441988</v>
      </c>
      <c r="D45" s="240">
        <v>3077.7451953209988</v>
      </c>
      <c r="E45" s="241"/>
      <c r="F45" s="241"/>
      <c r="G45" s="30"/>
      <c r="H45" s="30"/>
    </row>
  </sheetData>
  <mergeCells count="1">
    <mergeCell ref="B1:G4"/>
  </mergeCells>
  <conditionalFormatting sqref="B8:F44">
    <cfRule type="expression" dxfId="18" priority="2">
      <formula>MOD(ROW(),2)=0</formula>
    </cfRule>
    <cfRule type="expression" dxfId="17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Y68"/>
  <sheetViews>
    <sheetView showGridLines="0" showRowColHeaders="0" showRuler="0" view="pageLayout" zoomScale="80" zoomScaleNormal="85" zoomScalePageLayoutView="80" workbookViewId="0"/>
  </sheetViews>
  <sheetFormatPr defaultColWidth="0" defaultRowHeight="12.75" customHeight="1" zeroHeight="1" x14ac:dyDescent="0.2"/>
  <cols>
    <col min="1" max="2" width="16.5703125" style="59" customWidth="1"/>
    <col min="3" max="3" width="12.85546875" style="59" bestFit="1" customWidth="1"/>
    <col min="4" max="6" width="9.140625" style="59" customWidth="1"/>
    <col min="7" max="7" width="13.7109375" style="59" customWidth="1"/>
    <col min="8" max="10" width="9.140625" style="59" customWidth="1"/>
    <col min="11" max="11" width="12.140625" style="59" bestFit="1" customWidth="1"/>
    <col min="12" max="12" width="9.140625" style="59" customWidth="1"/>
    <col min="13" max="13" width="11.5703125" style="59" customWidth="1"/>
    <col min="14" max="14" width="9.140625" style="59" hidden="1" customWidth="1"/>
    <col min="15" max="15" width="26.140625" style="59" hidden="1" customWidth="1"/>
    <col min="16" max="16" width="9.28515625" style="59" hidden="1" customWidth="1"/>
    <col min="17" max="17" width="2.7109375" style="60" hidden="1" customWidth="1"/>
    <col min="18" max="18" width="25" style="60" hidden="1" customWidth="1"/>
    <col min="19" max="19" width="9.28515625" style="59" hidden="1" customWidth="1"/>
    <col min="20" max="20" width="2.7109375" style="60" hidden="1" customWidth="1"/>
    <col min="21" max="21" width="32.85546875" style="60" hidden="1" customWidth="1"/>
    <col min="22" max="22" width="7.140625" style="59" hidden="1" customWidth="1"/>
    <col min="23" max="25" width="0" style="59" hidden="1" customWidth="1"/>
    <col min="26" max="16384" width="9.140625" style="59" hidden="1"/>
  </cols>
  <sheetData>
    <row r="1" spans="2:20" ht="12.75" customHeight="1" x14ac:dyDescent="0.2">
      <c r="B1" s="277"/>
      <c r="C1" s="278"/>
      <c r="D1" s="278"/>
      <c r="E1" s="278"/>
      <c r="F1" s="278"/>
      <c r="G1" s="278"/>
    </row>
    <row r="2" spans="2:20" ht="12.75" customHeight="1" x14ac:dyDescent="0.2">
      <c r="B2" s="278"/>
      <c r="C2" s="278"/>
      <c r="D2" s="278"/>
      <c r="E2" s="278"/>
      <c r="F2" s="278"/>
      <c r="G2" s="278"/>
    </row>
    <row r="3" spans="2:20" ht="12.75" customHeight="1" x14ac:dyDescent="0.2">
      <c r="B3" s="278"/>
      <c r="C3" s="278"/>
      <c r="D3" s="278"/>
      <c r="E3" s="278"/>
      <c r="F3" s="278"/>
      <c r="G3" s="278"/>
    </row>
    <row r="4" spans="2:20" ht="12.75" customHeight="1" x14ac:dyDescent="0.2">
      <c r="B4" s="278"/>
      <c r="C4" s="278"/>
      <c r="D4" s="278"/>
      <c r="E4" s="278"/>
      <c r="F4" s="278"/>
      <c r="G4" s="278"/>
    </row>
    <row r="5" spans="2:20" ht="12.75" customHeight="1" x14ac:dyDescent="0.2">
      <c r="B5" s="278"/>
      <c r="C5" s="278"/>
      <c r="D5" s="278"/>
      <c r="E5" s="278"/>
      <c r="F5" s="278"/>
      <c r="G5" s="278"/>
    </row>
    <row r="6" spans="2:20" ht="12.75" customHeight="1" x14ac:dyDescent="0.2">
      <c r="B6" s="278"/>
      <c r="C6" s="278"/>
      <c r="D6" s="278"/>
      <c r="E6" s="278"/>
      <c r="F6" s="278"/>
      <c r="G6" s="278"/>
    </row>
    <row r="7" spans="2:20" ht="9" customHeight="1" x14ac:dyDescent="0.2"/>
    <row r="8" spans="2:20" ht="12.75" customHeight="1" x14ac:dyDescent="0.2"/>
    <row r="9" spans="2:20" ht="12.75" customHeight="1" x14ac:dyDescent="0.2"/>
    <row r="10" spans="2:20" ht="12.75" customHeight="1" x14ac:dyDescent="0.2"/>
    <row r="11" spans="2:20" ht="12.75" customHeight="1" x14ac:dyDescent="0.2"/>
    <row r="12" spans="2:20" ht="9" customHeight="1" x14ac:dyDescent="0.2"/>
    <row r="13" spans="2:20" ht="12.75" customHeight="1" x14ac:dyDescent="0.2"/>
    <row r="14" spans="2:20" ht="12.75" customHeight="1" x14ac:dyDescent="0.2"/>
    <row r="15" spans="2:20" ht="12.75" customHeight="1" x14ac:dyDescent="0.2"/>
    <row r="16" spans="2:20" ht="12.75" customHeight="1" x14ac:dyDescent="0.25">
      <c r="O16" s="96" t="s">
        <v>123</v>
      </c>
      <c r="P16" s="95">
        <f>P18+P29</f>
        <v>20313.100071470002</v>
      </c>
      <c r="Q16" s="89"/>
      <c r="R16" s="94" t="s">
        <v>122</v>
      </c>
      <c r="S16" s="93">
        <f>SUM(S18:S22)</f>
        <v>20313.100071469999</v>
      </c>
      <c r="T16" s="89"/>
    </row>
    <row r="17" spans="15:22" ht="12.75" customHeight="1" x14ac:dyDescent="0.2">
      <c r="P17" s="79"/>
      <c r="Q17" s="68"/>
      <c r="R17" s="68"/>
    </row>
    <row r="18" spans="15:22" ht="12.75" customHeight="1" x14ac:dyDescent="0.25">
      <c r="O18" s="82" t="s">
        <v>121</v>
      </c>
      <c r="P18" s="81">
        <f>SUM(P20:P26)</f>
        <v>1602.9572380849997</v>
      </c>
      <c r="Q18" s="80"/>
      <c r="R18" s="92" t="s">
        <v>120</v>
      </c>
      <c r="S18" s="85">
        <f>[3]Infograma!$F$5</f>
        <v>18694.665165014998</v>
      </c>
      <c r="T18" s="68"/>
      <c r="U18" s="91" t="s">
        <v>120</v>
      </c>
      <c r="V18" s="90">
        <f>SUM(V20:V32)</f>
        <v>18694.665165014998</v>
      </c>
    </row>
    <row r="19" spans="15:22" ht="12.75" customHeight="1" x14ac:dyDescent="0.25">
      <c r="R19" s="87"/>
      <c r="S19" s="85"/>
      <c r="U19" s="89"/>
    </row>
    <row r="20" spans="15:22" ht="12.75" customHeight="1" x14ac:dyDescent="0.25">
      <c r="O20" s="88" t="s">
        <v>119</v>
      </c>
      <c r="P20" s="66">
        <f>[3]Infograma!$C$7</f>
        <v>1107.3878295559998</v>
      </c>
      <c r="Q20" s="83"/>
      <c r="R20" s="86" t="s">
        <v>118</v>
      </c>
      <c r="S20" s="85">
        <f>[3]Infograma!$F$7</f>
        <v>1487.4072069179997</v>
      </c>
      <c r="T20" s="68"/>
      <c r="U20" s="77" t="s">
        <v>117</v>
      </c>
      <c r="V20" s="76">
        <f>[3]Infograma!$I$7</f>
        <v>6254.0332640000006</v>
      </c>
    </row>
    <row r="21" spans="15:22" ht="12.75" customHeight="1" x14ac:dyDescent="0.25">
      <c r="O21" s="67"/>
      <c r="P21" s="67"/>
      <c r="R21" s="87"/>
      <c r="S21" s="85"/>
      <c r="U21" s="84"/>
      <c r="V21" s="76"/>
    </row>
    <row r="22" spans="15:22" ht="12.75" customHeight="1" x14ac:dyDescent="0.25">
      <c r="O22" s="69" t="s">
        <v>116</v>
      </c>
      <c r="P22" s="66">
        <f>[3]Infograma!$C$9</f>
        <v>0</v>
      </c>
      <c r="Q22" s="83"/>
      <c r="R22" s="86" t="s">
        <v>115</v>
      </c>
      <c r="S22" s="85">
        <f>[3]Infograma!$F$9</f>
        <v>131.02769953699922</v>
      </c>
      <c r="T22" s="68"/>
      <c r="U22" s="77" t="s">
        <v>114</v>
      </c>
      <c r="V22" s="76">
        <f>[3]Infograma!$I$9</f>
        <v>7006.8654816549979</v>
      </c>
    </row>
    <row r="23" spans="15:22" ht="12.75" customHeight="1" x14ac:dyDescent="0.25">
      <c r="O23" s="67"/>
      <c r="P23" s="66"/>
      <c r="Q23" s="83"/>
      <c r="R23" s="83"/>
      <c r="U23" s="84"/>
      <c r="V23" s="76"/>
    </row>
    <row r="24" spans="15:22" ht="12.75" customHeight="1" x14ac:dyDescent="0.25">
      <c r="O24" s="69" t="s">
        <v>113</v>
      </c>
      <c r="P24" s="66">
        <f>[3]Infograma!$C$11</f>
        <v>528.935748085</v>
      </c>
      <c r="Q24" s="83"/>
      <c r="R24" s="83"/>
      <c r="U24" s="77" t="s">
        <v>112</v>
      </c>
      <c r="V24" s="76">
        <f>[3]Infograma!$I$11</f>
        <v>0</v>
      </c>
    </row>
    <row r="25" spans="15:22" ht="12.75" customHeight="1" x14ac:dyDescent="0.25">
      <c r="O25" s="67"/>
      <c r="P25" s="67"/>
      <c r="U25" s="84"/>
      <c r="V25" s="76"/>
    </row>
    <row r="26" spans="15:22" ht="12.75" customHeight="1" x14ac:dyDescent="0.25">
      <c r="O26" s="69" t="s">
        <v>111</v>
      </c>
      <c r="P26" s="66">
        <f>[3]Infograma!$C$13</f>
        <v>-33.366339556000007</v>
      </c>
      <c r="Q26" s="83"/>
      <c r="R26" s="83"/>
      <c r="S26" s="75"/>
      <c r="T26" s="83"/>
      <c r="U26" s="77" t="s">
        <v>110</v>
      </c>
      <c r="V26" s="76">
        <f>[3]Infograma!$I$13</f>
        <v>418.46336864799997</v>
      </c>
    </row>
    <row r="27" spans="15:22" ht="12.75" customHeight="1" x14ac:dyDescent="0.25">
      <c r="P27" s="79"/>
      <c r="Q27" s="68"/>
      <c r="R27" s="68"/>
      <c r="U27" s="78"/>
      <c r="V27" s="76"/>
    </row>
    <row r="28" spans="15:22" ht="12.75" customHeight="1" x14ac:dyDescent="0.25">
      <c r="P28" s="79"/>
      <c r="Q28" s="68"/>
      <c r="R28" s="68"/>
      <c r="U28" s="77" t="s">
        <v>109</v>
      </c>
      <c r="V28" s="76">
        <f>[3]Infograma!$I$15</f>
        <v>579.74077299999999</v>
      </c>
    </row>
    <row r="29" spans="15:22" ht="12.75" customHeight="1" x14ac:dyDescent="0.25">
      <c r="O29" s="82" t="s">
        <v>108</v>
      </c>
      <c r="P29" s="81">
        <f>SUM(P31:P49)</f>
        <v>18710.142833385002</v>
      </c>
      <c r="Q29" s="80"/>
      <c r="R29" s="80"/>
      <c r="U29" s="76"/>
      <c r="V29" s="76"/>
    </row>
    <row r="30" spans="15:22" ht="12.75" customHeight="1" x14ac:dyDescent="0.25">
      <c r="P30" s="79"/>
      <c r="Q30" s="68"/>
      <c r="R30" s="68"/>
      <c r="U30" s="77" t="s">
        <v>107</v>
      </c>
      <c r="V30" s="76">
        <f>[3]Infograma!$I$17</f>
        <v>54.782239041999993</v>
      </c>
    </row>
    <row r="31" spans="15:22" ht="12.75" customHeight="1" x14ac:dyDescent="0.25">
      <c r="O31" s="69" t="s">
        <v>106</v>
      </c>
      <c r="P31" s="66">
        <f>[3]Infograma!$C$18</f>
        <v>1445.1022113669999</v>
      </c>
      <c r="Q31" s="68"/>
      <c r="R31" s="68"/>
      <c r="U31" s="78"/>
      <c r="V31" s="76"/>
    </row>
    <row r="32" spans="15:22" ht="12.75" customHeight="1" x14ac:dyDescent="0.25">
      <c r="O32" s="67"/>
      <c r="P32" s="67"/>
      <c r="U32" s="77" t="s">
        <v>105</v>
      </c>
      <c r="V32" s="76">
        <f>[3]Infograma!$I$19</f>
        <v>4380.7800386700001</v>
      </c>
    </row>
    <row r="33" spans="15:25" ht="12.75" customHeight="1" x14ac:dyDescent="0.25">
      <c r="O33" s="69" t="s">
        <v>104</v>
      </c>
      <c r="P33" s="66">
        <f>[3]Infograma!$C$20</f>
        <v>4288.7150071690012</v>
      </c>
      <c r="Q33" s="68"/>
      <c r="R33" s="68"/>
      <c r="V33" s="75"/>
    </row>
    <row r="34" spans="15:25" ht="12.75" customHeight="1" x14ac:dyDescent="0.25">
      <c r="O34" s="67"/>
      <c r="P34" s="66"/>
    </row>
    <row r="35" spans="15:25" ht="12.75" customHeight="1" x14ac:dyDescent="0.25">
      <c r="O35" s="69" t="s">
        <v>103</v>
      </c>
      <c r="P35" s="66">
        <f>[3]Infograma!$C$22</f>
        <v>1666.9752626980001</v>
      </c>
      <c r="Q35" s="68"/>
      <c r="R35" s="68"/>
    </row>
    <row r="36" spans="15:25" ht="12.75" customHeight="1" x14ac:dyDescent="0.25">
      <c r="O36" s="67"/>
      <c r="P36" s="66"/>
    </row>
    <row r="37" spans="15:25" ht="12.75" customHeight="1" x14ac:dyDescent="0.25">
      <c r="O37" s="69" t="s">
        <v>102</v>
      </c>
      <c r="P37" s="66">
        <f>[3]Infograma!$C$24</f>
        <v>4463.2265683189989</v>
      </c>
      <c r="Q37" s="68"/>
      <c r="R37" s="68"/>
    </row>
    <row r="38" spans="15:25" ht="12.75" customHeight="1" x14ac:dyDescent="0.25">
      <c r="O38" s="67"/>
      <c r="P38" s="66"/>
      <c r="R38" s="74"/>
    </row>
    <row r="39" spans="15:25" ht="12.75" customHeight="1" x14ac:dyDescent="0.25">
      <c r="O39" s="69" t="s">
        <v>101</v>
      </c>
      <c r="P39" s="66">
        <f>[3]Infograma!$C$26</f>
        <v>4414.240064824</v>
      </c>
      <c r="Q39" s="68"/>
      <c r="R39" s="68"/>
    </row>
    <row r="40" spans="15:25" ht="12.75" customHeight="1" x14ac:dyDescent="0.25">
      <c r="O40" s="67"/>
      <c r="P40" s="66"/>
      <c r="S40" s="73"/>
      <c r="U40" s="72"/>
    </row>
    <row r="41" spans="15:25" ht="12.75" customHeight="1" x14ac:dyDescent="0.25">
      <c r="O41" s="69" t="s">
        <v>100</v>
      </c>
      <c r="P41" s="66">
        <f>[3]Infograma!$C$28</f>
        <v>271.23089400000003</v>
      </c>
      <c r="Q41" s="68"/>
      <c r="R41" s="68"/>
    </row>
    <row r="42" spans="15:25" ht="12.75" customHeight="1" x14ac:dyDescent="0.25">
      <c r="O42" s="67"/>
      <c r="P42" s="66"/>
    </row>
    <row r="43" spans="15:25" ht="12.75" customHeight="1" x14ac:dyDescent="0.25">
      <c r="O43" s="69" t="s">
        <v>99</v>
      </c>
      <c r="P43" s="66">
        <f>[3]Infograma!$C$30</f>
        <v>1833.2179720080001</v>
      </c>
      <c r="Q43" s="68"/>
      <c r="R43" s="68"/>
      <c r="Y43" s="71"/>
    </row>
    <row r="44" spans="15:25" ht="12.75" customHeight="1" x14ac:dyDescent="0.25">
      <c r="O44" s="67"/>
      <c r="P44" s="66"/>
    </row>
    <row r="45" spans="15:25" ht="12.75" customHeight="1" x14ac:dyDescent="0.25">
      <c r="O45" s="69" t="s">
        <v>98</v>
      </c>
      <c r="P45" s="66">
        <f>[3]Infograma!$C$32</f>
        <v>188.159479</v>
      </c>
      <c r="Q45" s="68"/>
      <c r="R45" s="68"/>
      <c r="S45" s="70"/>
    </row>
    <row r="46" spans="15:25" ht="12.75" customHeight="1" x14ac:dyDescent="0.25">
      <c r="O46" s="67"/>
      <c r="P46" s="66"/>
    </row>
    <row r="47" spans="15:25" ht="12.75" customHeight="1" x14ac:dyDescent="0.25">
      <c r="O47" s="69" t="s">
        <v>97</v>
      </c>
      <c r="P47" s="66">
        <f>[3]Infograma!$C$34</f>
        <v>139.275374</v>
      </c>
      <c r="Q47" s="68"/>
      <c r="R47" s="68"/>
    </row>
    <row r="48" spans="15:25" ht="12.75" customHeight="1" x14ac:dyDescent="0.25">
      <c r="O48" s="69"/>
      <c r="P48" s="66"/>
      <c r="Q48" s="68"/>
      <c r="R48" s="68"/>
    </row>
    <row r="49" spans="2:16" ht="12.75" customHeight="1" x14ac:dyDescent="0.25">
      <c r="O49" s="67"/>
      <c r="P49" s="66"/>
    </row>
    <row r="50" spans="2:16" ht="12.75" customHeight="1" x14ac:dyDescent="0.2"/>
    <row r="51" spans="2:16" ht="12.75" customHeight="1" x14ac:dyDescent="0.25">
      <c r="D51" s="65"/>
    </row>
    <row r="52" spans="2:16" ht="12.75" customHeight="1" x14ac:dyDescent="0.2"/>
    <row r="53" spans="2:16" ht="12.75" customHeight="1" x14ac:dyDescent="0.2"/>
    <row r="54" spans="2:16" ht="12.75" customHeight="1" x14ac:dyDescent="0.25">
      <c r="I54" s="60"/>
      <c r="J54" s="60"/>
      <c r="K54" s="60"/>
      <c r="L54" s="60"/>
      <c r="M54" s="62"/>
    </row>
    <row r="55" spans="2:16" ht="12.75" customHeight="1" x14ac:dyDescent="0.25">
      <c r="I55" s="60"/>
      <c r="J55" s="60"/>
      <c r="K55" s="60"/>
      <c r="L55" s="60"/>
      <c r="M55" s="62"/>
    </row>
    <row r="56" spans="2:16" ht="12.75" customHeight="1" x14ac:dyDescent="0.25">
      <c r="I56" s="60"/>
      <c r="J56" s="60"/>
      <c r="K56" s="64"/>
      <c r="L56" s="60"/>
      <c r="M56" s="62"/>
    </row>
    <row r="57" spans="2:16" ht="12.75" customHeight="1" x14ac:dyDescent="0.25">
      <c r="I57" s="60"/>
      <c r="J57" s="60"/>
      <c r="K57" s="64"/>
      <c r="L57" s="60"/>
      <c r="M57" s="62"/>
    </row>
    <row r="58" spans="2:16" ht="12.75" hidden="1" customHeight="1" x14ac:dyDescent="0.25">
      <c r="B58" s="63"/>
      <c r="I58" s="60"/>
      <c r="J58" s="60"/>
      <c r="K58" s="60"/>
      <c r="L58" s="60"/>
      <c r="M58" s="62"/>
    </row>
    <row r="59" spans="2:16" ht="12.75" hidden="1" customHeight="1" x14ac:dyDescent="0.25">
      <c r="I59" s="60"/>
      <c r="J59" s="60"/>
      <c r="K59" s="60"/>
      <c r="L59" s="60"/>
      <c r="M59" s="62"/>
    </row>
    <row r="60" spans="2:16" ht="12.75" hidden="1" customHeight="1" x14ac:dyDescent="0.25">
      <c r="I60" s="60"/>
      <c r="J60" s="60"/>
      <c r="K60" s="60"/>
      <c r="L60" s="60"/>
      <c r="M60" s="62"/>
    </row>
    <row r="61" spans="2:16" ht="12.75" hidden="1" customHeight="1" x14ac:dyDescent="0.25">
      <c r="I61" s="60"/>
      <c r="J61" s="60"/>
      <c r="K61" s="60"/>
      <c r="L61" s="60"/>
      <c r="M61" s="62"/>
    </row>
    <row r="62" spans="2:16" ht="12.75" hidden="1" customHeight="1" x14ac:dyDescent="0.25">
      <c r="I62" s="60"/>
      <c r="J62" s="60"/>
      <c r="K62" s="60"/>
      <c r="L62" s="60"/>
      <c r="M62" s="62"/>
    </row>
    <row r="63" spans="2:16" ht="12.75" hidden="1" customHeight="1" x14ac:dyDescent="0.25">
      <c r="I63" s="60"/>
      <c r="J63" s="60"/>
      <c r="K63" s="60"/>
      <c r="L63" s="60"/>
      <c r="M63" s="62"/>
    </row>
    <row r="64" spans="2:16" ht="12.75" hidden="1" customHeight="1" x14ac:dyDescent="0.2">
      <c r="I64" s="60"/>
      <c r="J64" s="60"/>
      <c r="K64" s="60"/>
      <c r="L64" s="60"/>
      <c r="M64" s="61"/>
    </row>
    <row r="65" spans="9:13" ht="12.75" hidden="1" customHeight="1" x14ac:dyDescent="0.2">
      <c r="I65" s="60"/>
      <c r="J65" s="60"/>
      <c r="K65" s="60"/>
      <c r="L65" s="60"/>
      <c r="M65" s="60"/>
    </row>
    <row r="66" spans="9:13" ht="12.75" hidden="1" customHeight="1" x14ac:dyDescent="0.2">
      <c r="I66" s="60"/>
      <c r="J66" s="60"/>
      <c r="K66" s="60"/>
      <c r="L66" s="60"/>
      <c r="M66" s="60"/>
    </row>
    <row r="67" spans="9:13" ht="12.75" hidden="1" customHeight="1" x14ac:dyDescent="0.2">
      <c r="I67" s="60"/>
      <c r="J67" s="60"/>
      <c r="K67" s="60"/>
      <c r="L67" s="60"/>
      <c r="M67" s="60"/>
    </row>
    <row r="68" spans="9:13" ht="12.75" hidden="1" customHeight="1" x14ac:dyDescent="0.2">
      <c r="I68" s="60"/>
      <c r="J68" s="60"/>
      <c r="K68" s="60"/>
      <c r="L68" s="60"/>
      <c r="M68" s="60"/>
    </row>
  </sheetData>
  <mergeCells count="1">
    <mergeCell ref="B1:G6"/>
  </mergeCells>
  <pageMargins left="0" right="0" top="0" bottom="0" header="0" footer="0"/>
  <pageSetup paperSize="9"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4.140625" customWidth="1"/>
    <col min="2" max="2" width="28.28515625" bestFit="1" customWidth="1"/>
    <col min="3" max="3" width="12.42578125" customWidth="1"/>
    <col min="4" max="4" width="10.85546875" customWidth="1"/>
    <col min="5" max="5" width="13.7109375" bestFit="1" customWidth="1"/>
    <col min="6" max="6" width="11" bestFit="1" customWidth="1"/>
    <col min="7" max="7" width="11.140625" customWidth="1"/>
    <col min="8" max="8" width="13.7109375" bestFit="1" customWidth="1"/>
    <col min="9" max="9" width="8.42578125" customWidth="1"/>
    <col min="10" max="10" width="9.42578125" customWidth="1"/>
    <col min="11" max="11" width="6.28515625" customWidth="1"/>
    <col min="12" max="16384" width="0.85546875" hidden="1"/>
  </cols>
  <sheetData>
    <row r="1" spans="2:10" x14ac:dyDescent="0.25">
      <c r="B1" s="277"/>
      <c r="C1" s="278"/>
      <c r="D1" s="278"/>
      <c r="E1" s="278"/>
      <c r="F1" s="278"/>
      <c r="G1" s="278"/>
    </row>
    <row r="2" spans="2:10" x14ac:dyDescent="0.25">
      <c r="B2" s="278"/>
      <c r="C2" s="278"/>
      <c r="D2" s="278"/>
      <c r="E2" s="278"/>
      <c r="F2" s="278"/>
      <c r="G2" s="278"/>
    </row>
    <row r="3" spans="2:10" x14ac:dyDescent="0.25">
      <c r="B3" s="278"/>
      <c r="C3" s="278"/>
      <c r="D3" s="278"/>
      <c r="E3" s="278"/>
      <c r="F3" s="278"/>
      <c r="G3" s="278"/>
    </row>
    <row r="4" spans="2:10" x14ac:dyDescent="0.25">
      <c r="B4" s="278"/>
      <c r="C4" s="278"/>
      <c r="D4" s="278"/>
      <c r="E4" s="278"/>
      <c r="F4" s="278"/>
      <c r="G4" s="278"/>
    </row>
    <row r="5" spans="2:10" x14ac:dyDescent="0.25">
      <c r="B5" s="278"/>
      <c r="C5" s="278"/>
      <c r="D5" s="278"/>
      <c r="E5" s="278"/>
      <c r="F5" s="278"/>
      <c r="G5" s="278"/>
    </row>
    <row r="6" spans="2:10" x14ac:dyDescent="0.25">
      <c r="B6" s="278"/>
      <c r="C6" s="278"/>
      <c r="D6" s="278"/>
      <c r="E6" s="278"/>
      <c r="F6" s="278"/>
      <c r="G6" s="278"/>
    </row>
    <row r="7" spans="2:10" x14ac:dyDescent="0.25"/>
    <row r="8" spans="2:10" ht="24.95" customHeight="1" x14ac:dyDescent="0.25">
      <c r="B8" s="101"/>
      <c r="C8" s="279" t="s">
        <v>147</v>
      </c>
      <c r="D8" s="280"/>
      <c r="E8" s="280"/>
      <c r="F8" s="279" t="s">
        <v>146</v>
      </c>
      <c r="G8" s="280"/>
      <c r="H8" s="280"/>
      <c r="I8" s="279" t="s">
        <v>145</v>
      </c>
      <c r="J8" s="280"/>
    </row>
    <row r="9" spans="2:10" ht="72.95" customHeight="1" x14ac:dyDescent="0.25">
      <c r="B9" s="102"/>
      <c r="C9" s="151" t="s">
        <v>144</v>
      </c>
      <c r="D9" s="151" t="s">
        <v>143</v>
      </c>
      <c r="E9" s="151" t="s">
        <v>142</v>
      </c>
      <c r="F9" s="151" t="s">
        <v>144</v>
      </c>
      <c r="G9" s="151" t="s">
        <v>143</v>
      </c>
      <c r="H9" s="151" t="s">
        <v>142</v>
      </c>
      <c r="I9" s="151" t="s">
        <v>141</v>
      </c>
      <c r="J9" s="151" t="s">
        <v>140</v>
      </c>
    </row>
    <row r="10" spans="2:10" ht="18.600000000000001" customHeight="1" x14ac:dyDescent="0.25">
      <c r="B10" s="104" t="s">
        <v>139</v>
      </c>
      <c r="C10" s="108">
        <v>2785000</v>
      </c>
      <c r="D10" s="108">
        <v>2559054</v>
      </c>
      <c r="E10" s="112">
        <v>918.87</v>
      </c>
      <c r="F10" s="108">
        <v>2743798</v>
      </c>
      <c r="G10" s="108">
        <v>2458438</v>
      </c>
      <c r="H10" s="112">
        <v>896</v>
      </c>
      <c r="I10" s="112">
        <v>1.5</v>
      </c>
      <c r="J10" s="112">
        <v>4.09</v>
      </c>
    </row>
    <row r="11" spans="2:10" ht="18.600000000000001" customHeight="1" x14ac:dyDescent="0.25">
      <c r="B11" s="105" t="s">
        <v>138</v>
      </c>
      <c r="C11" s="109">
        <v>3477792</v>
      </c>
      <c r="D11" s="109">
        <v>1047152</v>
      </c>
      <c r="E11" s="113">
        <v>301.10000000000002</v>
      </c>
      <c r="F11" s="109">
        <v>3872005</v>
      </c>
      <c r="G11" s="109">
        <v>1140542</v>
      </c>
      <c r="H11" s="113">
        <v>294.56</v>
      </c>
      <c r="I11" s="113">
        <v>-10.18</v>
      </c>
      <c r="J11" s="113">
        <v>-8.19</v>
      </c>
    </row>
    <row r="12" spans="2:10" ht="18.600000000000001" customHeight="1" x14ac:dyDescent="0.25">
      <c r="B12" s="104" t="s">
        <v>137</v>
      </c>
      <c r="C12" s="108">
        <v>2509221</v>
      </c>
      <c r="D12" s="108">
        <v>1440399</v>
      </c>
      <c r="E12" s="112">
        <v>574.04</v>
      </c>
      <c r="F12" s="108">
        <v>2279357</v>
      </c>
      <c r="G12" s="108">
        <v>1339038</v>
      </c>
      <c r="H12" s="112">
        <v>587.46</v>
      </c>
      <c r="I12" s="112">
        <v>10.08</v>
      </c>
      <c r="J12" s="112">
        <v>7.57</v>
      </c>
    </row>
    <row r="13" spans="2:10" ht="18.600000000000001" customHeight="1" x14ac:dyDescent="0.25">
      <c r="B13" s="105" t="s">
        <v>136</v>
      </c>
      <c r="C13" s="109">
        <v>775214</v>
      </c>
      <c r="D13" s="109">
        <v>472819</v>
      </c>
      <c r="E13" s="113">
        <v>609.91999999999996</v>
      </c>
      <c r="F13" s="109">
        <v>860624</v>
      </c>
      <c r="G13" s="109">
        <v>456879</v>
      </c>
      <c r="H13" s="113">
        <v>530.87</v>
      </c>
      <c r="I13" s="113">
        <v>-9.92</v>
      </c>
      <c r="J13" s="113">
        <v>3.49</v>
      </c>
    </row>
    <row r="14" spans="2:10" ht="18.600000000000001" customHeight="1" x14ac:dyDescent="0.25">
      <c r="B14" s="104" t="s">
        <v>135</v>
      </c>
      <c r="C14" s="108">
        <v>217006</v>
      </c>
      <c r="D14" s="108">
        <v>157868</v>
      </c>
      <c r="E14" s="112">
        <v>727.48</v>
      </c>
      <c r="F14" s="108">
        <v>223700</v>
      </c>
      <c r="G14" s="108">
        <v>153592</v>
      </c>
      <c r="H14" s="112">
        <v>686.6</v>
      </c>
      <c r="I14" s="112">
        <v>-2.99</v>
      </c>
      <c r="J14" s="112">
        <v>2.78</v>
      </c>
    </row>
    <row r="15" spans="2:10" ht="18.600000000000001" customHeight="1" x14ac:dyDescent="0.25">
      <c r="B15" s="105" t="s">
        <v>134</v>
      </c>
      <c r="C15" s="109">
        <v>339494</v>
      </c>
      <c r="D15" s="109">
        <v>152776</v>
      </c>
      <c r="E15" s="113">
        <v>450.01</v>
      </c>
      <c r="F15" s="109">
        <v>351964</v>
      </c>
      <c r="G15" s="109">
        <v>150845</v>
      </c>
      <c r="H15" s="113">
        <v>428.58</v>
      </c>
      <c r="I15" s="113">
        <v>-3.54</v>
      </c>
      <c r="J15" s="113">
        <v>1.28</v>
      </c>
    </row>
    <row r="16" spans="2:10" ht="18.600000000000001" customHeight="1" x14ac:dyDescent="0.25">
      <c r="B16" s="104" t="s">
        <v>133</v>
      </c>
      <c r="C16" s="108">
        <v>335474</v>
      </c>
      <c r="D16" s="108">
        <v>178663</v>
      </c>
      <c r="E16" s="112">
        <v>532.57000000000005</v>
      </c>
      <c r="F16" s="108">
        <v>339111</v>
      </c>
      <c r="G16" s="108">
        <v>167496</v>
      </c>
      <c r="H16" s="112">
        <v>493.93</v>
      </c>
      <c r="I16" s="112">
        <v>-1.07</v>
      </c>
      <c r="J16" s="112">
        <v>6.67</v>
      </c>
    </row>
    <row r="17" spans="1:10" ht="18.600000000000001" customHeight="1" x14ac:dyDescent="0.25">
      <c r="B17" s="166" t="s">
        <v>132</v>
      </c>
      <c r="C17" s="167">
        <v>10439201</v>
      </c>
      <c r="D17" s="167">
        <v>6008731</v>
      </c>
      <c r="E17" s="196">
        <v>575.59</v>
      </c>
      <c r="F17" s="167">
        <v>10670559</v>
      </c>
      <c r="G17" s="167">
        <v>5866830</v>
      </c>
      <c r="H17" s="196">
        <v>549.80999999999995</v>
      </c>
      <c r="I17" s="196">
        <v>-2.17</v>
      </c>
      <c r="J17" s="196">
        <v>2.42</v>
      </c>
    </row>
    <row r="18" spans="1:10" ht="18.600000000000001" customHeight="1" x14ac:dyDescent="0.25">
      <c r="B18" s="104" t="s">
        <v>131</v>
      </c>
      <c r="C18" s="108">
        <v>9406</v>
      </c>
      <c r="D18" s="111" t="s">
        <v>127</v>
      </c>
      <c r="E18" s="115" t="s">
        <v>127</v>
      </c>
      <c r="F18" s="108">
        <v>9983</v>
      </c>
      <c r="G18" s="108" t="s">
        <v>127</v>
      </c>
      <c r="H18" s="112" t="s">
        <v>127</v>
      </c>
      <c r="I18" s="112">
        <v>-5.78</v>
      </c>
      <c r="J18" s="115" t="s">
        <v>127</v>
      </c>
    </row>
    <row r="19" spans="1:10" ht="18.600000000000001" customHeight="1" x14ac:dyDescent="0.25">
      <c r="B19" s="105" t="s">
        <v>130</v>
      </c>
      <c r="C19" s="110" t="s">
        <v>127</v>
      </c>
      <c r="D19" s="109">
        <v>-152833</v>
      </c>
      <c r="E19" s="114" t="s">
        <v>127</v>
      </c>
      <c r="F19" s="109" t="s">
        <v>127</v>
      </c>
      <c r="G19" s="109">
        <v>-25814</v>
      </c>
      <c r="H19" s="114" t="s">
        <v>127</v>
      </c>
      <c r="I19" s="114" t="s">
        <v>127</v>
      </c>
      <c r="J19" s="113">
        <v>492.05</v>
      </c>
    </row>
    <row r="20" spans="1:10" ht="18.600000000000001" customHeight="1" x14ac:dyDescent="0.25">
      <c r="B20" s="106"/>
      <c r="C20" s="111">
        <v>10448607</v>
      </c>
      <c r="D20" s="111">
        <v>5855898</v>
      </c>
      <c r="E20" s="115">
        <v>560.45000000000005</v>
      </c>
      <c r="F20" s="111">
        <v>10680542</v>
      </c>
      <c r="G20" s="111">
        <v>5841016</v>
      </c>
      <c r="H20" s="115">
        <v>546.88</v>
      </c>
      <c r="I20" s="115">
        <v>-2.17</v>
      </c>
      <c r="J20" s="115">
        <v>0.25</v>
      </c>
    </row>
    <row r="21" spans="1:10" ht="30" customHeight="1" x14ac:dyDescent="0.25">
      <c r="B21" s="105" t="s">
        <v>129</v>
      </c>
      <c r="C21" s="109">
        <v>3224555</v>
      </c>
      <c r="D21" s="109">
        <v>862360</v>
      </c>
      <c r="E21" s="113">
        <v>267.44</v>
      </c>
      <c r="F21" s="109">
        <v>3077493</v>
      </c>
      <c r="G21" s="109">
        <v>817138</v>
      </c>
      <c r="H21" s="113">
        <v>265.52</v>
      </c>
      <c r="I21" s="113">
        <v>4.78</v>
      </c>
      <c r="J21" s="113">
        <v>5.53</v>
      </c>
    </row>
    <row r="22" spans="1:10" ht="18.600000000000001" customHeight="1" x14ac:dyDescent="0.25">
      <c r="B22" s="104" t="s">
        <v>128</v>
      </c>
      <c r="C22" s="108" t="s">
        <v>127</v>
      </c>
      <c r="D22" s="108">
        <v>49180</v>
      </c>
      <c r="E22" s="115" t="s">
        <v>127</v>
      </c>
      <c r="F22" s="108" t="s">
        <v>127</v>
      </c>
      <c r="G22" s="108">
        <v>-56737</v>
      </c>
      <c r="H22" s="115" t="s">
        <v>127</v>
      </c>
      <c r="I22" s="115" t="s">
        <v>127</v>
      </c>
      <c r="J22" s="112">
        <v>-186.68</v>
      </c>
    </row>
    <row r="23" spans="1:10" ht="18.600000000000001" customHeight="1" x14ac:dyDescent="0.25">
      <c r="B23" s="166" t="s">
        <v>50</v>
      </c>
      <c r="C23" s="167">
        <v>13673162</v>
      </c>
      <c r="D23" s="167">
        <v>6767438</v>
      </c>
      <c r="E23" s="196">
        <v>494.94</v>
      </c>
      <c r="F23" s="167">
        <v>13758035</v>
      </c>
      <c r="G23" s="167">
        <v>6601417</v>
      </c>
      <c r="H23" s="196">
        <v>479.82</v>
      </c>
      <c r="I23" s="196">
        <v>-0.62</v>
      </c>
      <c r="J23" s="196">
        <v>2.5099999999999998</v>
      </c>
    </row>
    <row r="24" spans="1:10" x14ac:dyDescent="0.25"/>
    <row r="25" spans="1:10" x14ac:dyDescent="0.25">
      <c r="A25" s="99" t="s">
        <v>126</v>
      </c>
    </row>
    <row r="26" spans="1:10" x14ac:dyDescent="0.25">
      <c r="A26" s="98" t="s">
        <v>125</v>
      </c>
    </row>
    <row r="27" spans="1:10" x14ac:dyDescent="0.25">
      <c r="A27" s="98" t="s">
        <v>124</v>
      </c>
    </row>
    <row r="28" spans="1:10" x14ac:dyDescent="0.25"/>
  </sheetData>
  <mergeCells count="4">
    <mergeCell ref="B1:G6"/>
    <mergeCell ref="C8:E8"/>
    <mergeCell ref="F8:H8"/>
    <mergeCell ref="I8:J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2"/>
  <sheetViews>
    <sheetView showGridLines="0" showRowColHeaders="0" zoomScale="80" zoomScaleNormal="80" workbookViewId="0"/>
  </sheetViews>
  <sheetFormatPr defaultColWidth="0" defaultRowHeight="15" x14ac:dyDescent="0.25"/>
  <cols>
    <col min="1" max="1" width="14" customWidth="1"/>
    <col min="2" max="2" width="8.7109375" customWidth="1"/>
    <col min="3" max="3" width="18.85546875" bestFit="1" customWidth="1"/>
    <col min="4" max="4" width="16.140625" bestFit="1" customWidth="1"/>
    <col min="5" max="5" width="16" bestFit="1" customWidth="1"/>
    <col min="6" max="6" width="39.5703125" customWidth="1"/>
    <col min="7" max="7" width="8.7109375" customWidth="1"/>
    <col min="8" max="8" width="7.42578125" customWidth="1"/>
    <col min="9" max="9" width="3" hidden="1" customWidth="1"/>
    <col min="10" max="10" width="10.28515625" hidden="1" customWidth="1"/>
    <col min="11" max="16383" width="8.7109375" hidden="1"/>
    <col min="16384" max="16384" width="0.140625" hidden="1" customWidth="1"/>
  </cols>
  <sheetData>
    <row r="1" spans="2:7" x14ac:dyDescent="0.25">
      <c r="B1" s="277"/>
      <c r="C1" s="278"/>
      <c r="D1" s="278"/>
      <c r="E1" s="278"/>
      <c r="F1" s="278"/>
      <c r="G1" s="278"/>
    </row>
    <row r="2" spans="2:7" x14ac:dyDescent="0.25">
      <c r="B2" s="278"/>
      <c r="C2" s="278"/>
      <c r="D2" s="278"/>
      <c r="E2" s="278"/>
      <c r="F2" s="278"/>
      <c r="G2" s="278"/>
    </row>
    <row r="3" spans="2:7" x14ac:dyDescent="0.25">
      <c r="B3" s="278"/>
      <c r="C3" s="278"/>
      <c r="D3" s="278"/>
      <c r="E3" s="278"/>
      <c r="F3" s="278"/>
      <c r="G3" s="278"/>
    </row>
    <row r="4" spans="2:7" ht="18.75" x14ac:dyDescent="0.25">
      <c r="B4" s="39"/>
      <c r="C4" s="39"/>
      <c r="D4" s="39"/>
      <c r="E4" s="39"/>
      <c r="F4" s="39"/>
      <c r="G4" s="39"/>
    </row>
    <row r="5" spans="2:7" ht="18.75" x14ac:dyDescent="0.25">
      <c r="B5" s="39"/>
      <c r="C5" s="39"/>
      <c r="D5" s="39"/>
      <c r="E5" s="39"/>
      <c r="F5" s="39"/>
      <c r="G5" s="39"/>
    </row>
    <row r="6" spans="2:7" ht="18.75" x14ac:dyDescent="0.25">
      <c r="B6" s="39"/>
      <c r="C6" s="39"/>
      <c r="D6" s="39"/>
      <c r="E6" s="39"/>
      <c r="F6" s="39"/>
      <c r="G6" s="39"/>
    </row>
    <row r="7" spans="2:7" ht="10.5" customHeight="1" x14ac:dyDescent="0.25"/>
    <row r="8" spans="2:7" ht="32.450000000000003" customHeight="1" x14ac:dyDescent="0.25">
      <c r="B8" s="103" t="s">
        <v>153</v>
      </c>
      <c r="C8" s="107" t="s">
        <v>152</v>
      </c>
      <c r="D8" s="107" t="s">
        <v>151</v>
      </c>
      <c r="E8" s="116" t="s">
        <v>150</v>
      </c>
      <c r="F8" s="107" t="s">
        <v>149</v>
      </c>
    </row>
    <row r="9" spans="2:7" ht="34.5" customHeight="1" x14ac:dyDescent="0.25">
      <c r="B9" s="120">
        <v>2018</v>
      </c>
      <c r="C9" s="169">
        <v>6957.5542135885207</v>
      </c>
      <c r="D9" s="169">
        <v>5609.2860379362846</v>
      </c>
      <c r="E9" s="268">
        <v>0.13641093475560787</v>
      </c>
      <c r="F9" s="269">
        <v>0.11216421487196993</v>
      </c>
    </row>
    <row r="10" spans="2:7" ht="36.950000000000003" customHeight="1" x14ac:dyDescent="0.25">
      <c r="B10" s="122">
        <v>2019</v>
      </c>
      <c r="C10" s="170">
        <v>7194.779885993913</v>
      </c>
      <c r="D10" s="170">
        <v>5838.8897828871995</v>
      </c>
      <c r="E10" s="270">
        <v>0.13835260960228116</v>
      </c>
      <c r="F10" s="271">
        <v>0.11749999999999999</v>
      </c>
    </row>
    <row r="11" spans="2:7" ht="36.950000000000003" customHeight="1" x14ac:dyDescent="0.25">
      <c r="B11" s="121" t="s">
        <v>148</v>
      </c>
      <c r="C11" s="169">
        <v>6851</v>
      </c>
      <c r="D11" s="169">
        <v>5702</v>
      </c>
      <c r="E11" s="268">
        <v>0.1326</v>
      </c>
      <c r="F11" s="269">
        <v>0.1149</v>
      </c>
    </row>
    <row r="12" spans="2:7" x14ac:dyDescent="0.25">
      <c r="B12" s="119"/>
      <c r="C12" s="100"/>
      <c r="D12" s="100"/>
      <c r="E12" s="118"/>
      <c r="F12" s="117"/>
    </row>
  </sheetData>
  <mergeCells count="1">
    <mergeCell ref="B1:G3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showRowColHeaders="0" zoomScale="80" zoomScaleNormal="80" workbookViewId="0"/>
  </sheetViews>
  <sheetFormatPr defaultColWidth="0" defaultRowHeight="15.75" zeroHeight="1" x14ac:dyDescent="0.25"/>
  <cols>
    <col min="1" max="1" width="25.5703125" style="123" customWidth="1"/>
    <col min="2" max="2" width="10.5703125" style="125" bestFit="1" customWidth="1"/>
    <col min="3" max="4" width="12.7109375" style="123" customWidth="1"/>
    <col min="5" max="5" width="1.7109375" style="124" customWidth="1"/>
    <col min="6" max="7" width="12.7109375" style="123" customWidth="1"/>
    <col min="8" max="8" width="12.85546875" style="123" customWidth="1"/>
    <col min="9" max="10" width="9.140625" style="123" customWidth="1"/>
    <col min="11" max="11" width="9.5703125" style="123" customWidth="1"/>
    <col min="12" max="12" width="11.140625" style="123" hidden="1" customWidth="1"/>
    <col min="13" max="16384" width="9.140625" style="123" hidden="1"/>
  </cols>
  <sheetData>
    <row r="1" spans="1:8" x14ac:dyDescent="0.25">
      <c r="A1"/>
      <c r="B1" s="277"/>
      <c r="C1" s="278"/>
      <c r="D1" s="278"/>
      <c r="E1" s="278"/>
      <c r="F1" s="278"/>
      <c r="G1" s="278"/>
    </row>
    <row r="2" spans="1:8" x14ac:dyDescent="0.25">
      <c r="A2"/>
      <c r="B2" s="277"/>
      <c r="C2" s="278"/>
      <c r="D2" s="278"/>
      <c r="E2" s="278"/>
      <c r="F2" s="278"/>
      <c r="G2" s="278"/>
    </row>
    <row r="3" spans="1:8" x14ac:dyDescent="0.25">
      <c r="A3"/>
      <c r="B3" s="277"/>
      <c r="C3" s="278"/>
      <c r="D3" s="278"/>
      <c r="E3" s="278"/>
      <c r="F3" s="278"/>
      <c r="G3" s="278"/>
    </row>
    <row r="4" spans="1:8" x14ac:dyDescent="0.25">
      <c r="A4"/>
      <c r="B4" s="277"/>
      <c r="C4" s="278"/>
      <c r="D4" s="278"/>
      <c r="E4" s="278"/>
      <c r="F4" s="278"/>
      <c r="G4" s="278"/>
    </row>
    <row r="5" spans="1:8" x14ac:dyDescent="0.25">
      <c r="A5"/>
      <c r="B5" s="278"/>
      <c r="C5" s="278"/>
      <c r="D5" s="278"/>
      <c r="E5" s="278"/>
      <c r="F5" s="278"/>
      <c r="G5" s="278"/>
    </row>
    <row r="6" spans="1:8" ht="18.95" customHeight="1" x14ac:dyDescent="0.25">
      <c r="A6"/>
      <c r="B6" s="278"/>
      <c r="C6" s="278"/>
      <c r="D6" s="278"/>
      <c r="E6" s="278"/>
      <c r="F6" s="278"/>
      <c r="G6" s="278"/>
    </row>
    <row r="7" spans="1:8" ht="27" customHeight="1" x14ac:dyDescent="0.25">
      <c r="B7" s="141" t="s">
        <v>153</v>
      </c>
      <c r="C7" s="107" t="s">
        <v>159</v>
      </c>
      <c r="D7" s="107" t="s">
        <v>160</v>
      </c>
      <c r="E7" s="142"/>
      <c r="F7" s="141" t="s">
        <v>153</v>
      </c>
      <c r="G7" s="107" t="s">
        <v>159</v>
      </c>
      <c r="H7" s="107" t="s">
        <v>158</v>
      </c>
    </row>
    <row r="8" spans="1:8" ht="27" customHeight="1" x14ac:dyDescent="0.25">
      <c r="B8" s="121">
        <v>2016</v>
      </c>
      <c r="C8" s="144">
        <v>11.62</v>
      </c>
      <c r="D8" s="144">
        <v>11.57</v>
      </c>
      <c r="E8" s="148"/>
      <c r="F8" s="121">
        <v>2016</v>
      </c>
      <c r="G8" s="146">
        <v>8.1199999999999992</v>
      </c>
      <c r="H8" s="144">
        <v>5.37</v>
      </c>
    </row>
    <row r="9" spans="1:8" ht="27" customHeight="1" x14ac:dyDescent="0.25">
      <c r="B9" s="143">
        <v>2017</v>
      </c>
      <c r="C9" s="145">
        <v>11.32</v>
      </c>
      <c r="D9" s="145">
        <v>11.18</v>
      </c>
      <c r="E9" s="148"/>
      <c r="F9" s="143">
        <v>2017</v>
      </c>
      <c r="G9" s="147">
        <v>7.76</v>
      </c>
      <c r="H9" s="145">
        <v>5.44</v>
      </c>
    </row>
    <row r="10" spans="1:8" ht="27" customHeight="1" x14ac:dyDescent="0.25">
      <c r="B10" s="121">
        <v>2018</v>
      </c>
      <c r="C10" s="144">
        <v>11.03</v>
      </c>
      <c r="D10" s="144">
        <v>10.42</v>
      </c>
      <c r="E10" s="148"/>
      <c r="F10" s="121">
        <v>2018</v>
      </c>
      <c r="G10" s="146">
        <v>7.39</v>
      </c>
      <c r="H10" s="144">
        <v>5.13</v>
      </c>
    </row>
    <row r="11" spans="1:8" ht="27" customHeight="1" x14ac:dyDescent="0.25">
      <c r="B11" s="143">
        <v>2019</v>
      </c>
      <c r="C11" s="145">
        <v>10.73</v>
      </c>
      <c r="D11" s="145">
        <v>10.56</v>
      </c>
      <c r="E11" s="148"/>
      <c r="F11" s="143">
        <v>2019</v>
      </c>
      <c r="G11" s="147">
        <v>7.3</v>
      </c>
      <c r="H11" s="145">
        <v>4.8899999999999997</v>
      </c>
    </row>
    <row r="12" spans="1:8" ht="27" customHeight="1" x14ac:dyDescent="0.25">
      <c r="B12" s="121" t="s">
        <v>156</v>
      </c>
      <c r="C12" s="144" t="s">
        <v>157</v>
      </c>
      <c r="D12" s="144">
        <v>3</v>
      </c>
      <c r="E12" s="148"/>
      <c r="F12" s="121" t="s">
        <v>156</v>
      </c>
      <c r="G12" s="146" t="s">
        <v>155</v>
      </c>
      <c r="H12" s="144">
        <v>1.2</v>
      </c>
    </row>
    <row r="13" spans="1:8" ht="21.95" customHeight="1" x14ac:dyDescent="0.25">
      <c r="B13" s="129"/>
      <c r="C13" s="126" t="s">
        <v>154</v>
      </c>
      <c r="D13" s="127"/>
      <c r="E13" s="128"/>
      <c r="F13" s="130"/>
      <c r="G13" s="130"/>
      <c r="H13" s="130"/>
    </row>
    <row r="14" spans="1:8" x14ac:dyDescent="0.25"/>
  </sheetData>
  <mergeCells count="1">
    <mergeCell ref="B1:G6"/>
  </mergeCells>
  <pageMargins left="0.511811024" right="0.511811024" top="0.78740157499999996" bottom="0.78740157499999996" header="0.31496062000000002" footer="0.31496062000000002"/>
  <drawing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13.85546875" customWidth="1"/>
    <col min="2" max="2" width="59.7109375" customWidth="1"/>
    <col min="3" max="3" width="20.28515625" customWidth="1"/>
    <col min="4" max="4" width="20.5703125" customWidth="1"/>
    <col min="5" max="5" width="15.140625" customWidth="1"/>
    <col min="6" max="6" width="8.5703125" hidden="1" customWidth="1"/>
    <col min="7" max="16383" width="8.7109375" hidden="1"/>
    <col min="16384" max="16384" width="8.7109375" hidden="1" customWidth="1"/>
  </cols>
  <sheetData>
    <row r="1" spans="1:6" ht="15" customHeight="1" x14ac:dyDescent="0.25">
      <c r="B1" s="277"/>
      <c r="C1" s="277"/>
      <c r="D1" s="277"/>
      <c r="E1" s="277"/>
      <c r="F1" s="277"/>
    </row>
    <row r="2" spans="1:6" ht="15" customHeight="1" x14ac:dyDescent="0.25">
      <c r="B2" s="277"/>
      <c r="C2" s="277"/>
      <c r="D2" s="277"/>
      <c r="E2" s="277"/>
      <c r="F2" s="277"/>
    </row>
    <row r="3" spans="1:6" ht="15" customHeight="1" x14ac:dyDescent="0.25">
      <c r="B3" s="277"/>
      <c r="C3" s="277"/>
      <c r="D3" s="277"/>
      <c r="E3" s="277"/>
      <c r="F3" s="277"/>
    </row>
    <row r="4" spans="1:6" ht="15" customHeight="1" x14ac:dyDescent="0.25">
      <c r="B4" s="277"/>
      <c r="C4" s="277"/>
      <c r="D4" s="277"/>
      <c r="E4" s="277"/>
      <c r="F4" s="277"/>
    </row>
    <row r="5" spans="1:6" ht="15" customHeight="1" x14ac:dyDescent="0.25">
      <c r="B5" s="277"/>
      <c r="C5" s="277"/>
      <c r="D5" s="277"/>
      <c r="E5" s="277"/>
      <c r="F5" s="277"/>
    </row>
    <row r="6" spans="1:6" ht="15" customHeight="1" x14ac:dyDescent="0.25">
      <c r="B6" s="277"/>
      <c r="C6" s="277"/>
      <c r="D6" s="277"/>
      <c r="E6" s="277"/>
      <c r="F6" s="277"/>
    </row>
    <row r="7" spans="1:6" ht="24.6" customHeight="1" x14ac:dyDescent="0.25">
      <c r="A7" s="149"/>
      <c r="B7" s="37" t="s">
        <v>180</v>
      </c>
      <c r="C7" s="149"/>
      <c r="D7" s="149"/>
      <c r="E7" s="149"/>
    </row>
    <row r="8" spans="1:6" ht="32.450000000000003" customHeight="1" x14ac:dyDescent="0.25">
      <c r="A8" s="149"/>
      <c r="B8" s="283"/>
      <c r="C8" s="281" t="s">
        <v>179</v>
      </c>
      <c r="D8" s="282"/>
      <c r="E8" s="149"/>
    </row>
    <row r="9" spans="1:6" ht="31.5" customHeight="1" x14ac:dyDescent="0.25">
      <c r="A9" s="149"/>
      <c r="B9" s="283"/>
      <c r="C9" s="134" t="s">
        <v>147</v>
      </c>
      <c r="D9" s="134" t="s">
        <v>146</v>
      </c>
      <c r="E9" s="149"/>
    </row>
    <row r="10" spans="1:6" ht="24.6" customHeight="1" x14ac:dyDescent="0.25">
      <c r="A10" s="149"/>
      <c r="B10" s="137" t="s">
        <v>178</v>
      </c>
      <c r="C10" s="138">
        <v>6767438</v>
      </c>
      <c r="D10" s="138">
        <v>6601417</v>
      </c>
      <c r="E10" s="149"/>
    </row>
    <row r="11" spans="1:6" ht="24.6" customHeight="1" x14ac:dyDescent="0.25">
      <c r="A11" s="149"/>
      <c r="B11" s="139" t="s">
        <v>177</v>
      </c>
      <c r="C11" s="140">
        <v>724371</v>
      </c>
      <c r="D11" s="140">
        <v>630044</v>
      </c>
      <c r="E11" s="149"/>
    </row>
    <row r="12" spans="1:6" ht="24.6" customHeight="1" x14ac:dyDescent="0.25">
      <c r="A12" s="149"/>
      <c r="B12" s="137" t="s">
        <v>176</v>
      </c>
      <c r="C12" s="138">
        <v>-54602</v>
      </c>
      <c r="D12" s="138">
        <v>120350</v>
      </c>
      <c r="E12" s="149"/>
    </row>
    <row r="13" spans="1:6" ht="24.6" customHeight="1" x14ac:dyDescent="0.25">
      <c r="A13" s="149"/>
      <c r="B13" s="139" t="s">
        <v>175</v>
      </c>
      <c r="C13" s="140"/>
      <c r="D13" s="140"/>
      <c r="E13" s="149"/>
    </row>
    <row r="14" spans="1:6" ht="24.6" customHeight="1" x14ac:dyDescent="0.25">
      <c r="A14" s="149"/>
      <c r="B14" s="137" t="s">
        <v>174</v>
      </c>
      <c r="C14" s="138">
        <v>123269</v>
      </c>
      <c r="D14" s="138">
        <v>117179</v>
      </c>
      <c r="E14" s="149"/>
    </row>
    <row r="15" spans="1:6" ht="24.6" customHeight="1" x14ac:dyDescent="0.25">
      <c r="A15" s="149"/>
      <c r="B15" s="139" t="s">
        <v>173</v>
      </c>
      <c r="C15" s="140">
        <v>47198</v>
      </c>
      <c r="D15" s="140">
        <v>28087</v>
      </c>
      <c r="E15" s="149"/>
    </row>
    <row r="16" spans="1:6" ht="24.6" customHeight="1" x14ac:dyDescent="0.25">
      <c r="A16" s="149"/>
      <c r="B16" s="137" t="s">
        <v>172</v>
      </c>
      <c r="C16" s="138">
        <v>56538</v>
      </c>
      <c r="D16" s="138">
        <v>32499</v>
      </c>
      <c r="E16" s="149"/>
    </row>
    <row r="17" spans="1:6" ht="24.6" customHeight="1" x14ac:dyDescent="0.25">
      <c r="A17" s="149"/>
      <c r="B17" s="139" t="s">
        <v>171</v>
      </c>
      <c r="C17" s="140">
        <v>263073</v>
      </c>
      <c r="D17" s="140">
        <v>171031</v>
      </c>
      <c r="E17" s="149"/>
    </row>
    <row r="18" spans="1:6" ht="24.6" customHeight="1" x14ac:dyDescent="0.25">
      <c r="A18" s="149"/>
      <c r="B18" s="137" t="s">
        <v>170</v>
      </c>
      <c r="C18" s="138">
        <v>724</v>
      </c>
      <c r="D18" s="138">
        <v>6040</v>
      </c>
      <c r="E18" s="149"/>
    </row>
    <row r="19" spans="1:6" ht="24.6" customHeight="1" x14ac:dyDescent="0.25">
      <c r="A19" s="149"/>
      <c r="B19" s="139" t="s">
        <v>169</v>
      </c>
      <c r="C19" s="140">
        <v>99892</v>
      </c>
      <c r="D19" s="140">
        <v>80788</v>
      </c>
      <c r="E19" s="149"/>
    </row>
    <row r="20" spans="1:6" ht="24.6" customHeight="1" x14ac:dyDescent="0.25">
      <c r="A20" s="149"/>
      <c r="B20" s="137" t="s">
        <v>168</v>
      </c>
      <c r="C20" s="138">
        <v>87824</v>
      </c>
      <c r="D20" s="138">
        <v>252616</v>
      </c>
      <c r="E20" s="149"/>
    </row>
    <row r="21" spans="1:6" ht="24.6" customHeight="1" x14ac:dyDescent="0.25">
      <c r="A21" s="149"/>
      <c r="B21" s="139" t="s">
        <v>167</v>
      </c>
      <c r="C21" s="140" t="s">
        <v>127</v>
      </c>
      <c r="D21" s="140" t="s">
        <v>127</v>
      </c>
      <c r="E21" s="149"/>
    </row>
    <row r="22" spans="1:6" ht="24.6" customHeight="1" x14ac:dyDescent="0.25">
      <c r="A22" s="149"/>
      <c r="B22" s="137" t="s">
        <v>166</v>
      </c>
      <c r="C22" s="138">
        <v>559660</v>
      </c>
      <c r="D22" s="138">
        <v>596278</v>
      </c>
      <c r="E22" s="149"/>
    </row>
    <row r="23" spans="1:6" ht="24.6" customHeight="1" x14ac:dyDescent="0.25">
      <c r="A23" s="149"/>
      <c r="B23" s="139" t="s">
        <v>165</v>
      </c>
      <c r="C23" s="140">
        <v>-17199</v>
      </c>
      <c r="D23" s="140">
        <v>-22825</v>
      </c>
      <c r="E23" s="149"/>
    </row>
    <row r="24" spans="1:6" ht="24.6" customHeight="1" x14ac:dyDescent="0.25">
      <c r="A24" s="149"/>
      <c r="B24" s="137" t="s">
        <v>164</v>
      </c>
      <c r="C24" s="138" t="s">
        <v>127</v>
      </c>
      <c r="D24" s="138" t="s">
        <v>127</v>
      </c>
      <c r="E24" s="149"/>
    </row>
    <row r="25" spans="1:6" ht="24.6" customHeight="1" x14ac:dyDescent="0.25">
      <c r="A25" s="149"/>
      <c r="B25" s="139" t="s">
        <v>163</v>
      </c>
      <c r="C25" s="140">
        <v>413469</v>
      </c>
      <c r="D25" s="140">
        <v>441198</v>
      </c>
      <c r="E25" s="149"/>
    </row>
    <row r="26" spans="1:6" ht="24.6" customHeight="1" x14ac:dyDescent="0.25">
      <c r="A26" s="149"/>
      <c r="B26" s="137" t="s">
        <v>162</v>
      </c>
      <c r="C26" s="138">
        <v>-3012440</v>
      </c>
      <c r="D26" s="138">
        <v>-3141524</v>
      </c>
      <c r="E26" s="149"/>
    </row>
    <row r="27" spans="1:6" ht="24.6" customHeight="1" thickBot="1" x14ac:dyDescent="0.3">
      <c r="A27" s="149"/>
      <c r="B27" s="233" t="s">
        <v>161</v>
      </c>
      <c r="C27" s="234">
        <v>6059215</v>
      </c>
      <c r="D27" s="235">
        <v>5913178</v>
      </c>
      <c r="E27" s="149"/>
    </row>
    <row r="28" spans="1:6" ht="15.75" thickTop="1" x14ac:dyDescent="0.25">
      <c r="A28" s="149"/>
      <c r="B28" s="133"/>
      <c r="C28" s="149"/>
      <c r="D28" s="149"/>
      <c r="E28" s="150"/>
      <c r="F28" s="132"/>
    </row>
    <row r="29" spans="1:6" x14ac:dyDescent="0.25">
      <c r="A29" s="149"/>
      <c r="B29" s="149"/>
      <c r="C29" s="149"/>
      <c r="D29" s="149"/>
      <c r="E29" s="149"/>
    </row>
    <row r="30" spans="1:6" hidden="1" x14ac:dyDescent="0.25"/>
    <row r="31" spans="1:6" hidden="1" x14ac:dyDescent="0.25">
      <c r="C31" s="131"/>
      <c r="D31" s="131"/>
    </row>
    <row r="32" spans="1:6" hidden="1" x14ac:dyDescent="0.25">
      <c r="C32" s="97"/>
      <c r="D32" s="97"/>
    </row>
    <row r="33" spans="3:4" hidden="1" x14ac:dyDescent="0.25">
      <c r="C33" s="97"/>
      <c r="D33" s="97"/>
    </row>
    <row r="34" spans="3:4" hidden="1" x14ac:dyDescent="0.25">
      <c r="C34" s="97"/>
      <c r="D34" s="97"/>
    </row>
    <row r="35" spans="3:4" hidden="1" x14ac:dyDescent="0.25"/>
    <row r="36" spans="3:4" hidden="1" x14ac:dyDescent="0.25">
      <c r="C36" s="97"/>
      <c r="D36" s="97"/>
    </row>
    <row r="37" spans="3:4" hidden="1" x14ac:dyDescent="0.25">
      <c r="C37" s="97"/>
      <c r="D37" s="97"/>
    </row>
    <row r="38" spans="3:4" hidden="1" x14ac:dyDescent="0.25">
      <c r="C38" s="97"/>
      <c r="D38" s="97"/>
    </row>
    <row r="39" spans="3:4" hidden="1" x14ac:dyDescent="0.25">
      <c r="C39" s="97"/>
      <c r="D39" s="97"/>
    </row>
    <row r="40" spans="3:4" hidden="1" x14ac:dyDescent="0.25">
      <c r="D40" s="97"/>
    </row>
    <row r="41" spans="3:4" hidden="1" x14ac:dyDescent="0.25">
      <c r="C41" s="97"/>
      <c r="D41" s="97"/>
    </row>
    <row r="42" spans="3:4" hidden="1" x14ac:dyDescent="0.25">
      <c r="C42" s="97"/>
      <c r="D42" s="97"/>
    </row>
    <row r="43" spans="3:4" hidden="1" x14ac:dyDescent="0.25">
      <c r="C43" s="97"/>
      <c r="D43" s="97"/>
    </row>
    <row r="44" spans="3:4" hidden="1" x14ac:dyDescent="0.25">
      <c r="C44" s="97"/>
      <c r="D44" s="97"/>
    </row>
    <row r="45" spans="3:4" hidden="1" x14ac:dyDescent="0.25">
      <c r="C45" s="97"/>
      <c r="D45" s="97"/>
    </row>
    <row r="46" spans="3:4" hidden="1" x14ac:dyDescent="0.25">
      <c r="C46" s="97"/>
      <c r="D46" s="97"/>
    </row>
    <row r="47" spans="3:4" hidden="1" x14ac:dyDescent="0.25">
      <c r="C47" s="97"/>
      <c r="D47" s="97"/>
    </row>
  </sheetData>
  <mergeCells count="3">
    <mergeCell ref="C8:D8"/>
    <mergeCell ref="B8:B9"/>
    <mergeCell ref="B1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12.140625" customWidth="1"/>
    <col min="2" max="2" width="57.7109375" bestFit="1" customWidth="1"/>
    <col min="3" max="3" width="20.5703125" customWidth="1"/>
    <col min="4" max="4" width="24.140625" customWidth="1"/>
    <col min="5" max="5" width="14.7109375" customWidth="1"/>
    <col min="6" max="6" width="19.28515625" hidden="1" customWidth="1"/>
    <col min="7" max="8" width="8.7109375" hidden="1" customWidth="1"/>
    <col min="9" max="16384" width="8.7109375" hidden="1"/>
  </cols>
  <sheetData>
    <row r="1" spans="2:7" x14ac:dyDescent="0.25"/>
    <row r="2" spans="2:7" x14ac:dyDescent="0.25"/>
    <row r="3" spans="2:7" x14ac:dyDescent="0.25"/>
    <row r="4" spans="2:7" x14ac:dyDescent="0.25"/>
    <row r="5" spans="2:7" x14ac:dyDescent="0.25">
      <c r="B5" s="277"/>
      <c r="C5" s="277"/>
      <c r="D5" s="277"/>
      <c r="E5" s="278"/>
      <c r="F5" s="278"/>
      <c r="G5" s="278"/>
    </row>
    <row r="6" spans="2:7" x14ac:dyDescent="0.25">
      <c r="B6" s="278"/>
      <c r="C6" s="278"/>
      <c r="D6" s="278"/>
      <c r="E6" s="278"/>
      <c r="F6" s="278"/>
      <c r="G6" s="278"/>
    </row>
    <row r="7" spans="2:7" x14ac:dyDescent="0.25">
      <c r="B7" s="278"/>
      <c r="C7" s="278"/>
      <c r="D7" s="278"/>
      <c r="E7" s="278"/>
      <c r="F7" s="278"/>
      <c r="G7" s="278"/>
    </row>
    <row r="8" spans="2:7" ht="21" customHeight="1" x14ac:dyDescent="0.25">
      <c r="B8" s="152" t="s">
        <v>180</v>
      </c>
      <c r="C8" s="4"/>
      <c r="D8" s="4"/>
    </row>
    <row r="9" spans="2:7" ht="24" customHeight="1" x14ac:dyDescent="0.25">
      <c r="B9" s="284"/>
      <c r="C9" s="285" t="s">
        <v>179</v>
      </c>
      <c r="D9" s="284"/>
    </row>
    <row r="10" spans="2:7" ht="24" customHeight="1" x14ac:dyDescent="0.25">
      <c r="B10" s="284"/>
      <c r="C10" s="153" t="s">
        <v>147</v>
      </c>
      <c r="D10" s="153" t="s">
        <v>146</v>
      </c>
    </row>
    <row r="11" spans="2:7" ht="24" customHeight="1" x14ac:dyDescent="0.25">
      <c r="B11" s="135" t="s">
        <v>192</v>
      </c>
      <c r="C11" s="213">
        <v>311606</v>
      </c>
      <c r="D11" s="213">
        <v>365041</v>
      </c>
    </row>
    <row r="12" spans="2:7" ht="24" customHeight="1" x14ac:dyDescent="0.25">
      <c r="B12" s="136" t="s">
        <v>191</v>
      </c>
      <c r="C12" s="214">
        <v>25840</v>
      </c>
      <c r="D12" s="214">
        <v>66037</v>
      </c>
    </row>
    <row r="13" spans="2:7" ht="24" customHeight="1" x14ac:dyDescent="0.25">
      <c r="B13" s="135" t="s">
        <v>190</v>
      </c>
      <c r="C13" s="213">
        <v>105405</v>
      </c>
      <c r="D13" s="213">
        <v>100909</v>
      </c>
    </row>
    <row r="14" spans="2:7" ht="24" customHeight="1" x14ac:dyDescent="0.25">
      <c r="B14" s="136" t="s">
        <v>189</v>
      </c>
      <c r="C14" s="214">
        <v>18625</v>
      </c>
      <c r="D14" s="214">
        <v>20490</v>
      </c>
    </row>
    <row r="15" spans="2:7" ht="24" customHeight="1" x14ac:dyDescent="0.25">
      <c r="B15" s="135" t="s">
        <v>188</v>
      </c>
      <c r="C15" s="213">
        <v>299081</v>
      </c>
      <c r="D15" s="213">
        <v>283728</v>
      </c>
    </row>
    <row r="16" spans="2:7" ht="24" customHeight="1" x14ac:dyDescent="0.25">
      <c r="B16" s="136" t="s">
        <v>187</v>
      </c>
      <c r="C16" s="214">
        <v>2814495</v>
      </c>
      <c r="D16" s="214">
        <v>2594181</v>
      </c>
    </row>
    <row r="17" spans="2:4" ht="24" customHeight="1" x14ac:dyDescent="0.25">
      <c r="B17" s="135" t="s">
        <v>186</v>
      </c>
      <c r="C17" s="213">
        <v>242752</v>
      </c>
      <c r="D17" s="213">
        <v>230896</v>
      </c>
    </row>
    <row r="18" spans="2:4" ht="24" customHeight="1" x14ac:dyDescent="0.25">
      <c r="B18" s="136" t="s">
        <v>185</v>
      </c>
      <c r="C18" s="214">
        <v>159116</v>
      </c>
      <c r="D18" s="214">
        <v>109006</v>
      </c>
    </row>
    <row r="19" spans="2:4" ht="24" customHeight="1" x14ac:dyDescent="0.25">
      <c r="B19" s="135" t="s">
        <v>184</v>
      </c>
      <c r="C19" s="213">
        <v>365012</v>
      </c>
      <c r="D19" s="213">
        <v>333796</v>
      </c>
    </row>
    <row r="20" spans="2:4" ht="24" customHeight="1" x14ac:dyDescent="0.25">
      <c r="B20" s="136" t="s">
        <v>183</v>
      </c>
      <c r="C20" s="214">
        <v>311925</v>
      </c>
      <c r="D20" s="214">
        <v>394982</v>
      </c>
    </row>
    <row r="21" spans="2:4" ht="24" customHeight="1" x14ac:dyDescent="0.25">
      <c r="B21" s="135" t="s">
        <v>182</v>
      </c>
      <c r="C21" s="213">
        <v>310271</v>
      </c>
      <c r="D21" s="213">
        <v>199118</v>
      </c>
    </row>
    <row r="22" spans="2:4" ht="24" customHeight="1" x14ac:dyDescent="0.25">
      <c r="B22" s="136" t="s">
        <v>181</v>
      </c>
      <c r="C22" s="214">
        <v>54135</v>
      </c>
      <c r="D22" s="214">
        <v>51932</v>
      </c>
    </row>
    <row r="23" spans="2:4" ht="24" customHeight="1" thickBot="1" x14ac:dyDescent="0.3">
      <c r="B23" s="210"/>
      <c r="C23" s="211">
        <v>5018263</v>
      </c>
      <c r="D23" s="212">
        <v>4750116</v>
      </c>
    </row>
    <row r="24" spans="2:4" ht="15.75" thickTop="1" x14ac:dyDescent="0.25"/>
    <row r="25" spans="2:4" x14ac:dyDescent="0.25"/>
    <row r="26" spans="2:4" hidden="1" x14ac:dyDescent="0.25"/>
    <row r="27" spans="2:4" hidden="1" x14ac:dyDescent="0.25">
      <c r="C27" s="131"/>
      <c r="D27" s="131"/>
    </row>
    <row r="28" spans="2:4" hidden="1" x14ac:dyDescent="0.25">
      <c r="C28" s="97"/>
      <c r="D28" s="97"/>
    </row>
    <row r="29" spans="2:4" hidden="1" x14ac:dyDescent="0.25">
      <c r="C29" s="97"/>
      <c r="D29" s="97"/>
    </row>
    <row r="30" spans="2:4" hidden="1" x14ac:dyDescent="0.25">
      <c r="C30" s="97"/>
      <c r="D30" s="97"/>
    </row>
    <row r="31" spans="2:4" hidden="1" x14ac:dyDescent="0.25">
      <c r="C31" s="97"/>
      <c r="D31" s="97"/>
    </row>
    <row r="32" spans="2:4" hidden="1" x14ac:dyDescent="0.25">
      <c r="C32" s="97"/>
      <c r="D32" s="97"/>
    </row>
    <row r="33" spans="3:4" hidden="1" x14ac:dyDescent="0.25">
      <c r="C33" s="97"/>
      <c r="D33" s="97"/>
    </row>
    <row r="34" spans="3:4" hidden="1" x14ac:dyDescent="0.25">
      <c r="C34" s="97"/>
      <c r="D34" s="97"/>
    </row>
    <row r="35" spans="3:4" hidden="1" x14ac:dyDescent="0.25">
      <c r="C35" s="97"/>
      <c r="D35" s="97"/>
    </row>
    <row r="36" spans="3:4" hidden="1" x14ac:dyDescent="0.25">
      <c r="C36" s="97"/>
      <c r="D36" s="97"/>
    </row>
    <row r="37" spans="3:4" hidden="1" x14ac:dyDescent="0.25">
      <c r="C37" s="97"/>
      <c r="D37" s="97"/>
    </row>
    <row r="38" spans="3:4" hidden="1" x14ac:dyDescent="0.25">
      <c r="C38" s="97"/>
      <c r="D38" s="97"/>
    </row>
    <row r="39" spans="3:4" hidden="1" x14ac:dyDescent="0.25">
      <c r="C39" s="97"/>
      <c r="D39" s="97"/>
    </row>
    <row r="40" spans="3:4" hidden="1" x14ac:dyDescent="0.25">
      <c r="C40" s="97"/>
      <c r="D40" s="97"/>
    </row>
  </sheetData>
  <mergeCells count="3">
    <mergeCell ref="B5:G7"/>
    <mergeCell ref="B9:B10"/>
    <mergeCell ref="C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4</vt:i4>
      </vt:variant>
    </vt:vector>
  </HeadingPairs>
  <TitlesOfParts>
    <vt:vector size="21" baseType="lpstr">
      <vt:lpstr>Cemig (Índice)</vt:lpstr>
      <vt:lpstr>1.1 RAP 2019-2020 </vt:lpstr>
      <vt:lpstr>1.2 Usinas</vt:lpstr>
      <vt:lpstr>1.3 Balanço de Energia</vt:lpstr>
      <vt:lpstr>1.4 Mercado de Energia</vt:lpstr>
      <vt:lpstr>1.5 Perdas Energia</vt:lpstr>
      <vt:lpstr>1.6 DEC _ FEC</vt:lpstr>
      <vt:lpstr>2.1 Receita</vt:lpstr>
      <vt:lpstr>2.2 Custos Despesas operaci</vt:lpstr>
      <vt:lpstr>2.3 LAJIDA</vt:lpstr>
      <vt:lpstr>2.4 Resultado Financeiro</vt:lpstr>
      <vt:lpstr>2.5 Endividamento</vt:lpstr>
      <vt:lpstr>2.6 Investimentos</vt:lpstr>
      <vt:lpstr>3.1 BP (Ativo)</vt:lpstr>
      <vt:lpstr>3.2 BP (Passivo)</vt:lpstr>
      <vt:lpstr>4.1 DRE</vt:lpstr>
      <vt:lpstr>5. Fluxo de caixa</vt:lpstr>
      <vt:lpstr>'2.2 Custos Despesas operaci'!_Hlk160453777</vt:lpstr>
      <vt:lpstr>'5. Fluxo de caixa'!_Toc229977613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2020-11-13T17:56:58Z</dcterms:modified>
</cp:coreProperties>
</file>