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SA\RI\RI_DADOS\1_Informacoes_Tecnicas_e_Financeiras\1. Resultados\2020\1 - Tabelas Release\Cemig Consoliddo\2020\2T20\"/>
    </mc:Choice>
  </mc:AlternateContent>
  <bookViews>
    <workbookView xWindow="0" yWindow="0" windowWidth="20490" windowHeight="7770" tabRatio="827"/>
  </bookViews>
  <sheets>
    <sheet name="Cemig (Índice)" sheetId="1" r:id="rId1"/>
    <sheet name="1.1 RAP 2020-2021 " sheetId="3" r:id="rId2"/>
    <sheet name="1.2 Usinas" sheetId="4" r:id="rId3"/>
    <sheet name="1.3 Balanço de Energia" sheetId="5" r:id="rId4"/>
    <sheet name="1.4 Mercado de Energia" sheetId="6" r:id="rId5"/>
    <sheet name="1.5 Perdas Energia" sheetId="7" r:id="rId6"/>
    <sheet name="1.6 DEC _ FEC" sheetId="8" r:id="rId7"/>
    <sheet name="2.1 Receita" sheetId="9" r:id="rId8"/>
    <sheet name="2.2 Custos Despesas operaci" sheetId="10" r:id="rId9"/>
    <sheet name="2.3 LAJIDA" sheetId="11" r:id="rId10"/>
    <sheet name="2.4 Resultado Financeiro" sheetId="12" r:id="rId11"/>
    <sheet name="2.5 Endividamento" sheetId="13" r:id="rId12"/>
    <sheet name="2.6 Investimentos" sheetId="14" r:id="rId13"/>
    <sheet name="3.1 BP (Ativo)" sheetId="15" r:id="rId14"/>
    <sheet name="3.2 BP (Passivo)" sheetId="16" r:id="rId15"/>
    <sheet name="4.1 DRE" sheetId="17" r:id="rId16"/>
    <sheet name="5. Fluxo de caixa" sheetId="18" r:id="rId17"/>
  </sheets>
  <externalReferences>
    <externalReference r:id="rId18"/>
    <externalReference r:id="rId19"/>
  </externalReferences>
  <definedNames>
    <definedName name="_Hlk160453777" localSheetId="8">'2.2 Custos Despesas operaci'!$B$11</definedName>
    <definedName name="_Toc229977613" localSheetId="16">'5. Fluxo de caixa'!$B$7</definedName>
    <definedName name="_Toc282006926" localSheetId="14">'3.2 BP (Passivo)'!$B$6</definedName>
    <definedName name="_Toc282006927" localSheetId="14">'3.2 BP (Passivo)'!$B$7</definedName>
    <definedName name="_Toc288721758" localSheetId="8">'2.2 Custos Despesas operaci'!#REF!</definedName>
    <definedName name="_Toc288721760" localSheetId="8">'2.2 Custos Despesas operaci'!#REF!</definedName>
    <definedName name="_xlcn.WorksheetConnection_teste_atualizado1.xlsmTabela290620161" hidden="1">[1]!Tabela30102017[#Data]</definedName>
    <definedName name="_xlcn.WorksheetConnection_teste_atualizado1.xlsxTabela11" hidden="1">[1]!Tabela1[#Data]</definedName>
    <definedName name="Tabela20042017">[1]!Tabela301011121314[#Data]</definedName>
    <definedName name="Tabela29062016">[1]!Tabela301011121314[#Data]</definedName>
    <definedName name="Tabela31032017">[1]!Tabela301011121314[#Data]</definedName>
    <definedName name="Timeline_Operação_Comercial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4" l="1"/>
  <c r="D24" i="14" s="1"/>
  <c r="C25" i="14"/>
  <c r="C24" i="14"/>
  <c r="D21" i="14"/>
  <c r="C21" i="14"/>
  <c r="D18" i="14"/>
  <c r="C18" i="14"/>
  <c r="D15" i="14"/>
  <c r="D12" i="14" s="1"/>
  <c r="D10" i="14" s="1"/>
  <c r="C12" i="14"/>
  <c r="C10" i="14" s="1"/>
  <c r="C34" i="14" s="1"/>
  <c r="D11" i="14"/>
  <c r="D34" i="14" l="1"/>
  <c r="E54" i="3"/>
  <c r="E53" i="3"/>
  <c r="E52" i="3"/>
  <c r="E51" i="3"/>
  <c r="E14" i="3"/>
  <c r="C14" i="3"/>
  <c r="E13" i="3"/>
  <c r="E12" i="3"/>
  <c r="E11" i="3"/>
  <c r="C10" i="3"/>
  <c r="E10" i="3" s="1"/>
  <c r="E55" i="3" l="1"/>
  <c r="S18" i="5"/>
  <c r="P20" i="5"/>
  <c r="S20" i="5"/>
  <c r="V20" i="5"/>
  <c r="P22" i="5"/>
  <c r="S22" i="5"/>
  <c r="V22" i="5"/>
  <c r="P24" i="5"/>
  <c r="V24" i="5"/>
  <c r="P26" i="5"/>
  <c r="V26" i="5"/>
  <c r="V28" i="5"/>
  <c r="V30" i="5"/>
  <c r="P31" i="5"/>
  <c r="V32" i="5"/>
  <c r="P33" i="5"/>
  <c r="P35" i="5"/>
  <c r="P37" i="5"/>
  <c r="P39" i="5"/>
  <c r="P41" i="5"/>
  <c r="P43" i="5"/>
  <c r="P45" i="5"/>
  <c r="P47" i="5"/>
  <c r="P29" i="5" l="1"/>
  <c r="V18" i="5"/>
  <c r="S16" i="5"/>
  <c r="P18" i="5"/>
  <c r="P16" i="5" l="1"/>
</calcChain>
</file>

<file path=xl/sharedStrings.xml><?xml version="1.0" encoding="utf-8"?>
<sst xmlns="http://schemas.openxmlformats.org/spreadsheetml/2006/main" count="607" uniqueCount="400">
  <si>
    <t>Valores em MW</t>
  </si>
  <si>
    <t>PROINFA</t>
  </si>
  <si>
    <t>Recebimento na RD</t>
  </si>
  <si>
    <t>CCGF</t>
  </si>
  <si>
    <t>CCEN</t>
  </si>
  <si>
    <t>Contratos Bilaterais</t>
  </si>
  <si>
    <t>Compra na CCEE</t>
  </si>
  <si>
    <t>Compra no MRE</t>
  </si>
  <si>
    <t>Contratos Regulados</t>
  </si>
  <si>
    <t>Vendas na CCEE</t>
  </si>
  <si>
    <t>Itaipu</t>
  </si>
  <si>
    <t>Vendas no MRE</t>
  </si>
  <si>
    <t>Energia Comprada</t>
  </si>
  <si>
    <t>Vendas CEMIG GT às Distribuidoras</t>
  </si>
  <si>
    <t>Vendas Empresas Coligadas</t>
  </si>
  <si>
    <t>Perdas Geração Rede Básica</t>
  </si>
  <si>
    <t>Repasse aos Autoprodutores</t>
  </si>
  <si>
    <t>Energia Empresas Coligadas</t>
  </si>
  <si>
    <t>Vendas CEMIG GT no Mercado Livre</t>
  </si>
  <si>
    <t>Perdas Rede Básica</t>
  </si>
  <si>
    <t>Energia Autoprodução</t>
  </si>
  <si>
    <t>Vendas CEMIG D no Mercado  Cativo</t>
  </si>
  <si>
    <t>Perdas Rede de Distribuição</t>
  </si>
  <si>
    <t>Geração Própria</t>
  </si>
  <si>
    <t>Energia Comercializada</t>
  </si>
  <si>
    <t>Energia Produzida</t>
  </si>
  <si>
    <t>Requisitos Totais</t>
  </si>
  <si>
    <t>Recursos Totais</t>
  </si>
  <si>
    <t>Variação %</t>
  </si>
  <si>
    <t>(Em milhares de Reais)</t>
  </si>
  <si>
    <t>(Em milhares de Reais, exceto resultado por ação)</t>
  </si>
  <si>
    <t>Receita Anual Permitida - RAP</t>
  </si>
  <si>
    <t xml:space="preserve">RAP </t>
  </si>
  <si>
    <t>% Cemig</t>
  </si>
  <si>
    <t>Cemig</t>
  </si>
  <si>
    <t xml:space="preserve">Cemig GT </t>
  </si>
  <si>
    <t>Cemig Itajuba</t>
  </si>
  <si>
    <t>Centroeste</t>
  </si>
  <si>
    <t>Taesa</t>
  </si>
  <si>
    <t>Novatrans 2</t>
  </si>
  <si>
    <t xml:space="preserve">TSN </t>
  </si>
  <si>
    <t>Munirah</t>
  </si>
  <si>
    <t>GTESA</t>
  </si>
  <si>
    <t xml:space="preserve">PATESA </t>
  </si>
  <si>
    <t>ETAU</t>
  </si>
  <si>
    <t>ETEO</t>
  </si>
  <si>
    <t xml:space="preserve">NTE </t>
  </si>
  <si>
    <t xml:space="preserve">STE </t>
  </si>
  <si>
    <t xml:space="preserve">ATE I </t>
  </si>
  <si>
    <t xml:space="preserve">ATE II </t>
  </si>
  <si>
    <t xml:space="preserve">EATE </t>
  </si>
  <si>
    <t xml:space="preserve">ETEP </t>
  </si>
  <si>
    <t xml:space="preserve">ENTE </t>
  </si>
  <si>
    <t xml:space="preserve">ECTE </t>
  </si>
  <si>
    <t xml:space="preserve">ERTE </t>
  </si>
  <si>
    <t xml:space="preserve">Lumitrans </t>
  </si>
  <si>
    <t xml:space="preserve">Transleste </t>
  </si>
  <si>
    <t xml:space="preserve">Transirapé </t>
  </si>
  <si>
    <t xml:space="preserve">Transudeste </t>
  </si>
  <si>
    <t xml:space="preserve">ATE III </t>
  </si>
  <si>
    <t xml:space="preserve">São Gotardo </t>
  </si>
  <si>
    <t xml:space="preserve">Mariana </t>
  </si>
  <si>
    <t xml:space="preserve">Miracema </t>
  </si>
  <si>
    <t xml:space="preserve">Janaúba </t>
  </si>
  <si>
    <t xml:space="preserve">Aimorés </t>
  </si>
  <si>
    <t xml:space="preserve">Paraguaçu </t>
  </si>
  <si>
    <t xml:space="preserve">Brasnorte </t>
  </si>
  <si>
    <t xml:space="preserve">STC </t>
  </si>
  <si>
    <t xml:space="preserve">EBTE </t>
  </si>
  <si>
    <t xml:space="preserve">ESDE </t>
  </si>
  <si>
    <t xml:space="preserve">ETSE </t>
  </si>
  <si>
    <t xml:space="preserve">ESTE </t>
  </si>
  <si>
    <t xml:space="preserve">Ivaí </t>
  </si>
  <si>
    <t xml:space="preserve">EDTE </t>
  </si>
  <si>
    <t xml:space="preserve">Sant'Ana </t>
  </si>
  <si>
    <t>São João</t>
  </si>
  <si>
    <t>São Pedro</t>
  </si>
  <si>
    <t>Lagoa Nova</t>
  </si>
  <si>
    <t>Light</t>
  </si>
  <si>
    <t>TOTAL RAP CEMIG</t>
  </si>
  <si>
    <t>Valor de RAP proporcional a participação da Cemig</t>
  </si>
  <si>
    <t>REH - RESOLUÇÃO HOMOLOGATÓRIA 2725/2020 (ciclo 2020/2021)</t>
  </si>
  <si>
    <t>Usina</t>
  </si>
  <si>
    <t>Potência 
Cemig H</t>
  </si>
  <si>
    <t>Garantia Física 
Cemig H</t>
  </si>
  <si>
    <t xml:space="preserve">Fim da 
Concessão </t>
  </si>
  <si>
    <t>Tipo de 
Usina</t>
  </si>
  <si>
    <t>Belo Monte</t>
  </si>
  <si>
    <t>UHE</t>
  </si>
  <si>
    <t>Emborcação</t>
  </si>
  <si>
    <t>Santo Antônio</t>
  </si>
  <si>
    <t>Nova Ponte</t>
  </si>
  <si>
    <t>Irapé</t>
  </si>
  <si>
    <t>Três Marias</t>
  </si>
  <si>
    <t xml:space="preserve">Aimorés                      </t>
  </si>
  <si>
    <t>Salto Grande</t>
  </si>
  <si>
    <t>Amador Aguiar I (Capim Branco I)</t>
  </si>
  <si>
    <t xml:space="preserve">Queimado  </t>
  </si>
  <si>
    <t>Nilo Peçanha</t>
  </si>
  <si>
    <t>Amador Aguiar II (Capim Branco II)</t>
  </si>
  <si>
    <t xml:space="preserve">Funil                       </t>
  </si>
  <si>
    <t xml:space="preserve">Sá Carvalho     </t>
  </si>
  <si>
    <t>Rosal</t>
  </si>
  <si>
    <t>Itutinga</t>
  </si>
  <si>
    <t xml:space="preserve">Igarapava                  </t>
  </si>
  <si>
    <t>Baguari</t>
  </si>
  <si>
    <t>Camargos</t>
  </si>
  <si>
    <t>Ilha dos Pombos</t>
  </si>
  <si>
    <t>Volta do Rio</t>
  </si>
  <si>
    <t>EOL</t>
  </si>
  <si>
    <t>Retiro Baixo</t>
  </si>
  <si>
    <t xml:space="preserve">Porto Estrela       </t>
  </si>
  <si>
    <t>Fontes Nova</t>
  </si>
  <si>
    <t xml:space="preserve">Praias de Parajuru </t>
  </si>
  <si>
    <t xml:space="preserve">Pai Joaquim             </t>
  </si>
  <si>
    <t>PCH</t>
  </si>
  <si>
    <t>Pereira Passos</t>
  </si>
  <si>
    <t xml:space="preserve"> Piau</t>
  </si>
  <si>
    <t>Paracambi</t>
  </si>
  <si>
    <t>Gafanhoto</t>
  </si>
  <si>
    <t xml:space="preserve">Cachoeirão                        </t>
  </si>
  <si>
    <t>Santo Inácio III</t>
  </si>
  <si>
    <t>Santa Branca</t>
  </si>
  <si>
    <t>Garrote</t>
  </si>
  <si>
    <t>Santo Inácio IV</t>
  </si>
  <si>
    <t>São Raimundo</t>
  </si>
  <si>
    <t xml:space="preserve">Outros </t>
  </si>
  <si>
    <t>Total</t>
  </si>
  <si>
    <t>Abr a Jun/2020</t>
  </si>
  <si>
    <t>Abr a Jun/2019</t>
  </si>
  <si>
    <t>MWh
(2)</t>
  </si>
  <si>
    <t xml:space="preserve">R$ </t>
  </si>
  <si>
    <t>Preço Médio MWh Faturado  (R$/MWh)
(1)</t>
  </si>
  <si>
    <t>MWh</t>
  </si>
  <si>
    <t>R$</t>
  </si>
  <si>
    <t>Residencial</t>
  </si>
  <si>
    <t>Industrial</t>
  </si>
  <si>
    <t>Comércio, serviços e outros</t>
  </si>
  <si>
    <t>Rural</t>
  </si>
  <si>
    <t>Poder público</t>
  </si>
  <si>
    <t>Iluminação pública</t>
  </si>
  <si>
    <t>Serviço público</t>
  </si>
  <si>
    <t>Subtotal</t>
  </si>
  <si>
    <t>Consumo Próprio</t>
  </si>
  <si>
    <t>-</t>
  </si>
  <si>
    <t>Fornecimento não faturado líquido</t>
  </si>
  <si>
    <t>Suprimento não faturado líquido</t>
  </si>
  <si>
    <t>Suprimento a outras concessionárias</t>
  </si>
  <si>
    <t>Ano</t>
  </si>
  <si>
    <t>Perdas totais (GWh)</t>
  </si>
  <si>
    <t>Cobertura (GWh)</t>
  </si>
  <si>
    <t>Perdas totais (%)</t>
  </si>
  <si>
    <t>Meta regulatória (%)</t>
  </si>
  <si>
    <t>jun/20</t>
  </si>
  <si>
    <t>Proj/20</t>
  </si>
  <si>
    <t>Limite</t>
  </si>
  <si>
    <t>DECi</t>
  </si>
  <si>
    <t>FECi</t>
  </si>
  <si>
    <t>1S20</t>
  </si>
  <si>
    <t>Trimestre</t>
  </si>
  <si>
    <t>Acumulado</t>
  </si>
  <si>
    <t>Jan a Jun/2020</t>
  </si>
  <si>
    <t>Jan a Jun/2019</t>
  </si>
  <si>
    <t>Fornecimento bruto de energia elétrica</t>
  </si>
  <si>
    <t>Receita de uso dos sistemas elétricos de distribuição – TUSD</t>
  </si>
  <si>
    <t>CVA e outros componentes financeiros</t>
  </si>
  <si>
    <t xml:space="preserve">Receita de transmissão </t>
  </si>
  <si>
    <t xml:space="preserve">   Receita de concessão da transmissão</t>
  </si>
  <si>
    <t xml:space="preserve">   Receita de construção de transmissão</t>
  </si>
  <si>
    <t xml:space="preserve">   Receita de indenização de transmissão</t>
  </si>
  <si>
    <t>Receita de construção de distribuição</t>
  </si>
  <si>
    <t>Ajuste de expectativa do fluxo de caixa do ativo financeiro indenizável da concessão de distribuição</t>
  </si>
  <si>
    <t>Receita de atualização financeira da bonificação pela outorga</t>
  </si>
  <si>
    <t>Liquidações na CCEE</t>
  </si>
  <si>
    <t>Transações no  Mecanismo de Venda de Excedentes</t>
  </si>
  <si>
    <t>Fornecimento de gás</t>
  </si>
  <si>
    <t xml:space="preserve">Multa por violação de padrão indicador de continuidade </t>
  </si>
  <si>
    <t>Recuperação de créditos de PIS/Pasep e Cofins sobre ICMS</t>
  </si>
  <si>
    <t>Outras receitas operacionais</t>
  </si>
  <si>
    <t>Impostos e encargos incidentes sobre a receita</t>
  </si>
  <si>
    <t>Receita operacional líquida</t>
  </si>
  <si>
    <t>Pessoal</t>
  </si>
  <si>
    <t>Participação dos empregados e administradores no resultado</t>
  </si>
  <si>
    <t>Obrigações pós-emprego</t>
  </si>
  <si>
    <t>Materiais</t>
  </si>
  <si>
    <t>Serviços de terceiros</t>
  </si>
  <si>
    <t>Energia elétrica comprada para revenda</t>
  </si>
  <si>
    <t>Depreciação e amortização</t>
  </si>
  <si>
    <t>Provisões e ajustes para perdas operacionais</t>
  </si>
  <si>
    <t>Encargos de uso da rede básica de transmissão</t>
  </si>
  <si>
    <t>Gás comprado para revenda</t>
  </si>
  <si>
    <t>Custos de construção da infraestrutura</t>
  </si>
  <si>
    <t>Outras despesas operacionais líquidas</t>
  </si>
  <si>
    <t>LAJIDA - R$ mil</t>
  </si>
  <si>
    <t>Var %</t>
  </si>
  <si>
    <t>Resultado do período</t>
  </si>
  <si>
    <t xml:space="preserve">+ Despesa de imposto de renda e contribuição social </t>
  </si>
  <si>
    <t>+ Resultado financeiro</t>
  </si>
  <si>
    <t>+ Depreciação e amortização</t>
  </si>
  <si>
    <t>LAJIDA</t>
  </si>
  <si>
    <t>Efeitos não recorrentes e não caixa</t>
  </si>
  <si>
    <t>+ Lucro líquido atribuído a acionistas não-controladores</t>
  </si>
  <si>
    <t>+ Pis/Pasep e Cofins sobre ICMS</t>
  </si>
  <si>
    <t>+ Provisão para crédito de liquidação duvidosa – Renova</t>
  </si>
  <si>
    <t>+ Remensuração de ativos mantidos para venda (Light)</t>
  </si>
  <si>
    <t xml:space="preserve">+ Resultado da combinação de negócios </t>
  </si>
  <si>
    <t>+ Resultado da RTP</t>
  </si>
  <si>
    <t>Lajida ajustado</t>
  </si>
  <si>
    <t xml:space="preserve">RECEITAS FINANCEIRAS </t>
  </si>
  <si>
    <t>Renda de aplicação financeira</t>
  </si>
  <si>
    <t>Acréscimos moratórios sobre venda de energia</t>
  </si>
  <si>
    <t xml:space="preserve">Variações cambiais – Empréstimos e financiamentos </t>
  </si>
  <si>
    <t>Variação monetária</t>
  </si>
  <si>
    <t>Variação monetária – CVA</t>
  </si>
  <si>
    <t>Variação monetária de depósitos vinculados a litígios</t>
  </si>
  <si>
    <t>PIS/Pasep e Cofins incidentes sobre as receitas financeiras</t>
  </si>
  <si>
    <t>Ganhos com instrumentos financeiros</t>
  </si>
  <si>
    <t>Encargos de créditos com partes relacionadas</t>
  </si>
  <si>
    <t>Atualização dos créditos de PIS/Pasep e Cofins</t>
  </si>
  <si>
    <t>Outras</t>
  </si>
  <si>
    <t xml:space="preserve">DESPESAS FINANCEIRAS </t>
  </si>
  <si>
    <t>Encargos de empréstimos, financiamentos e debêntures</t>
  </si>
  <si>
    <t>Amortização do custo de transação</t>
  </si>
  <si>
    <t xml:space="preserve">Variações cambiais – empréstimos e financiamentos </t>
  </si>
  <si>
    <t>Variações cambiais – Itaipu Binacional</t>
  </si>
  <si>
    <t>Variação monetária – empréstimos, financiamentos e debêntures</t>
  </si>
  <si>
    <t>Variação monetária – Concessão Onerosa</t>
  </si>
  <si>
    <t>Encargos e variação monetária de obrigação pós-emprego</t>
  </si>
  <si>
    <t>Variação monetária de arrendamento</t>
  </si>
  <si>
    <t>RESULTADO FINANCEIRO LÍQUIDO</t>
  </si>
  <si>
    <t>Consolidado</t>
  </si>
  <si>
    <t>Moedas</t>
  </si>
  <si>
    <t>Dólar Norte-Americano</t>
  </si>
  <si>
    <t>- </t>
  </si>
  <si>
    <t>Total por moedas</t>
  </si>
  <si>
    <t>Indexadores</t>
  </si>
  <si>
    <t>IPCA</t>
  </si>
  <si>
    <t>UFIR/RGR</t>
  </si>
  <si>
    <t>CDI</t>
  </si>
  <si>
    <t>URTJ/TJLP</t>
  </si>
  <si>
    <t>Total por indexadores</t>
  </si>
  <si>
    <t>(-) Custos de transação</t>
  </si>
  <si>
    <t>(±) Recursos antecipados</t>
  </si>
  <si>
    <t>(-) Deságio</t>
  </si>
  <si>
    <t>Total geral</t>
  </si>
  <si>
    <t>Descrição (milhares)</t>
  </si>
  <si>
    <t>Proposta</t>
  </si>
  <si>
    <t>Realizado</t>
  </si>
  <si>
    <t>GERAÇÃO</t>
  </si>
  <si>
    <t>Programa de investimento</t>
  </si>
  <si>
    <t>Aportes</t>
  </si>
  <si>
    <t>Aliança Norte</t>
  </si>
  <si>
    <t>SPE – Guanhães</t>
  </si>
  <si>
    <t>SPE - Amazônia Energia Participações (Belo Monte)</t>
  </si>
  <si>
    <t xml:space="preserve">Usina Hidrelétrica Itaocara </t>
  </si>
  <si>
    <t>TRANSMISSÃO</t>
  </si>
  <si>
    <t>CEMIG D</t>
  </si>
  <si>
    <t>HOLDING</t>
  </si>
  <si>
    <t>Axxiom</t>
  </si>
  <si>
    <t>Cemig GD (Geração Distribuída)</t>
  </si>
  <si>
    <t>Cemig Overseas</t>
  </si>
  <si>
    <t>Consórcios de gás</t>
  </si>
  <si>
    <t>Efficientia – Geração Distribuída</t>
  </si>
  <si>
    <t>Aquisições – Centroeste</t>
  </si>
  <si>
    <t>TOTAL</t>
  </si>
  <si>
    <t>CIRCULANTE</t>
  </si>
  <si>
    <t>Caixa e equivalentes de caixa</t>
  </si>
  <si>
    <t>Títulos e valores mobiliários</t>
  </si>
  <si>
    <t>Consumidores, revendedores e concessionários  de transporte de energia</t>
  </si>
  <si>
    <t>Ativos financeiros e setoriais da concessão</t>
  </si>
  <si>
    <t>Ativos de contrato</t>
  </si>
  <si>
    <t>Tributos compensáveis</t>
  </si>
  <si>
    <t>Imposto de renda e contribuição social a recuperar</t>
  </si>
  <si>
    <t>Dividendos a receber</t>
  </si>
  <si>
    <t>Contribuição de iluminação pública</t>
  </si>
  <si>
    <t>Reembolso de subsídios tarifários</t>
  </si>
  <si>
    <t>Instrumentos financeiros derivativos</t>
  </si>
  <si>
    <t>TOTAL DO CIRCULANTE</t>
  </si>
  <si>
    <t>Ativos classificados como mantidos para venda</t>
  </si>
  <si>
    <t>NÃO CIRCULANTE</t>
  </si>
  <si>
    <t>Consumidores, revendedores e concessionários – Transporte de energia</t>
  </si>
  <si>
    <t xml:space="preserve">Tributos compensáveis </t>
  </si>
  <si>
    <t>Impostos de renda e contribuição social diferidos</t>
  </si>
  <si>
    <t xml:space="preserve">Depósitos vinculados a litígios </t>
  </si>
  <si>
    <t>Contas a receber do Estado de Minas Gerais</t>
  </si>
  <si>
    <t>Investimentos</t>
  </si>
  <si>
    <t>Imobilizado</t>
  </si>
  <si>
    <t>Intangível</t>
  </si>
  <si>
    <t xml:space="preserve">Operações de arrendamento mercantil - direito de uso </t>
  </si>
  <si>
    <t>TOTAL DO NÃO CIRCULANTE</t>
  </si>
  <si>
    <t>TOTAL DO ATIVO</t>
  </si>
  <si>
    <t>Fornecedores</t>
  </si>
  <si>
    <t>Encargos regulatórios</t>
  </si>
  <si>
    <t>Impostos, taxas e contribuições</t>
  </si>
  <si>
    <t>Imposto de renda e contribuição social</t>
  </si>
  <si>
    <t>Juros sobre capital próprio e dividendos a pagar</t>
  </si>
  <si>
    <t>Empréstimos, financiamentos e debêntures</t>
  </si>
  <si>
    <t>Salários e contribuições sociais</t>
  </si>
  <si>
    <t>PIS/Pasep e Cofins  a ser restituído a consumidores</t>
  </si>
  <si>
    <t>Operações de arrendamento mercantil</t>
  </si>
  <si>
    <t>Outras obrigações</t>
  </si>
  <si>
    <t>Imposto de renda e contribuição social diferidos</t>
  </si>
  <si>
    <t>Provisões</t>
  </si>
  <si>
    <t>PIS/Pasep e Cofins a ser restituído a consumidores</t>
  </si>
  <si>
    <t>Instrumentos financeiros derivativos – opções</t>
  </si>
  <si>
    <t>TOTAL DO PASSIVO</t>
  </si>
  <si>
    <t xml:space="preserve">PATRIMÔNIO LÍQUIDO </t>
  </si>
  <si>
    <t>Capital social</t>
  </si>
  <si>
    <t>Reservas de capital</t>
  </si>
  <si>
    <t>Reservas de lucros</t>
  </si>
  <si>
    <t>Ajustes de avaliação patrimonial</t>
  </si>
  <si>
    <t>Lucros (prejuízos) acumulados</t>
  </si>
  <si>
    <t>ATRIBUÍDO A PARTICIPAÇÃO DOS ACIONISTAS CONTROLADORES</t>
  </si>
  <si>
    <t>PARTICIPAÇÃO DE ACIONISTA NÃO-CONTROLADOR</t>
  </si>
  <si>
    <t>PATRIMÔNIO LÍQUIDO</t>
  </si>
  <si>
    <t>TOTAL DO PASSIVO E DO PATRIMÔNIO LÍQUIDO</t>
  </si>
  <si>
    <t>OPERAÇÕES EM CONTINUIDADE</t>
  </si>
  <si>
    <t>RECEITA LÍQUIDA</t>
  </si>
  <si>
    <t>CUSTOS OPERACIONAIS</t>
  </si>
  <si>
    <t>CUSTO COM ENERGIA ELÉTRICA E GÁS</t>
  </si>
  <si>
    <t xml:space="preserve">Energia elétrica comprada para revenda </t>
  </si>
  <si>
    <t>OUTROS CUSTOS</t>
  </si>
  <si>
    <t xml:space="preserve">Pessoal e administradores </t>
  </si>
  <si>
    <t xml:space="preserve">Provisões operacionais </t>
  </si>
  <si>
    <t>Custo de construção de infraestrutura</t>
  </si>
  <si>
    <t>Outros</t>
  </si>
  <si>
    <t>CUSTO TOTAL</t>
  </si>
  <si>
    <t>LUCRO BRUTO</t>
  </si>
  <si>
    <t xml:space="preserve">DESPESAS OPERACIONAIS </t>
  </si>
  <si>
    <t xml:space="preserve">  Despesas com Vendas</t>
  </si>
  <si>
    <t xml:space="preserve">  Despesas Gerais e Administrativas</t>
  </si>
  <si>
    <t xml:space="preserve">  Despesas com Provisões Operacionais</t>
  </si>
  <si>
    <t xml:space="preserve"> Outras Despesas Operacionais, líquidas</t>
  </si>
  <si>
    <t xml:space="preserve">Resultado de combinação de negócios </t>
  </si>
  <si>
    <t>Redução ao valor recuperável de ativos mantidos para venda</t>
  </si>
  <si>
    <t>Resultado de equivalência patrimonial</t>
  </si>
  <si>
    <t>Receitas financeiras</t>
  </si>
  <si>
    <t>Despesas financeiras</t>
  </si>
  <si>
    <t>Resultado antes dos impostos</t>
  </si>
  <si>
    <t>Imposto de renda e contribuição social correntes</t>
  </si>
  <si>
    <t>LUCRO LÍQUIDO DO PERÍODO</t>
  </si>
  <si>
    <t>Total do lucro líquido do período atribuído a:</t>
  </si>
  <si>
    <t>Participação dos acionistas controladores</t>
  </si>
  <si>
    <t>Participação dos acionistas não-controladores</t>
  </si>
  <si>
    <t>Lucro (básico e diluído por ação preferencial</t>
  </si>
  <si>
    <t>Lucro básico e diluído por ação ordinária</t>
  </si>
  <si>
    <t>FLUXOS DE CAIXA DAS ATIVIDADES OPERACIONAIS</t>
  </si>
  <si>
    <t>Lucro líquido  do período</t>
  </si>
  <si>
    <t>Despesas (receitas) que não afetam o caixa e equivalentes de caixa</t>
  </si>
  <si>
    <t>Baixa de valor residual líquido de ativos de contrato, ativos financeiros da concessão, imobilizado e intangível</t>
  </si>
  <si>
    <t>Resultado da combinação de negócios</t>
  </si>
  <si>
    <t>Provisão (reversão) para redução ao valor recuperável de ativos de contrato</t>
  </si>
  <si>
    <t>Ajuste na expectativa do fluxo de caixa dos ativos financeiros e de contrato da concessão</t>
  </si>
  <si>
    <t>Juros e variações monetárias</t>
  </si>
  <si>
    <t>Reconhecimento de créditos extemporâneos de PIS/Pasep e Cofins s/ICMS</t>
  </si>
  <si>
    <t>Variação cambial de empréstimos e financiamentos</t>
  </si>
  <si>
    <t>Ajustes decorrentes da revisão periódica da RAP</t>
  </si>
  <si>
    <t>Amortização de custo de transação de empréstimos e financiamentos</t>
  </si>
  <si>
    <t>Provisões operacionais e perdas estimadas</t>
  </si>
  <si>
    <t>Provisão para ressarcimento pela suspensão do fornecimento de energia – Renova</t>
  </si>
  <si>
    <t>Variação do valor justo de instrumentos financeiros derivativos – swap</t>
  </si>
  <si>
    <t>Conta de compensação de variação de valores de itens da “Parcela A” (CVA) e outros componentes financeiros</t>
  </si>
  <si>
    <t>(Aumento) redução de ativos</t>
  </si>
  <si>
    <t>Consumidores, revendedores e concessionários de energia</t>
  </si>
  <si>
    <t>Depósitos vinculados a litígios</t>
  </si>
  <si>
    <t>Dividendos recebidos</t>
  </si>
  <si>
    <t>Ativos de contrato e financeiros da concessão</t>
  </si>
  <si>
    <t>Adiantamento a fornecedores</t>
  </si>
  <si>
    <t>Aumento (redução) de passivos</t>
  </si>
  <si>
    <t>Imposto de renda e contribuição social a pagar</t>
  </si>
  <si>
    <t>Adiantamento de clientes</t>
  </si>
  <si>
    <t xml:space="preserve">                          -   </t>
  </si>
  <si>
    <t xml:space="preserve">Caixa gerado (consumido) pelas atividades operacionais </t>
  </si>
  <si>
    <t>Juros sobre empréstimos, financiamentos, debêntures  pagos</t>
  </si>
  <si>
    <t>Juros sobre arrendamentos pagos</t>
  </si>
  <si>
    <t>Imposto de renda e contribuição social pagos</t>
  </si>
  <si>
    <t>Liquidação de Instrumentos Financeiros Derivativos (Swap), pagos</t>
  </si>
  <si>
    <t>CAIXA LÍQUIDO GERADO (CONSUMIDO) PELAS ATIVIDADES OPERACIONAIS</t>
  </si>
  <si>
    <t>FLUXO DE CAIXA DAS ATIVIDADES DE INVESTIMENTO</t>
  </si>
  <si>
    <t>Em títulos e valores mobiliários – aplicação financeira</t>
  </si>
  <si>
    <t>Fundos vinculados</t>
  </si>
  <si>
    <t>Em investimentos</t>
  </si>
  <si>
    <t xml:space="preserve">     Aquisição de participação societária e aporte em investidas</t>
  </si>
  <si>
    <t xml:space="preserve">     Caixa oriundo de combinação de negócios</t>
  </si>
  <si>
    <t>Caixa recebido na incorporação</t>
  </si>
  <si>
    <t>Mútuo com partes relacionadas</t>
  </si>
  <si>
    <t xml:space="preserve">Ativos de contrato – infraestrutura de distribuição e gás </t>
  </si>
  <si>
    <t>CAIXA LÍQUIDO GERADO (CONSUMIDO) PELAS ATIVIDADES DE INVESTIMENTO</t>
  </si>
  <si>
    <t>FLUXO DE CAIXA DAS ATIVIDADES DE FINANCIAMENTO</t>
  </si>
  <si>
    <t>Juros sobre capital próprio e dividendos pagos a acionista   controlador</t>
  </si>
  <si>
    <t>Pagamento de mútuos com partes relacionadas</t>
  </si>
  <si>
    <t>Pagamentos de empréstimos, financiamentos e debêntures</t>
  </si>
  <si>
    <t>Arrendamentos pagos</t>
  </si>
  <si>
    <t>CAIXA LÍQUIDO CONSUMIDO PELAS ATIVIDADES DE FINANCIAMENTO</t>
  </si>
  <si>
    <t>VARIAÇÃO LÍQUIDA DO CAIXA E EQUIVALENTES DE CAIXA</t>
  </si>
  <si>
    <t>Caixa e equivalentes de caixa no início do período</t>
  </si>
  <si>
    <t>Caixa e equivalentes de caixa no final do período</t>
  </si>
  <si>
    <r>
      <t>(1)</t>
    </r>
    <r>
      <rPr>
        <sz val="7"/>
        <color rgb="FF404040"/>
        <rFont val="Times New Roman"/>
        <family val="1"/>
      </rPr>
      <t xml:space="preserve">       </t>
    </r>
    <r>
      <rPr>
        <sz val="7.5"/>
        <color rgb="FF404040"/>
        <rFont val="Calibri"/>
        <family val="2"/>
      </rPr>
      <t>O preço médio não inclui a receita de fornecimento não faturado.</t>
    </r>
  </si>
  <si>
    <r>
      <t>(2)</t>
    </r>
    <r>
      <rPr>
        <sz val="7"/>
        <color theme="1"/>
        <rFont val="Times New Roman"/>
        <family val="1"/>
      </rPr>
      <t xml:space="preserve">       </t>
    </r>
    <r>
      <rPr>
        <sz val="7.5"/>
        <color rgb="FF404040"/>
        <rFont val="Calibri"/>
        <family val="2"/>
      </rPr>
      <t>Informações, em MWh, não revisadas pelos auditores independentes.</t>
    </r>
  </si>
  <si>
    <r>
      <t>(3)</t>
    </r>
    <r>
      <rPr>
        <sz val="7"/>
        <color theme="1"/>
        <rFont val="Times New Roman"/>
        <family val="1"/>
      </rPr>
      <t xml:space="preserve">       </t>
    </r>
    <r>
      <rPr>
        <sz val="7.5"/>
        <color rgb="FF404040"/>
        <rFont val="Calibri"/>
        <family val="2"/>
      </rPr>
      <t>Inclui Contrato de Comercialização de Energia no Ambiente Regulado - CCEAR e contratos bilaterais com outros agentes.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</si>
</sst>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_-;\-* #,##0.00_-;_-* &quot;-&quot;??_-;_-@_-"/>
    <numFmt numFmtId="164" formatCode="_(* #,##0_);_(* \(#,##0\);_(* &quot;-&quot;??_);_(@_)"/>
    <numFmt numFmtId="165" formatCode="_(* #,##0.00000_);_(* \(#,##0.00000\);_(* &quot;-&quot;??_);_(@_)"/>
    <numFmt numFmtId="166" formatCode="_(* #,##0.0_);_(* \(#,##0.0\);_(* &quot;-&quot;??_);_(@_)"/>
    <numFmt numFmtId="167" formatCode="[$-416]d\-mmm\-yy;@"/>
    <numFmt numFmtId="168" formatCode="_-* #,##0.0_-;\-* #,##0.0_-;_-* &quot;-&quot;??_-;_-@_-"/>
    <numFmt numFmtId="169" formatCode="dd/mm/yy;@"/>
    <numFmt numFmtId="170" formatCode="_(* #,##0.00_);_(* \(#,##0.00\);_(* &quot;-&quot;??_);_(@_)"/>
    <numFmt numFmtId="171" formatCode="0.0%"/>
    <numFmt numFmtId="172" formatCode="#,##0_ ;[Red]\-#,##0\ "/>
    <numFmt numFmtId="173" formatCode="_-* #,##0.00_-;\(#,##0.00\);_-* &quot;-&quot;??_-;_-@_-"/>
    <numFmt numFmtId="174" formatCode="_-* #,##0_-;\(#,##0\);_-* &quot;-&quot;??_-;_-@_-"/>
    <numFmt numFmtId="175" formatCode="_-* #,##0.000_-;\-* #,##0.000_-;_-* &quot;-&quot;??_-;_-@_-"/>
    <numFmt numFmtId="176" formatCode="_-* #,##0_-;\-* #,##0_-;_-* &quot;-&quot;??_-;_-@_-"/>
  </numFmts>
  <fonts count="4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744D"/>
      <name val="Calibri"/>
      <family val="2"/>
      <scheme val="minor"/>
    </font>
    <font>
      <sz val="11"/>
      <color theme="1"/>
      <name val="Arial"/>
      <family val="2"/>
    </font>
    <font>
      <b/>
      <sz val="14"/>
      <color rgb="FF00744D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2"/>
      <color rgb="FFFFFFFF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theme="0"/>
      <name val="Arial"/>
      <family val="2"/>
    </font>
    <font>
      <sz val="11"/>
      <color theme="1" tint="0.249977111117893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744D"/>
      <name val="Calibri"/>
      <family val="2"/>
    </font>
    <font>
      <sz val="12"/>
      <color theme="1"/>
      <name val="Arial"/>
      <family val="2"/>
    </font>
    <font>
      <b/>
      <sz val="10"/>
      <color rgb="FF00744D"/>
      <name val="Arial"/>
      <family val="2"/>
    </font>
    <font>
      <b/>
      <sz val="12"/>
      <color theme="1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404040"/>
      <name val="Calibri"/>
      <family val="2"/>
    </font>
    <font>
      <sz val="10"/>
      <color rgb="FF404040"/>
      <name val="Calibri"/>
      <family val="2"/>
    </font>
    <font>
      <b/>
      <sz val="10"/>
      <color rgb="FF404040"/>
      <name val="Arial"/>
      <family val="2"/>
    </font>
    <font>
      <sz val="10"/>
      <color rgb="FF404040"/>
      <name val="Arial"/>
      <family val="2"/>
    </font>
    <font>
      <sz val="10"/>
      <color theme="1" tint="0.249977111117893"/>
      <name val="Arial"/>
      <family val="2"/>
    </font>
    <font>
      <sz val="12"/>
      <color theme="1" tint="0.249977111117893"/>
      <name val="Arial"/>
      <family val="2"/>
    </font>
    <font>
      <b/>
      <sz val="11"/>
      <color rgb="FF00744D"/>
      <name val="Arial"/>
      <family val="2"/>
    </font>
    <font>
      <b/>
      <sz val="14"/>
      <color rgb="FF00744D"/>
      <name val="Calibri"/>
      <family val="2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0"/>
      <color rgb="FFFFFFFF"/>
      <name val="Arial"/>
      <family val="2"/>
    </font>
    <font>
      <b/>
      <sz val="11"/>
      <color rgb="FFFFFFFF"/>
      <name val="Arial"/>
      <family val="2"/>
    </font>
    <font>
      <sz val="10"/>
      <color rgb="FF595959"/>
      <name val="Arial"/>
      <family val="2"/>
    </font>
    <font>
      <b/>
      <sz val="7"/>
      <color rgb="FF404040"/>
      <name val="Arial"/>
      <family val="2"/>
    </font>
    <font>
      <sz val="7.5"/>
      <color rgb="FF404040"/>
      <name val="Calibri"/>
      <family val="2"/>
    </font>
    <font>
      <sz val="7"/>
      <color rgb="FF404040"/>
      <name val="Times New Roman"/>
      <family val="1"/>
    </font>
    <font>
      <sz val="7.5"/>
      <color theme="1"/>
      <name val="Calibri"/>
      <family val="2"/>
    </font>
    <font>
      <sz val="7"/>
      <color theme="1"/>
      <name val="Times New Roman"/>
      <family val="1"/>
    </font>
    <font>
      <sz val="11"/>
      <color rgb="FF40404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8228"/>
        <bgColor indexed="64"/>
      </patternFill>
    </fill>
    <fill>
      <patternFill patternType="solid">
        <fgColor rgb="FF46D2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6600"/>
        <bgColor indexed="64"/>
      </patternFill>
    </fill>
  </fills>
  <borders count="29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ck">
        <color rgb="FFFFFFFF"/>
      </right>
      <top/>
      <bottom/>
      <diagonal/>
    </border>
    <border>
      <left/>
      <right/>
      <top/>
      <bottom style="thick">
        <color rgb="FFFFFFFF"/>
      </bottom>
      <diagonal/>
    </border>
    <border>
      <left style="thick">
        <color rgb="FFFFFFFF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FFFF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ck">
        <color rgb="FFFFFFFF"/>
      </right>
      <top/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medium">
        <color indexed="64"/>
      </top>
      <bottom style="double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0" borderId="0"/>
    <xf numFmtId="170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</cellStyleXfs>
  <cellXfs count="272">
    <xf numFmtId="0" fontId="0" fillId="0" borderId="0" xfId="0"/>
    <xf numFmtId="0" fontId="1" fillId="3" borderId="0" xfId="0" applyFont="1" applyFill="1"/>
    <xf numFmtId="0" fontId="4" fillId="7" borderId="0" xfId="0" applyFont="1" applyFill="1"/>
    <xf numFmtId="43" fontId="4" fillId="7" borderId="0" xfId="1" applyFont="1" applyFill="1"/>
    <xf numFmtId="0" fontId="4" fillId="0" borderId="0" xfId="0" applyFont="1"/>
    <xf numFmtId="164" fontId="4" fillId="0" borderId="0" xfId="1" applyNumberFormat="1" applyFont="1"/>
    <xf numFmtId="10" fontId="4" fillId="0" borderId="0" xfId="2" applyNumberFormat="1" applyFont="1"/>
    <xf numFmtId="43" fontId="4" fillId="0" borderId="0" xfId="1" applyFont="1"/>
    <xf numFmtId="4" fontId="4" fillId="0" borderId="0" xfId="0" applyNumberFormat="1" applyFont="1"/>
    <xf numFmtId="166" fontId="4" fillId="0" borderId="0" xfId="1" applyNumberFormat="1" applyFont="1"/>
    <xf numFmtId="164" fontId="4" fillId="0" borderId="0" xfId="0" applyNumberFormat="1" applyFont="1"/>
    <xf numFmtId="166" fontId="4" fillId="0" borderId="0" xfId="0" applyNumberFormat="1" applyFont="1"/>
    <xf numFmtId="0" fontId="9" fillId="0" borderId="0" xfId="0" applyFont="1"/>
    <xf numFmtId="0" fontId="10" fillId="0" borderId="0" xfId="0" applyFont="1" applyFill="1" applyAlignment="1">
      <alignment vertical="top" wrapText="1"/>
    </xf>
    <xf numFmtId="164" fontId="10" fillId="0" borderId="0" xfId="1" applyNumberFormat="1" applyFont="1" applyFill="1" applyAlignment="1">
      <alignment vertical="top" wrapText="1"/>
    </xf>
    <xf numFmtId="165" fontId="4" fillId="0" borderId="0" xfId="1" applyNumberFormat="1" applyFont="1"/>
    <xf numFmtId="0" fontId="4" fillId="0" borderId="0" xfId="0" applyFont="1" applyFill="1"/>
    <xf numFmtId="164" fontId="4" fillId="0" borderId="0" xfId="1" applyNumberFormat="1" applyFont="1" applyFill="1"/>
    <xf numFmtId="10" fontId="4" fillId="0" borderId="0" xfId="2" applyNumberFormat="1" applyFont="1" applyFill="1"/>
    <xf numFmtId="0" fontId="4" fillId="4" borderId="0" xfId="0" applyFont="1" applyFill="1"/>
    <xf numFmtId="0" fontId="13" fillId="0" borderId="0" xfId="0" applyFont="1" applyAlignment="1">
      <alignment horizontal="center"/>
    </xf>
    <xf numFmtId="167" fontId="13" fillId="0" borderId="0" xfId="0" applyNumberFormat="1" applyFont="1" applyAlignment="1">
      <alignment horizontal="center"/>
    </xf>
    <xf numFmtId="168" fontId="13" fillId="0" borderId="0" xfId="1" applyNumberFormat="1" applyFont="1" applyAlignment="1">
      <alignment horizontal="center"/>
    </xf>
    <xf numFmtId="10" fontId="14" fillId="0" borderId="0" xfId="2" applyNumberFormat="1" applyFont="1" applyAlignment="1">
      <alignment horizontal="center"/>
    </xf>
    <xf numFmtId="43" fontId="13" fillId="0" borderId="0" xfId="1" applyFont="1" applyAlignment="1">
      <alignment horizontal="center"/>
    </xf>
    <xf numFmtId="43" fontId="14" fillId="0" borderId="0" xfId="1" applyFont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43" fontId="19" fillId="0" borderId="0" xfId="1" applyFont="1" applyAlignment="1">
      <alignment horizontal="center"/>
    </xf>
    <xf numFmtId="43" fontId="17" fillId="0" borderId="0" xfId="1" applyFont="1" applyAlignment="1">
      <alignment horizontal="center"/>
    </xf>
    <xf numFmtId="10" fontId="19" fillId="0" borderId="0" xfId="2" applyNumberFormat="1" applyFont="1" applyAlignment="1">
      <alignment horizontal="center"/>
    </xf>
    <xf numFmtId="168" fontId="17" fillId="0" borderId="0" xfId="1" applyNumberFormat="1" applyFont="1" applyAlignment="1">
      <alignment horizontal="center"/>
    </xf>
    <xf numFmtId="0" fontId="6" fillId="6" borderId="0" xfId="0" applyFont="1" applyFill="1" applyAlignment="1">
      <alignment horizontal="center" vertical="center"/>
    </xf>
    <xf numFmtId="10" fontId="4" fillId="0" borderId="0" xfId="2" applyNumberFormat="1" applyFont="1" applyBorder="1"/>
    <xf numFmtId="0" fontId="6" fillId="6" borderId="5" xfId="0" applyFont="1" applyFill="1" applyBorder="1" applyAlignment="1">
      <alignment horizontal="center" vertical="center" wrapText="1"/>
    </xf>
    <xf numFmtId="164" fontId="6" fillId="6" borderId="6" xfId="1" applyNumberFormat="1" applyFont="1" applyFill="1" applyBorder="1" applyAlignment="1">
      <alignment horizontal="center" vertical="center" wrapText="1"/>
    </xf>
    <xf numFmtId="43" fontId="8" fillId="6" borderId="6" xfId="1" applyFont="1" applyFill="1" applyBorder="1" applyAlignment="1">
      <alignment horizontal="center" vertical="center" wrapText="1"/>
    </xf>
    <xf numFmtId="43" fontId="6" fillId="6" borderId="6" xfId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/>
    </xf>
    <xf numFmtId="43" fontId="12" fillId="2" borderId="5" xfId="1" applyFont="1" applyFill="1" applyBorder="1" applyAlignment="1">
      <alignment horizontal="center" vertical="center"/>
    </xf>
    <xf numFmtId="169" fontId="12" fillId="2" borderId="6" xfId="1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horizontal="left" vertical="center"/>
    </xf>
    <xf numFmtId="43" fontId="12" fillId="8" borderId="5" xfId="1" applyFont="1" applyFill="1" applyBorder="1" applyAlignment="1">
      <alignment horizontal="center" vertical="center"/>
    </xf>
    <xf numFmtId="169" fontId="12" fillId="8" borderId="6" xfId="0" applyNumberFormat="1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center" vertical="center"/>
    </xf>
    <xf numFmtId="0" fontId="21" fillId="0" borderId="0" xfId="3"/>
    <xf numFmtId="0" fontId="21" fillId="0" borderId="0" xfId="3" applyFill="1"/>
    <xf numFmtId="164" fontId="21" fillId="0" borderId="0" xfId="3" applyNumberFormat="1" applyFill="1"/>
    <xf numFmtId="164" fontId="0" fillId="0" borderId="0" xfId="4" applyNumberFormat="1" applyFont="1" applyFill="1"/>
    <xf numFmtId="171" fontId="0" fillId="0" borderId="0" xfId="5" applyNumberFormat="1" applyFont="1" applyFill="1"/>
    <xf numFmtId="164" fontId="0" fillId="0" borderId="0" xfId="4" applyNumberFormat="1" applyFont="1"/>
    <xf numFmtId="172" fontId="0" fillId="9" borderId="0" xfId="4" applyNumberFormat="1" applyFont="1" applyFill="1"/>
    <xf numFmtId="0" fontId="21" fillId="9" borderId="0" xfId="3" applyFill="1"/>
    <xf numFmtId="172" fontId="21" fillId="0" borderId="0" xfId="3" applyNumberFormat="1" applyFill="1"/>
    <xf numFmtId="0" fontId="21" fillId="9" borderId="0" xfId="3" applyFont="1" applyFill="1"/>
    <xf numFmtId="0" fontId="21" fillId="0" borderId="0" xfId="3" quotePrefix="1"/>
    <xf numFmtId="0" fontId="21" fillId="0" borderId="0" xfId="3" applyAlignment="1">
      <alignment wrapText="1"/>
    </xf>
    <xf numFmtId="0" fontId="21" fillId="0" borderId="0" xfId="3" quotePrefix="1" applyFill="1"/>
    <xf numFmtId="39" fontId="22" fillId="0" borderId="0" xfId="3" applyNumberFormat="1" applyFont="1"/>
    <xf numFmtId="39" fontId="21" fillId="0" borderId="0" xfId="3" applyNumberFormat="1" applyFill="1"/>
    <xf numFmtId="172" fontId="0" fillId="0" borderId="0" xfId="4" applyNumberFormat="1" applyFont="1"/>
    <xf numFmtId="172" fontId="0" fillId="5" borderId="0" xfId="4" applyNumberFormat="1" applyFont="1" applyFill="1"/>
    <xf numFmtId="0" fontId="21" fillId="5" borderId="0" xfId="3" applyFont="1" applyFill="1"/>
    <xf numFmtId="0" fontId="21" fillId="5" borderId="0" xfId="3" applyFill="1"/>
    <xf numFmtId="172" fontId="21" fillId="0" borderId="0" xfId="3" applyNumberFormat="1"/>
    <xf numFmtId="172" fontId="23" fillId="0" borderId="0" xfId="4" applyNumberFormat="1" applyFont="1" applyFill="1"/>
    <xf numFmtId="172" fontId="23" fillId="10" borderId="0" xfId="4" applyNumberFormat="1" applyFont="1" applyFill="1"/>
    <xf numFmtId="172" fontId="23" fillId="10" borderId="0" xfId="3" applyNumberFormat="1" applyFont="1" applyFill="1"/>
    <xf numFmtId="172" fontId="0" fillId="0" borderId="0" xfId="4" applyNumberFormat="1" applyFont="1" applyFill="1"/>
    <xf numFmtId="172" fontId="21" fillId="5" borderId="0" xfId="3" applyNumberFormat="1" applyFill="1"/>
    <xf numFmtId="164" fontId="0" fillId="3" borderId="0" xfId="4" applyNumberFormat="1" applyFont="1" applyFill="1"/>
    <xf numFmtId="172" fontId="21" fillId="3" borderId="0" xfId="4" applyNumberFormat="1" applyFont="1" applyFill="1"/>
    <xf numFmtId="0" fontId="21" fillId="3" borderId="0" xfId="3" applyFill="1"/>
    <xf numFmtId="172" fontId="21" fillId="9" borderId="0" xfId="3" applyNumberFormat="1" applyFont="1" applyFill="1"/>
    <xf numFmtId="172" fontId="24" fillId="0" borderId="0" xfId="4" applyNumberFormat="1" applyFont="1" applyFill="1"/>
    <xf numFmtId="172" fontId="25" fillId="11" borderId="0" xfId="3" applyNumberFormat="1" applyFont="1" applyFill="1"/>
    <xf numFmtId="0" fontId="25" fillId="11" borderId="0" xfId="3" applyFont="1" applyFill="1"/>
    <xf numFmtId="0" fontId="21" fillId="3" borderId="0" xfId="3" applyFont="1" applyFill="1"/>
    <xf numFmtId="172" fontId="24" fillId="12" borderId="0" xfId="4" applyNumberFormat="1" applyFont="1" applyFill="1"/>
    <xf numFmtId="0" fontId="24" fillId="12" borderId="0" xfId="3" applyFont="1" applyFill="1"/>
    <xf numFmtId="172" fontId="24" fillId="13" borderId="0" xfId="4" applyNumberFormat="1" applyFont="1" applyFill="1"/>
    <xf numFmtId="0" fontId="24" fillId="13" borderId="0" xfId="3" applyFont="1" applyFill="1"/>
    <xf numFmtId="3" fontId="0" fillId="0" borderId="0" xfId="0" applyNumberFormat="1"/>
    <xf numFmtId="0" fontId="20" fillId="6" borderId="0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vertical="center" wrapText="1"/>
    </xf>
    <xf numFmtId="0" fontId="28" fillId="2" borderId="0" xfId="0" applyFont="1" applyFill="1" applyBorder="1" applyAlignment="1">
      <alignment vertical="center" wrapText="1"/>
    </xf>
    <xf numFmtId="0" fontId="20" fillId="6" borderId="5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Fill="1"/>
    <xf numFmtId="0" fontId="13" fillId="0" borderId="0" xfId="0" applyFont="1" applyAlignment="1">
      <alignment horizontal="center" vertical="center"/>
    </xf>
    <xf numFmtId="175" fontId="30" fillId="0" borderId="0" xfId="1" applyNumberFormat="1" applyFont="1"/>
    <xf numFmtId="175" fontId="31" fillId="0" borderId="0" xfId="1" applyNumberFormat="1" applyFont="1"/>
    <xf numFmtId="0" fontId="31" fillId="0" borderId="0" xfId="0" applyFont="1" applyFill="1"/>
    <xf numFmtId="0" fontId="31" fillId="0" borderId="0" xfId="0" applyFont="1" applyAlignment="1">
      <alignment horizontal="center" vertical="center"/>
    </xf>
    <xf numFmtId="0" fontId="31" fillId="0" borderId="0" xfId="0" applyFont="1"/>
    <xf numFmtId="14" fontId="0" fillId="0" borderId="0" xfId="0" applyNumberFormat="1"/>
    <xf numFmtId="0" fontId="15" fillId="0" borderId="0" xfId="0" applyFont="1"/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Fill="1" applyBorder="1"/>
    <xf numFmtId="0" fontId="3" fillId="0" borderId="0" xfId="0" applyFont="1" applyAlignment="1">
      <alignment horizontal="center" vertical="center" wrapText="1"/>
    </xf>
    <xf numFmtId="0" fontId="0" fillId="0" borderId="0" xfId="0" applyBorder="1"/>
    <xf numFmtId="0" fontId="16" fillId="0" borderId="0" xfId="0" applyFont="1" applyBorder="1" applyAlignment="1">
      <alignment horizontal="left" vertical="center"/>
    </xf>
    <xf numFmtId="0" fontId="0" fillId="4" borderId="0" xfId="0" applyFill="1"/>
    <xf numFmtId="0" fontId="7" fillId="7" borderId="0" xfId="0" applyFont="1" applyFill="1" applyAlignment="1">
      <alignment horizontal="center" vertical="center"/>
    </xf>
    <xf numFmtId="43" fontId="7" fillId="7" borderId="5" xfId="1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4" fillId="0" borderId="0" xfId="0" applyFont="1" applyBorder="1"/>
    <xf numFmtId="0" fontId="18" fillId="0" borderId="0" xfId="0" applyFont="1" applyAlignment="1">
      <alignment vertical="center"/>
    </xf>
    <xf numFmtId="0" fontId="1" fillId="0" borderId="0" xfId="0" applyFont="1" applyFill="1"/>
    <xf numFmtId="164" fontId="34" fillId="0" borderId="0" xfId="1" applyNumberFormat="1" applyFont="1" applyFill="1"/>
    <xf numFmtId="164" fontId="35" fillId="4" borderId="0" xfId="1" applyNumberFormat="1" applyFont="1" applyFill="1" applyAlignment="1">
      <alignment horizontal="left"/>
    </xf>
    <xf numFmtId="0" fontId="35" fillId="4" borderId="0" xfId="0" applyFont="1" applyFill="1" applyAlignment="1">
      <alignment horizontal="left"/>
    </xf>
    <xf numFmtId="0" fontId="21" fillId="0" borderId="0" xfId="6"/>
    <xf numFmtId="0" fontId="21" fillId="0" borderId="0" xfId="6" applyFill="1"/>
    <xf numFmtId="9" fontId="21" fillId="0" borderId="0" xfId="6" applyNumberFormat="1"/>
    <xf numFmtId="0" fontId="6" fillId="6" borderId="0" xfId="0" applyFont="1" applyFill="1" applyAlignment="1">
      <alignment horizontal="left" vertical="center"/>
    </xf>
    <xf numFmtId="164" fontId="6" fillId="6" borderId="4" xfId="1" applyNumberFormat="1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164" fontId="6" fillId="6" borderId="4" xfId="1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/>
    </xf>
    <xf numFmtId="164" fontId="9" fillId="2" borderId="5" xfId="1" applyNumberFormat="1" applyFont="1" applyFill="1" applyBorder="1" applyAlignment="1">
      <alignment horizontal="center" vertical="center"/>
    </xf>
    <xf numFmtId="10" fontId="9" fillId="2" borderId="5" xfId="2" applyNumberFormat="1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indent="2"/>
    </xf>
    <xf numFmtId="164" fontId="37" fillId="2" borderId="5" xfId="1" applyNumberFormat="1" applyFont="1" applyFill="1" applyBorder="1"/>
    <xf numFmtId="0" fontId="4" fillId="2" borderId="0" xfId="0" applyFont="1" applyFill="1" applyAlignment="1">
      <alignment horizontal="left" indent="2"/>
    </xf>
    <xf numFmtId="164" fontId="37" fillId="2" borderId="0" xfId="1" applyNumberFormat="1" applyFont="1" applyFill="1"/>
    <xf numFmtId="164" fontId="4" fillId="2" borderId="0" xfId="1" applyNumberFormat="1" applyFont="1" applyFill="1"/>
    <xf numFmtId="164" fontId="4" fillId="2" borderId="5" xfId="1" applyNumberFormat="1" applyFont="1" applyFill="1" applyBorder="1"/>
    <xf numFmtId="0" fontId="0" fillId="2" borderId="0" xfId="0" applyFill="1"/>
    <xf numFmtId="0" fontId="27" fillId="2" borderId="7" xfId="0" applyFont="1" applyFill="1" applyBorder="1" applyAlignment="1">
      <alignment vertical="center" wrapText="1"/>
    </xf>
    <xf numFmtId="174" fontId="27" fillId="2" borderId="7" xfId="0" applyNumberFormat="1" applyFont="1" applyFill="1" applyBorder="1" applyAlignment="1">
      <alignment horizontal="right" vertical="center" wrapText="1"/>
    </xf>
    <xf numFmtId="173" fontId="27" fillId="2" borderId="7" xfId="0" applyNumberFormat="1" applyFont="1" applyFill="1" applyBorder="1" applyAlignment="1">
      <alignment horizontal="right" vertical="center" wrapText="1"/>
    </xf>
    <xf numFmtId="173" fontId="27" fillId="2" borderId="0" xfId="0" applyNumberFormat="1" applyFont="1" applyFill="1" applyAlignment="1">
      <alignment horizontal="right" vertical="center" wrapText="1"/>
    </xf>
    <xf numFmtId="174" fontId="27" fillId="2" borderId="0" xfId="0" applyNumberFormat="1" applyFont="1" applyFill="1" applyAlignment="1">
      <alignment horizontal="right" vertical="center" wrapText="1"/>
    </xf>
    <xf numFmtId="174" fontId="27" fillId="2" borderId="8" xfId="0" applyNumberFormat="1" applyFont="1" applyFill="1" applyBorder="1" applyAlignment="1">
      <alignment horizontal="right" vertical="center" wrapText="1"/>
    </xf>
    <xf numFmtId="173" fontId="27" fillId="2" borderId="8" xfId="0" applyNumberFormat="1" applyFont="1" applyFill="1" applyBorder="1" applyAlignment="1">
      <alignment horizontal="right" vertical="center" wrapText="1"/>
    </xf>
    <xf numFmtId="0" fontId="26" fillId="2" borderId="7" xfId="0" applyFont="1" applyFill="1" applyBorder="1" applyAlignment="1">
      <alignment vertical="center" wrapText="1"/>
    </xf>
    <xf numFmtId="174" fontId="26" fillId="2" borderId="0" xfId="0" applyNumberFormat="1" applyFont="1" applyFill="1" applyAlignment="1">
      <alignment horizontal="right" vertical="center" wrapText="1"/>
    </xf>
    <xf numFmtId="173" fontId="26" fillId="2" borderId="0" xfId="0" applyNumberFormat="1" applyFont="1" applyFill="1" applyAlignment="1">
      <alignment horizontal="right" vertical="center" wrapText="1"/>
    </xf>
    <xf numFmtId="174" fontId="26" fillId="2" borderId="7" xfId="0" applyNumberFormat="1" applyFont="1" applyFill="1" applyBorder="1" applyAlignment="1">
      <alignment horizontal="right" vertical="center" wrapText="1"/>
    </xf>
    <xf numFmtId="173" fontId="26" fillId="2" borderId="7" xfId="0" applyNumberFormat="1" applyFont="1" applyFill="1" applyBorder="1" applyAlignment="1">
      <alignment horizontal="right" vertical="center" wrapText="1"/>
    </xf>
    <xf numFmtId="0" fontId="28" fillId="2" borderId="7" xfId="0" applyFont="1" applyFill="1" applyBorder="1" applyAlignment="1">
      <alignment vertical="center" wrapText="1"/>
    </xf>
    <xf numFmtId="3" fontId="28" fillId="2" borderId="10" xfId="0" applyNumberFormat="1" applyFont="1" applyFill="1" applyBorder="1" applyAlignment="1">
      <alignment horizontal="right" vertical="center" wrapText="1"/>
    </xf>
    <xf numFmtId="164" fontId="9" fillId="2" borderId="0" xfId="1" applyNumberFormat="1" applyFont="1" applyFill="1"/>
    <xf numFmtId="164" fontId="9" fillId="2" borderId="5" xfId="1" applyNumberFormat="1" applyFont="1" applyFill="1" applyBorder="1"/>
    <xf numFmtId="0" fontId="36" fillId="14" borderId="0" xfId="0" applyFont="1" applyFill="1" applyAlignment="1">
      <alignment horizontal="left" vertical="center"/>
    </xf>
    <xf numFmtId="164" fontId="36" fillId="14" borderId="0" xfId="1" applyNumberFormat="1" applyFont="1" applyFill="1" applyAlignment="1">
      <alignment horizontal="left" vertical="center"/>
    </xf>
    <xf numFmtId="0" fontId="28" fillId="6" borderId="0" xfId="0" applyFont="1" applyFill="1" applyBorder="1" applyAlignment="1">
      <alignment vertical="center" wrapText="1"/>
    </xf>
    <xf numFmtId="0" fontId="38" fillId="6" borderId="0" xfId="0" applyFont="1" applyFill="1" applyBorder="1" applyAlignment="1">
      <alignment vertical="center" wrapText="1"/>
    </xf>
    <xf numFmtId="0" fontId="20" fillId="6" borderId="4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vertical="center" wrapText="1"/>
    </xf>
    <xf numFmtId="174" fontId="7" fillId="7" borderId="5" xfId="0" applyNumberFormat="1" applyFont="1" applyFill="1" applyBorder="1" applyAlignment="1">
      <alignment horizontal="right" vertical="center" wrapText="1"/>
    </xf>
    <xf numFmtId="173" fontId="7" fillId="7" borderId="5" xfId="0" applyNumberFormat="1" applyFont="1" applyFill="1" applyBorder="1" applyAlignment="1">
      <alignment horizontal="right" vertical="center" wrapText="1"/>
    </xf>
    <xf numFmtId="0" fontId="20" fillId="6" borderId="6" xfId="0" applyFont="1" applyFill="1" applyBorder="1" applyAlignment="1">
      <alignment horizontal="center" vertical="center" wrapText="1"/>
    </xf>
    <xf numFmtId="0" fontId="29" fillId="2" borderId="7" xfId="0" quotePrefix="1" applyNumberFormat="1" applyFont="1" applyFill="1" applyBorder="1" applyAlignment="1">
      <alignment horizontal="center" vertical="center" wrapText="1"/>
    </xf>
    <xf numFmtId="174" fontId="29" fillId="2" borderId="7" xfId="0" applyNumberFormat="1" applyFont="1" applyFill="1" applyBorder="1" applyAlignment="1">
      <alignment horizontal="right" vertical="center" wrapText="1"/>
    </xf>
    <xf numFmtId="10" fontId="29" fillId="2" borderId="7" xfId="2" applyNumberFormat="1" applyFont="1" applyFill="1" applyBorder="1" applyAlignment="1">
      <alignment horizontal="right" vertical="center" wrapText="1"/>
    </xf>
    <xf numFmtId="0" fontId="29" fillId="2" borderId="7" xfId="0" quotePrefix="1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43" fontId="29" fillId="2" borderId="7" xfId="1" applyFont="1" applyFill="1" applyBorder="1" applyAlignment="1">
      <alignment horizontal="right" vertical="center" wrapText="1"/>
    </xf>
    <xf numFmtId="43" fontId="29" fillId="2" borderId="7" xfId="1" quotePrefix="1" applyFont="1" applyFill="1" applyBorder="1" applyAlignment="1">
      <alignment horizontal="center" vertical="center" wrapText="1"/>
    </xf>
    <xf numFmtId="43" fontId="29" fillId="0" borderId="7" xfId="1" applyFont="1" applyFill="1" applyBorder="1" applyAlignment="1">
      <alignment horizontal="right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vertical="center" wrapText="1"/>
    </xf>
    <xf numFmtId="0" fontId="40" fillId="6" borderId="4" xfId="0" applyFont="1" applyFill="1" applyBorder="1" applyAlignment="1">
      <alignment horizontal="center" vertical="center" wrapText="1"/>
    </xf>
    <xf numFmtId="3" fontId="29" fillId="2" borderId="7" xfId="0" applyNumberFormat="1" applyFont="1" applyFill="1" applyBorder="1" applyAlignment="1">
      <alignment horizontal="right" vertical="center" wrapText="1"/>
    </xf>
    <xf numFmtId="3" fontId="28" fillId="2" borderId="9" xfId="0" applyNumberFormat="1" applyFont="1" applyFill="1" applyBorder="1" applyAlignment="1">
      <alignment horizontal="right" vertical="center" wrapText="1"/>
    </xf>
    <xf numFmtId="0" fontId="29" fillId="2" borderId="7" xfId="0" applyFont="1" applyFill="1" applyBorder="1" applyAlignment="1">
      <alignment horizontal="right" vertical="center" wrapText="1"/>
    </xf>
    <xf numFmtId="0" fontId="28" fillId="2" borderId="0" xfId="0" applyFont="1" applyFill="1" applyAlignment="1">
      <alignment vertical="center" wrapText="1"/>
    </xf>
    <xf numFmtId="0" fontId="40" fillId="6" borderId="5" xfId="0" applyFont="1" applyFill="1" applyBorder="1" applyAlignment="1">
      <alignment horizontal="center" vertical="center" wrapText="1"/>
    </xf>
    <xf numFmtId="0" fontId="40" fillId="6" borderId="17" xfId="0" applyFont="1" applyFill="1" applyBorder="1" applyAlignment="1">
      <alignment horizontal="center" vertical="center" wrapText="1"/>
    </xf>
    <xf numFmtId="17" fontId="40" fillId="6" borderId="17" xfId="0" applyNumberFormat="1" applyFont="1" applyFill="1" applyBorder="1" applyAlignment="1">
      <alignment horizontal="center" vertical="center" wrapText="1"/>
    </xf>
    <xf numFmtId="0" fontId="29" fillId="2" borderId="0" xfId="0" applyFont="1" applyFill="1" applyAlignment="1">
      <alignment vertical="center" wrapText="1"/>
    </xf>
    <xf numFmtId="3" fontId="29" fillId="2" borderId="0" xfId="0" applyNumberFormat="1" applyFont="1" applyFill="1" applyAlignment="1">
      <alignment horizontal="right" vertical="center" wrapText="1"/>
    </xf>
    <xf numFmtId="3" fontId="29" fillId="2" borderId="14" xfId="0" applyNumberFormat="1" applyFont="1" applyFill="1" applyBorder="1" applyAlignment="1">
      <alignment horizontal="right" vertical="center" wrapText="1"/>
    </xf>
    <xf numFmtId="3" fontId="29" fillId="2" borderId="13" xfId="0" applyNumberFormat="1" applyFont="1" applyFill="1" applyBorder="1" applyAlignment="1">
      <alignment horizontal="right" vertical="center" wrapText="1"/>
    </xf>
    <xf numFmtId="3" fontId="28" fillId="2" borderId="0" xfId="0" applyNumberFormat="1" applyFont="1" applyFill="1" applyAlignment="1">
      <alignment horizontal="right" vertical="center" wrapText="1"/>
    </xf>
    <xf numFmtId="0" fontId="29" fillId="2" borderId="0" xfId="0" applyFont="1" applyFill="1" applyAlignment="1">
      <alignment horizontal="right" vertical="center" wrapText="1"/>
    </xf>
    <xf numFmtId="0" fontId="28" fillId="2" borderId="0" xfId="0" applyFont="1" applyFill="1" applyAlignment="1">
      <alignment horizontal="right" vertical="center" wrapText="1"/>
    </xf>
    <xf numFmtId="3" fontId="28" fillId="2" borderId="11" xfId="0" applyNumberFormat="1" applyFont="1" applyFill="1" applyBorder="1" applyAlignment="1">
      <alignment horizontal="right" vertical="center" wrapText="1"/>
    </xf>
    <xf numFmtId="3" fontId="28" fillId="2" borderId="12" xfId="0" applyNumberFormat="1" applyFont="1" applyFill="1" applyBorder="1" applyAlignment="1">
      <alignment horizontal="right" vertical="center" wrapText="1"/>
    </xf>
    <xf numFmtId="0" fontId="28" fillId="0" borderId="7" xfId="0" applyFont="1" applyFill="1" applyBorder="1" applyAlignment="1">
      <alignment horizontal="left" vertical="center" wrapText="1" indent="1"/>
    </xf>
    <xf numFmtId="174" fontId="28" fillId="0" borderId="9" xfId="0" applyNumberFormat="1" applyFont="1" applyFill="1" applyBorder="1" applyAlignment="1">
      <alignment horizontal="right" vertical="center" wrapText="1"/>
    </xf>
    <xf numFmtId="174" fontId="28" fillId="0" borderId="10" xfId="0" applyNumberFormat="1" applyFont="1" applyFill="1" applyBorder="1" applyAlignment="1">
      <alignment horizontal="right" vertical="center" wrapText="1"/>
    </xf>
    <xf numFmtId="10" fontId="37" fillId="2" borderId="5" xfId="2" applyNumberFormat="1" applyFont="1" applyFill="1" applyBorder="1" applyAlignment="1">
      <alignment horizontal="center"/>
    </xf>
    <xf numFmtId="10" fontId="4" fillId="2" borderId="5" xfId="2" applyNumberFormat="1" applyFont="1" applyFill="1" applyBorder="1" applyAlignment="1">
      <alignment horizontal="center"/>
    </xf>
    <xf numFmtId="10" fontId="9" fillId="2" borderId="0" xfId="2" applyNumberFormat="1" applyFont="1" applyFill="1" applyAlignment="1">
      <alignment horizontal="center"/>
    </xf>
    <xf numFmtId="0" fontId="43" fillId="0" borderId="0" xfId="0" applyFont="1" applyAlignment="1">
      <alignment horizontal="left" vertical="center" indent="3"/>
    </xf>
    <xf numFmtId="0" fontId="45" fillId="0" borderId="0" xfId="0" applyFont="1" applyAlignment="1">
      <alignment horizontal="left" vertical="center" indent="3"/>
    </xf>
    <xf numFmtId="0" fontId="40" fillId="6" borderId="0" xfId="0" applyFont="1" applyFill="1" applyBorder="1" applyAlignment="1">
      <alignment horizontal="center" vertical="center" wrapText="1"/>
    </xf>
    <xf numFmtId="0" fontId="40" fillId="6" borderId="5" xfId="0" applyFont="1" applyFill="1" applyBorder="1" applyAlignment="1">
      <alignment horizontal="center" vertical="center" wrapText="1"/>
    </xf>
    <xf numFmtId="14" fontId="40" fillId="6" borderId="4" xfId="0" applyNumberFormat="1" applyFont="1" applyFill="1" applyBorder="1" applyAlignment="1">
      <alignment horizontal="center" vertical="center" wrapText="1"/>
    </xf>
    <xf numFmtId="174" fontId="29" fillId="2" borderId="19" xfId="0" applyNumberFormat="1" applyFont="1" applyFill="1" applyBorder="1" applyAlignment="1">
      <alignment horizontal="right" vertical="center" wrapText="1"/>
    </xf>
    <xf numFmtId="174" fontId="29" fillId="2" borderId="18" xfId="0" applyNumberFormat="1" applyFont="1" applyFill="1" applyBorder="1" applyAlignment="1">
      <alignment horizontal="right" vertical="center" wrapText="1"/>
    </xf>
    <xf numFmtId="0" fontId="29" fillId="2" borderId="0" xfId="0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174" fontId="29" fillId="2" borderId="19" xfId="1" applyNumberFormat="1" applyFont="1" applyFill="1" applyBorder="1" applyAlignment="1">
      <alignment horizontal="right" vertical="center"/>
    </xf>
    <xf numFmtId="174" fontId="41" fillId="2" borderId="19" xfId="1" applyNumberFormat="1" applyFont="1" applyFill="1" applyBorder="1" applyAlignment="1">
      <alignment horizontal="right" vertical="center" wrapText="1"/>
    </xf>
    <xf numFmtId="173" fontId="41" fillId="2" borderId="19" xfId="1" applyNumberFormat="1" applyFont="1" applyFill="1" applyBorder="1" applyAlignment="1">
      <alignment horizontal="right" vertical="center" wrapText="1"/>
    </xf>
    <xf numFmtId="3" fontId="28" fillId="2" borderId="20" xfId="0" applyNumberFormat="1" applyFont="1" applyFill="1" applyBorder="1" applyAlignment="1">
      <alignment horizontal="right" vertical="center"/>
    </xf>
    <xf numFmtId="173" fontId="28" fillId="2" borderId="20" xfId="0" applyNumberFormat="1" applyFont="1" applyFill="1" applyBorder="1" applyAlignment="1">
      <alignment horizontal="right" vertical="center"/>
    </xf>
    <xf numFmtId="174" fontId="28" fillId="2" borderId="19" xfId="0" applyNumberFormat="1" applyFont="1" applyFill="1" applyBorder="1" applyAlignment="1">
      <alignment horizontal="right" vertical="center"/>
    </xf>
    <xf numFmtId="174" fontId="28" fillId="2" borderId="19" xfId="0" applyNumberFormat="1" applyFont="1" applyFill="1" applyBorder="1" applyAlignment="1">
      <alignment horizontal="right" vertical="center" wrapText="1"/>
    </xf>
    <xf numFmtId="173" fontId="29" fillId="2" borderId="19" xfId="2" applyNumberFormat="1" applyFont="1" applyFill="1" applyBorder="1" applyAlignment="1">
      <alignment horizontal="right" vertical="center"/>
    </xf>
    <xf numFmtId="0" fontId="28" fillId="2" borderId="19" xfId="0" applyFont="1" applyFill="1" applyBorder="1" applyAlignment="1">
      <alignment horizontal="right" vertical="center"/>
    </xf>
    <xf numFmtId="0" fontId="28" fillId="2" borderId="19" xfId="0" applyFont="1" applyFill="1" applyBorder="1" applyAlignment="1">
      <alignment horizontal="right" vertical="center" wrapText="1"/>
    </xf>
    <xf numFmtId="9" fontId="28" fillId="2" borderId="19" xfId="2" applyFont="1" applyFill="1" applyBorder="1" applyAlignment="1">
      <alignment horizontal="right" vertical="center"/>
    </xf>
    <xf numFmtId="174" fontId="29" fillId="2" borderId="19" xfId="1" applyNumberFormat="1" applyFont="1" applyFill="1" applyBorder="1" applyAlignment="1">
      <alignment horizontal="right" vertical="center" wrapText="1"/>
    </xf>
    <xf numFmtId="174" fontId="28" fillId="2" borderId="19" xfId="1" applyNumberFormat="1" applyFont="1" applyFill="1" applyBorder="1" applyAlignment="1">
      <alignment horizontal="right" vertical="center" wrapText="1"/>
    </xf>
    <xf numFmtId="9" fontId="29" fillId="2" borderId="19" xfId="2" applyFont="1" applyFill="1" applyBorder="1" applyAlignment="1">
      <alignment horizontal="right" vertical="center"/>
    </xf>
    <xf numFmtId="3" fontId="28" fillId="2" borderId="20" xfId="0" applyNumberFormat="1" applyFont="1" applyFill="1" applyBorder="1" applyAlignment="1">
      <alignment horizontal="right" vertical="center" wrapText="1"/>
    </xf>
    <xf numFmtId="0" fontId="29" fillId="2" borderId="19" xfId="0" applyFont="1" applyFill="1" applyBorder="1" applyAlignment="1">
      <alignment horizontal="right" vertical="center" wrapText="1"/>
    </xf>
    <xf numFmtId="174" fontId="28" fillId="2" borderId="21" xfId="0" applyNumberFormat="1" applyFont="1" applyFill="1" applyBorder="1" applyAlignment="1">
      <alignment horizontal="right" vertical="center" wrapText="1"/>
    </xf>
    <xf numFmtId="174" fontId="28" fillId="2" borderId="22" xfId="0" applyNumberFormat="1" applyFont="1" applyFill="1" applyBorder="1" applyAlignment="1">
      <alignment horizontal="right" vertical="center" wrapText="1"/>
    </xf>
    <xf numFmtId="0" fontId="29" fillId="2" borderId="19" xfId="0" applyFont="1" applyFill="1" applyBorder="1" applyAlignment="1">
      <alignment vertical="center" wrapText="1"/>
    </xf>
    <xf numFmtId="174" fontId="29" fillId="2" borderId="18" xfId="1" applyNumberFormat="1" applyFont="1" applyFill="1" applyBorder="1" applyAlignment="1">
      <alignment horizontal="right" vertical="center" wrapText="1"/>
    </xf>
    <xf numFmtId="3" fontId="28" fillId="2" borderId="22" xfId="0" applyNumberFormat="1" applyFont="1" applyFill="1" applyBorder="1" applyAlignment="1">
      <alignment horizontal="right" vertical="center" wrapText="1"/>
    </xf>
    <xf numFmtId="0" fontId="29" fillId="2" borderId="0" xfId="0" applyFont="1" applyFill="1" applyBorder="1" applyAlignment="1">
      <alignment horizontal="left" vertical="center" wrapText="1" indent="2"/>
    </xf>
    <xf numFmtId="0" fontId="28" fillId="2" borderId="0" xfId="0" applyFont="1" applyFill="1" applyBorder="1" applyAlignment="1">
      <alignment horizontal="left" vertical="center" wrapText="1" indent="2"/>
    </xf>
    <xf numFmtId="176" fontId="7" fillId="7" borderId="23" xfId="1" applyNumberFormat="1" applyFont="1" applyFill="1" applyBorder="1" applyAlignment="1">
      <alignment horizontal="center" vertical="center" wrapText="1"/>
    </xf>
    <xf numFmtId="176" fontId="29" fillId="2" borderId="23" xfId="1" applyNumberFormat="1" applyFont="1" applyFill="1" applyBorder="1" applyAlignment="1">
      <alignment horizontal="right" vertical="center" wrapText="1"/>
    </xf>
    <xf numFmtId="176" fontId="28" fillId="2" borderId="23" xfId="1" applyNumberFormat="1" applyFont="1" applyFill="1" applyBorder="1" applyAlignment="1">
      <alignment horizontal="right" vertical="center" wrapText="1"/>
    </xf>
    <xf numFmtId="174" fontId="28" fillId="2" borderId="18" xfId="0" applyNumberFormat="1" applyFont="1" applyFill="1" applyBorder="1" applyAlignment="1">
      <alignment horizontal="right" vertical="center" wrapText="1"/>
    </xf>
    <xf numFmtId="0" fontId="42" fillId="2" borderId="23" xfId="0" applyFont="1" applyFill="1" applyBorder="1" applyAlignment="1">
      <alignment horizontal="right" vertical="center" wrapText="1"/>
    </xf>
    <xf numFmtId="0" fontId="28" fillId="2" borderId="23" xfId="0" applyFont="1" applyFill="1" applyBorder="1" applyAlignment="1">
      <alignment horizontal="right" vertical="center" wrapText="1"/>
    </xf>
    <xf numFmtId="174" fontId="28" fillId="2" borderId="23" xfId="0" applyNumberFormat="1" applyFont="1" applyFill="1" applyBorder="1" applyAlignment="1">
      <alignment horizontal="right" vertical="center" wrapText="1"/>
    </xf>
    <xf numFmtId="174" fontId="29" fillId="2" borderId="23" xfId="0" applyNumberFormat="1" applyFont="1" applyFill="1" applyBorder="1" applyAlignment="1">
      <alignment horizontal="right" vertical="center" wrapText="1"/>
    </xf>
    <xf numFmtId="174" fontId="29" fillId="2" borderId="24" xfId="0" applyNumberFormat="1" applyFont="1" applyFill="1" applyBorder="1" applyAlignment="1">
      <alignment horizontal="right" vertical="center" wrapText="1"/>
    </xf>
    <xf numFmtId="174" fontId="29" fillId="2" borderId="25" xfId="0" applyNumberFormat="1" applyFont="1" applyFill="1" applyBorder="1" applyAlignment="1">
      <alignment horizontal="right" vertical="center" wrapText="1"/>
    </xf>
    <xf numFmtId="174" fontId="28" fillId="2" borderId="25" xfId="0" applyNumberFormat="1" applyFont="1" applyFill="1" applyBorder="1" applyAlignment="1">
      <alignment horizontal="right" vertical="center" wrapText="1"/>
    </xf>
    <xf numFmtId="174" fontId="28" fillId="2" borderId="26" xfId="0" applyNumberFormat="1" applyFont="1" applyFill="1" applyBorder="1" applyAlignment="1">
      <alignment horizontal="right" vertical="center" wrapText="1"/>
    </xf>
    <xf numFmtId="173" fontId="28" fillId="2" borderId="23" xfId="0" applyNumberFormat="1" applyFont="1" applyFill="1" applyBorder="1" applyAlignment="1">
      <alignment horizontal="right" vertical="center" wrapText="1"/>
    </xf>
    <xf numFmtId="43" fontId="28" fillId="2" borderId="23" xfId="1" applyFont="1" applyFill="1" applyBorder="1" applyAlignment="1">
      <alignment horizontal="right" vertical="center" wrapText="1"/>
    </xf>
    <xf numFmtId="0" fontId="38" fillId="2" borderId="0" xfId="0" applyFont="1" applyFill="1" applyBorder="1" applyAlignment="1">
      <alignment vertical="center" wrapText="1"/>
    </xf>
    <xf numFmtId="174" fontId="38" fillId="2" borderId="23" xfId="0" applyNumberFormat="1" applyFont="1" applyFill="1" applyBorder="1" applyAlignment="1">
      <alignment vertical="center" wrapText="1"/>
    </xf>
    <xf numFmtId="174" fontId="28" fillId="2" borderId="24" xfId="0" applyNumberFormat="1" applyFont="1" applyFill="1" applyBorder="1" applyAlignment="1">
      <alignment horizontal="right" vertical="center" wrapText="1"/>
    </xf>
    <xf numFmtId="174" fontId="28" fillId="2" borderId="27" xfId="0" applyNumberFormat="1" applyFont="1" applyFill="1" applyBorder="1" applyAlignment="1">
      <alignment horizontal="right" vertical="center" wrapText="1"/>
    </xf>
    <xf numFmtId="174" fontId="28" fillId="2" borderId="28" xfId="0" applyNumberFormat="1" applyFont="1" applyFill="1" applyBorder="1" applyAlignment="1">
      <alignment horizontal="right" vertical="center" wrapText="1"/>
    </xf>
    <xf numFmtId="0" fontId="0" fillId="2" borderId="23" xfId="0" applyFill="1" applyBorder="1"/>
    <xf numFmtId="0" fontId="11" fillId="6" borderId="3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0" fillId="6" borderId="15" xfId="0" applyFont="1" applyFill="1" applyBorder="1" applyAlignment="1">
      <alignment horizontal="center"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39" fillId="6" borderId="0" xfId="0" applyFont="1" applyFill="1" applyBorder="1" applyAlignment="1">
      <alignment horizontal="center" vertical="center" wrapText="1"/>
    </xf>
    <xf numFmtId="0" fontId="40" fillId="6" borderId="0" xfId="0" applyFont="1" applyFill="1" applyBorder="1" applyAlignment="1">
      <alignment horizontal="center" vertical="center" wrapText="1"/>
    </xf>
    <xf numFmtId="0" fontId="40" fillId="6" borderId="5" xfId="0" applyFont="1" applyFill="1" applyBorder="1" applyAlignment="1">
      <alignment horizontal="center" vertical="center" wrapText="1"/>
    </xf>
    <xf numFmtId="0" fontId="40" fillId="6" borderId="0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0" fontId="40" fillId="6" borderId="15" xfId="0" applyFont="1" applyFill="1" applyBorder="1" applyAlignment="1">
      <alignment horizontal="center" vertical="center" wrapText="1"/>
    </xf>
    <xf numFmtId="0" fontId="40" fillId="6" borderId="16" xfId="0" applyFont="1" applyFill="1" applyBorder="1" applyAlignment="1">
      <alignment horizontal="center" vertical="center" wrapText="1"/>
    </xf>
    <xf numFmtId="0" fontId="47" fillId="6" borderId="0" xfId="0" applyFont="1" applyFill="1" applyBorder="1" applyAlignment="1">
      <alignment vertical="center" wrapText="1"/>
    </xf>
    <xf numFmtId="0" fontId="29" fillId="2" borderId="0" xfId="0" applyFont="1" applyFill="1" applyBorder="1" applyAlignment="1">
      <alignment vertical="center" wrapText="1"/>
    </xf>
    <xf numFmtId="174" fontId="29" fillId="2" borderId="23" xfId="0" applyNumberFormat="1" applyFont="1" applyFill="1" applyBorder="1" applyAlignment="1">
      <alignment horizontal="right" vertical="center" wrapText="1"/>
    </xf>
  </cellXfs>
  <cellStyles count="7">
    <cellStyle name="Normal" xfId="0" builtinId="0"/>
    <cellStyle name="Normal 2" xfId="6"/>
    <cellStyle name="Normal 3" xfId="3"/>
    <cellStyle name="Porcentagem" xfId="2" builtinId="5"/>
    <cellStyle name="Porcentagem 2" xfId="5"/>
    <cellStyle name="Vírgula" xfId="1" builtinId="3"/>
    <cellStyle name="Vírgula 2" xfId="4"/>
  </cellStyles>
  <dxfs count="2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strike val="0"/>
        <outline val="0"/>
        <shadow val="0"/>
        <u val="none"/>
        <vertAlign val="baseline"/>
        <sz val="10"/>
        <color rgb="FF404040"/>
        <name val="Arial"/>
        <scheme val="none"/>
      </font>
      <fill>
        <patternFill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0"/>
        <color rgb="FF404040"/>
        <name val="Arial"/>
        <scheme val="none"/>
      </font>
      <fill>
        <patternFill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04040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ck">
          <color rgb="FFFFFFFF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404040"/>
        <name val="Arial"/>
        <scheme val="none"/>
      </font>
      <fill>
        <patternFill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0"/>
        <color rgb="FF404040"/>
        <name val="Arial"/>
        <scheme val="none"/>
      </font>
      <fill>
        <patternFill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0"/>
        <color rgb="FF404040"/>
        <name val="Arial"/>
        <scheme val="none"/>
      </font>
      <fill>
        <patternFill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0"/>
        <color rgb="FF404040"/>
        <name val="Arial"/>
        <scheme val="none"/>
      </font>
      <fill>
        <patternFill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404040"/>
        <name val="Arial"/>
        <scheme val="none"/>
      </font>
      <fill>
        <patternFill>
          <fgColor indexed="64"/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61953D"/>
      <color rgb="FFD7F83C"/>
      <color rgb="FF46D232"/>
      <color rgb="FF0082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2.2 Custos Despesas operaci'!A1"/><Relationship Id="rId13" Type="http://schemas.openxmlformats.org/officeDocument/2006/relationships/hyperlink" Target="#'3.1 BP (Ativo)'!A1"/><Relationship Id="rId3" Type="http://schemas.openxmlformats.org/officeDocument/2006/relationships/hyperlink" Target="#'1.3 Balan&#231;o de Energia'!A1"/><Relationship Id="rId7" Type="http://schemas.openxmlformats.org/officeDocument/2006/relationships/hyperlink" Target="#'2.1 Receita'!A1"/><Relationship Id="rId12" Type="http://schemas.openxmlformats.org/officeDocument/2006/relationships/hyperlink" Target="#'2.6 Investimentos'!A1"/><Relationship Id="rId17" Type="http://schemas.openxmlformats.org/officeDocument/2006/relationships/image" Target="../media/image1.jpeg"/><Relationship Id="rId2" Type="http://schemas.openxmlformats.org/officeDocument/2006/relationships/hyperlink" Target="#'1.2 Usinas'!A1"/><Relationship Id="rId16" Type="http://schemas.openxmlformats.org/officeDocument/2006/relationships/hyperlink" Target="#'5. Fluxo de caixa'!A1"/><Relationship Id="rId1" Type="http://schemas.openxmlformats.org/officeDocument/2006/relationships/hyperlink" Target="#'1.1 RAP 2020-2021 '!A1"/><Relationship Id="rId6" Type="http://schemas.openxmlformats.org/officeDocument/2006/relationships/hyperlink" Target="#'1.6 DEC _ FEC'!A1"/><Relationship Id="rId11" Type="http://schemas.openxmlformats.org/officeDocument/2006/relationships/hyperlink" Target="#'2.5 Endividamento'!A1"/><Relationship Id="rId5" Type="http://schemas.openxmlformats.org/officeDocument/2006/relationships/hyperlink" Target="#'1.5 Perdas Energia'!A1"/><Relationship Id="rId15" Type="http://schemas.openxmlformats.org/officeDocument/2006/relationships/hyperlink" Target="#'4.1 DRE'!A1"/><Relationship Id="rId10" Type="http://schemas.openxmlformats.org/officeDocument/2006/relationships/hyperlink" Target="#'2.4 Resultado Financeiro'!A1"/><Relationship Id="rId4" Type="http://schemas.openxmlformats.org/officeDocument/2006/relationships/hyperlink" Target="#'1.4 Mercado de Energia'!A1"/><Relationship Id="rId9" Type="http://schemas.openxmlformats.org/officeDocument/2006/relationships/hyperlink" Target="#'2.3 LAJIDA'!A1"/><Relationship Id="rId14" Type="http://schemas.openxmlformats.org/officeDocument/2006/relationships/hyperlink" Target="#'3.2 BP (Passivo)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6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7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8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9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0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0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1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288347</xdr:colOff>
      <xdr:row>7</xdr:row>
      <xdr:rowOff>49555</xdr:rowOff>
    </xdr:from>
    <xdr:to>
      <xdr:col>3</xdr:col>
      <xdr:colOff>450850</xdr:colOff>
      <xdr:row>9</xdr:row>
      <xdr:rowOff>95343</xdr:rowOff>
    </xdr:to>
    <xdr:sp macro="" textlink="">
      <xdr:nvSpPr>
        <xdr:cNvPr id="2" name="Retângulo Arredondado 1"/>
        <xdr:cNvSpPr/>
      </xdr:nvSpPr>
      <xdr:spPr>
        <a:xfrm>
          <a:off x="288347" y="1327493"/>
          <a:ext cx="1996066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Dados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operacionais</a:t>
          </a:r>
        </a:p>
      </xdr:txBody>
    </xdr:sp>
    <xdr:clientData/>
  </xdr:twoCellAnchor>
  <xdr:twoCellAnchor>
    <xdr:from>
      <xdr:col>0</xdr:col>
      <xdr:colOff>320098</xdr:colOff>
      <xdr:row>9</xdr:row>
      <xdr:rowOff>179053</xdr:rowOff>
    </xdr:from>
    <xdr:to>
      <xdr:col>3</xdr:col>
      <xdr:colOff>400050</xdr:colOff>
      <xdr:row>12</xdr:row>
      <xdr:rowOff>40809</xdr:rowOff>
    </xdr:to>
    <xdr:sp macro="" textlink="">
      <xdr:nvSpPr>
        <xdr:cNvPr id="12" name="Retângulo Arredondado 11">
          <a:hlinkClick xmlns:r="http://schemas.openxmlformats.org/officeDocument/2006/relationships" r:id="rId1"/>
        </xdr:cNvPr>
        <xdr:cNvSpPr/>
      </xdr:nvSpPr>
      <xdr:spPr>
        <a:xfrm>
          <a:off x="320098" y="1811910"/>
          <a:ext cx="1903309" cy="406042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Receita Anual Permitida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RAP</a:t>
          </a:r>
        </a:p>
      </xdr:txBody>
    </xdr:sp>
    <xdr:clientData/>
  </xdr:twoCellAnchor>
  <xdr:twoCellAnchor>
    <xdr:from>
      <xdr:col>4</xdr:col>
      <xdr:colOff>39831</xdr:colOff>
      <xdr:row>7</xdr:row>
      <xdr:rowOff>49555</xdr:rowOff>
    </xdr:from>
    <xdr:to>
      <xdr:col>7</xdr:col>
      <xdr:colOff>202334</xdr:colOff>
      <xdr:row>9</xdr:row>
      <xdr:rowOff>95343</xdr:rowOff>
    </xdr:to>
    <xdr:sp macro="" textlink="">
      <xdr:nvSpPr>
        <xdr:cNvPr id="13" name="Retângulo Arredondado 12"/>
        <xdr:cNvSpPr/>
      </xdr:nvSpPr>
      <xdr:spPr>
        <a:xfrm>
          <a:off x="2484581" y="1327493"/>
          <a:ext cx="1996066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Dados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Financeiros</a:t>
          </a:r>
        </a:p>
      </xdr:txBody>
    </xdr:sp>
    <xdr:clientData/>
  </xdr:twoCellAnchor>
  <xdr:twoCellAnchor>
    <xdr:from>
      <xdr:col>7</xdr:col>
      <xdr:colOff>400916</xdr:colOff>
      <xdr:row>7</xdr:row>
      <xdr:rowOff>49555</xdr:rowOff>
    </xdr:from>
    <xdr:to>
      <xdr:col>10</xdr:col>
      <xdr:colOff>563418</xdr:colOff>
      <xdr:row>9</xdr:row>
      <xdr:rowOff>95343</xdr:rowOff>
    </xdr:to>
    <xdr:sp macro="" textlink="">
      <xdr:nvSpPr>
        <xdr:cNvPr id="14" name="Retângulo Arredondado 13"/>
        <xdr:cNvSpPr/>
      </xdr:nvSpPr>
      <xdr:spPr>
        <a:xfrm>
          <a:off x="4679229" y="1327493"/>
          <a:ext cx="1996064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Balanço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Patrimonial</a:t>
          </a:r>
        </a:p>
      </xdr:txBody>
    </xdr:sp>
    <xdr:clientData/>
  </xdr:twoCellAnchor>
  <xdr:twoCellAnchor>
    <xdr:from>
      <xdr:col>7</xdr:col>
      <xdr:colOff>402431</xdr:colOff>
      <xdr:row>16</xdr:row>
      <xdr:rowOff>25744</xdr:rowOff>
    </xdr:from>
    <xdr:to>
      <xdr:col>10</xdr:col>
      <xdr:colOff>564933</xdr:colOff>
      <xdr:row>18</xdr:row>
      <xdr:rowOff>71532</xdr:rowOff>
    </xdr:to>
    <xdr:sp macro="" textlink="">
      <xdr:nvSpPr>
        <xdr:cNvPr id="15" name="Retângulo Arredondado 14"/>
        <xdr:cNvSpPr/>
      </xdr:nvSpPr>
      <xdr:spPr>
        <a:xfrm>
          <a:off x="4486275" y="3073744"/>
          <a:ext cx="1912721" cy="426788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Demonstrações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 Resultado</a:t>
          </a:r>
        </a:p>
      </xdr:txBody>
    </xdr:sp>
    <xdr:clientData/>
  </xdr:twoCellAnchor>
  <xdr:twoCellAnchor>
    <xdr:from>
      <xdr:col>0</xdr:col>
      <xdr:colOff>320098</xdr:colOff>
      <xdr:row>12</xdr:row>
      <xdr:rowOff>104034</xdr:rowOff>
    </xdr:from>
    <xdr:to>
      <xdr:col>3</xdr:col>
      <xdr:colOff>400050</xdr:colOff>
      <xdr:row>14</xdr:row>
      <xdr:rowOff>148353</xdr:rowOff>
    </xdr:to>
    <xdr:sp macro="" textlink="">
      <xdr:nvSpPr>
        <xdr:cNvPr id="16" name="Retângulo Arredondado 15">
          <a:hlinkClick xmlns:r="http://schemas.openxmlformats.org/officeDocument/2006/relationships" r:id="rId2"/>
        </xdr:cNvPr>
        <xdr:cNvSpPr/>
      </xdr:nvSpPr>
      <xdr:spPr>
        <a:xfrm>
          <a:off x="320098" y="2294784"/>
          <a:ext cx="1913515" cy="409444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Usinas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(capacidade instalada)</a:t>
          </a:r>
        </a:p>
      </xdr:txBody>
    </xdr:sp>
    <xdr:clientData/>
  </xdr:twoCellAnchor>
  <xdr:twoCellAnchor>
    <xdr:from>
      <xdr:col>0</xdr:col>
      <xdr:colOff>313748</xdr:colOff>
      <xdr:row>15</xdr:row>
      <xdr:rowOff>29015</xdr:rowOff>
    </xdr:from>
    <xdr:to>
      <xdr:col>3</xdr:col>
      <xdr:colOff>393700</xdr:colOff>
      <xdr:row>17</xdr:row>
      <xdr:rowOff>72200</xdr:rowOff>
    </xdr:to>
    <xdr:sp macro="" textlink="">
      <xdr:nvSpPr>
        <xdr:cNvPr id="17" name="Retângulo Arredondado 16">
          <a:hlinkClick xmlns:r="http://schemas.openxmlformats.org/officeDocument/2006/relationships" r:id="rId3"/>
        </xdr:cNvPr>
        <xdr:cNvSpPr/>
      </xdr:nvSpPr>
      <xdr:spPr>
        <a:xfrm>
          <a:off x="313748" y="2767453"/>
          <a:ext cx="1913515" cy="408310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1.3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Balanço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de energia</a:t>
          </a:r>
        </a:p>
      </xdr:txBody>
    </xdr:sp>
    <xdr:clientData/>
  </xdr:twoCellAnchor>
  <xdr:twoCellAnchor>
    <xdr:from>
      <xdr:col>0</xdr:col>
      <xdr:colOff>313748</xdr:colOff>
      <xdr:row>17</xdr:row>
      <xdr:rowOff>135425</xdr:rowOff>
    </xdr:from>
    <xdr:to>
      <xdr:col>3</xdr:col>
      <xdr:colOff>393700</xdr:colOff>
      <xdr:row>19</xdr:row>
      <xdr:rowOff>176863</xdr:rowOff>
    </xdr:to>
    <xdr:sp macro="" textlink="">
      <xdr:nvSpPr>
        <xdr:cNvPr id="19" name="Retângulo Arredondado 18">
          <a:hlinkClick xmlns:r="http://schemas.openxmlformats.org/officeDocument/2006/relationships" r:id="rId4"/>
        </xdr:cNvPr>
        <xdr:cNvSpPr/>
      </xdr:nvSpPr>
      <xdr:spPr>
        <a:xfrm>
          <a:off x="313748" y="3238988"/>
          <a:ext cx="1913515" cy="40656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1.4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venda da energia por    </a:t>
          </a:r>
        </a:p>
        <a:p>
          <a:pPr algn="l"/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classe de consumo </a:t>
          </a:r>
        </a:p>
      </xdr:txBody>
    </xdr:sp>
    <xdr:clientData/>
  </xdr:twoCellAnchor>
  <xdr:twoCellAnchor>
    <xdr:from>
      <xdr:col>0</xdr:col>
      <xdr:colOff>313748</xdr:colOff>
      <xdr:row>20</xdr:row>
      <xdr:rowOff>57526</xdr:rowOff>
    </xdr:from>
    <xdr:to>
      <xdr:col>3</xdr:col>
      <xdr:colOff>393700</xdr:colOff>
      <xdr:row>22</xdr:row>
      <xdr:rowOff>100711</xdr:rowOff>
    </xdr:to>
    <xdr:sp macro="" textlink="">
      <xdr:nvSpPr>
        <xdr:cNvPr id="21" name="Retângulo Arredondado 20">
          <a:hlinkClick xmlns:r="http://schemas.openxmlformats.org/officeDocument/2006/relationships" r:id="rId5"/>
        </xdr:cNvPr>
        <xdr:cNvSpPr/>
      </xdr:nvSpPr>
      <xdr:spPr>
        <a:xfrm>
          <a:off x="313748" y="3708776"/>
          <a:ext cx="1913515" cy="408310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1.5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Perdas de Energia Elétrica</a:t>
          </a:r>
        </a:p>
        <a:p>
          <a:pPr algn="l"/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(Perdas)</a:t>
          </a:r>
        </a:p>
      </xdr:txBody>
    </xdr:sp>
    <xdr:clientData/>
  </xdr:twoCellAnchor>
  <xdr:twoCellAnchor>
    <xdr:from>
      <xdr:col>0</xdr:col>
      <xdr:colOff>313748</xdr:colOff>
      <xdr:row>22</xdr:row>
      <xdr:rowOff>163938</xdr:rowOff>
    </xdr:from>
    <xdr:to>
      <xdr:col>3</xdr:col>
      <xdr:colOff>393700</xdr:colOff>
      <xdr:row>25</xdr:row>
      <xdr:rowOff>31749</xdr:rowOff>
    </xdr:to>
    <xdr:sp macro="" textlink="">
      <xdr:nvSpPr>
        <xdr:cNvPr id="22" name="Retângulo Arredondado 21">
          <a:hlinkClick xmlns:r="http://schemas.openxmlformats.org/officeDocument/2006/relationships" r:id="rId6"/>
        </xdr:cNvPr>
        <xdr:cNvSpPr/>
      </xdr:nvSpPr>
      <xdr:spPr>
        <a:xfrm>
          <a:off x="313748" y="4180313"/>
          <a:ext cx="1913515" cy="415499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1.6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Indicadores de Qualidade</a:t>
          </a:r>
        </a:p>
        <a:p>
          <a:pPr algn="l"/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DECi/FECi</a:t>
          </a:r>
        </a:p>
      </xdr:txBody>
    </xdr:sp>
    <xdr:clientData/>
  </xdr:twoCellAnchor>
  <xdr:twoCellAnchor>
    <xdr:from>
      <xdr:col>4</xdr:col>
      <xdr:colOff>77787</xdr:colOff>
      <xdr:row>9</xdr:row>
      <xdr:rowOff>179053</xdr:rowOff>
    </xdr:from>
    <xdr:to>
      <xdr:col>7</xdr:col>
      <xdr:colOff>157739</xdr:colOff>
      <xdr:row>12</xdr:row>
      <xdr:rowOff>40809</xdr:rowOff>
    </xdr:to>
    <xdr:sp macro="" textlink="">
      <xdr:nvSpPr>
        <xdr:cNvPr id="23" name="Retângulo Arredondado 22">
          <a:hlinkClick xmlns:r="http://schemas.openxmlformats.org/officeDocument/2006/relationships" r:id="rId7"/>
        </xdr:cNvPr>
        <xdr:cNvSpPr/>
      </xdr:nvSpPr>
      <xdr:spPr>
        <a:xfrm>
          <a:off x="2522537" y="1822116"/>
          <a:ext cx="1913515" cy="40944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Receita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Operacional </a:t>
          </a:r>
        </a:p>
      </xdr:txBody>
    </xdr:sp>
    <xdr:clientData/>
  </xdr:twoCellAnchor>
  <xdr:twoCellAnchor>
    <xdr:from>
      <xdr:col>4</xdr:col>
      <xdr:colOff>77787</xdr:colOff>
      <xdr:row>12</xdr:row>
      <xdr:rowOff>104034</xdr:rowOff>
    </xdr:from>
    <xdr:to>
      <xdr:col>7</xdr:col>
      <xdr:colOff>157739</xdr:colOff>
      <xdr:row>14</xdr:row>
      <xdr:rowOff>148353</xdr:rowOff>
    </xdr:to>
    <xdr:sp macro="" textlink="">
      <xdr:nvSpPr>
        <xdr:cNvPr id="24" name="Retângulo Arredondado 23">
          <a:hlinkClick xmlns:r="http://schemas.openxmlformats.org/officeDocument/2006/relationships" r:id="rId8"/>
        </xdr:cNvPr>
        <xdr:cNvSpPr/>
      </xdr:nvSpPr>
      <xdr:spPr>
        <a:xfrm>
          <a:off x="2522537" y="2294784"/>
          <a:ext cx="1913515" cy="409444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Custos e despesas  </a:t>
          </a:r>
        </a:p>
        <a:p>
          <a:pPr algn="l"/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operacionais</a:t>
          </a:r>
        </a:p>
      </xdr:txBody>
    </xdr:sp>
    <xdr:clientData/>
  </xdr:twoCellAnchor>
  <xdr:twoCellAnchor>
    <xdr:from>
      <xdr:col>4</xdr:col>
      <xdr:colOff>71437</xdr:colOff>
      <xdr:row>15</xdr:row>
      <xdr:rowOff>29015</xdr:rowOff>
    </xdr:from>
    <xdr:to>
      <xdr:col>7</xdr:col>
      <xdr:colOff>151389</xdr:colOff>
      <xdr:row>17</xdr:row>
      <xdr:rowOff>72200</xdr:rowOff>
    </xdr:to>
    <xdr:sp macro="" textlink="">
      <xdr:nvSpPr>
        <xdr:cNvPr id="25" name="Retângulo Arredondado 24">
          <a:hlinkClick xmlns:r="http://schemas.openxmlformats.org/officeDocument/2006/relationships" r:id="rId9"/>
        </xdr:cNvPr>
        <xdr:cNvSpPr/>
      </xdr:nvSpPr>
      <xdr:spPr>
        <a:xfrm>
          <a:off x="2516187" y="2767453"/>
          <a:ext cx="1913515" cy="408310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2.3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LAJIDA</a:t>
          </a:r>
        </a:p>
      </xdr:txBody>
    </xdr:sp>
    <xdr:clientData/>
  </xdr:twoCellAnchor>
  <xdr:twoCellAnchor>
    <xdr:from>
      <xdr:col>4</xdr:col>
      <xdr:colOff>71437</xdr:colOff>
      <xdr:row>17</xdr:row>
      <xdr:rowOff>135425</xdr:rowOff>
    </xdr:from>
    <xdr:to>
      <xdr:col>7</xdr:col>
      <xdr:colOff>151389</xdr:colOff>
      <xdr:row>19</xdr:row>
      <xdr:rowOff>176863</xdr:rowOff>
    </xdr:to>
    <xdr:sp macro="" textlink="">
      <xdr:nvSpPr>
        <xdr:cNvPr id="26" name="Retângulo Arredondado 25">
          <a:hlinkClick xmlns:r="http://schemas.openxmlformats.org/officeDocument/2006/relationships" r:id="rId10"/>
        </xdr:cNvPr>
        <xdr:cNvSpPr/>
      </xdr:nvSpPr>
      <xdr:spPr>
        <a:xfrm>
          <a:off x="2516187" y="3238988"/>
          <a:ext cx="1913515" cy="40656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2.4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Resultado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Financeiro</a:t>
          </a:r>
        </a:p>
      </xdr:txBody>
    </xdr:sp>
    <xdr:clientData/>
  </xdr:twoCellAnchor>
  <xdr:twoCellAnchor>
    <xdr:from>
      <xdr:col>4</xdr:col>
      <xdr:colOff>71437</xdr:colOff>
      <xdr:row>20</xdr:row>
      <xdr:rowOff>57526</xdr:rowOff>
    </xdr:from>
    <xdr:to>
      <xdr:col>7</xdr:col>
      <xdr:colOff>151389</xdr:colOff>
      <xdr:row>22</xdr:row>
      <xdr:rowOff>100711</xdr:rowOff>
    </xdr:to>
    <xdr:sp macro="" textlink="">
      <xdr:nvSpPr>
        <xdr:cNvPr id="27" name="Retângulo Arredondado 26">
          <a:hlinkClick xmlns:r="http://schemas.openxmlformats.org/officeDocument/2006/relationships" r:id="rId11"/>
        </xdr:cNvPr>
        <xdr:cNvSpPr/>
      </xdr:nvSpPr>
      <xdr:spPr>
        <a:xfrm>
          <a:off x="2516187" y="3708776"/>
          <a:ext cx="1913515" cy="408310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2.5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Endividamento</a:t>
          </a:r>
        </a:p>
      </xdr:txBody>
    </xdr:sp>
    <xdr:clientData/>
  </xdr:twoCellAnchor>
  <xdr:twoCellAnchor>
    <xdr:from>
      <xdr:col>4</xdr:col>
      <xdr:colOff>71437</xdr:colOff>
      <xdr:row>22</xdr:row>
      <xdr:rowOff>163938</xdr:rowOff>
    </xdr:from>
    <xdr:to>
      <xdr:col>7</xdr:col>
      <xdr:colOff>151389</xdr:colOff>
      <xdr:row>25</xdr:row>
      <xdr:rowOff>31749</xdr:rowOff>
    </xdr:to>
    <xdr:sp macro="" textlink="">
      <xdr:nvSpPr>
        <xdr:cNvPr id="28" name="Retângulo Arredondado 27">
          <a:hlinkClick xmlns:r="http://schemas.openxmlformats.org/officeDocument/2006/relationships" r:id="rId12"/>
        </xdr:cNvPr>
        <xdr:cNvSpPr/>
      </xdr:nvSpPr>
      <xdr:spPr>
        <a:xfrm>
          <a:off x="2516187" y="4180313"/>
          <a:ext cx="1913515" cy="415499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2.6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Investimentos</a:t>
          </a:r>
        </a:p>
      </xdr:txBody>
    </xdr:sp>
    <xdr:clientData/>
  </xdr:twoCellAnchor>
  <xdr:twoCellAnchor>
    <xdr:from>
      <xdr:col>7</xdr:col>
      <xdr:colOff>452438</xdr:colOff>
      <xdr:row>9</xdr:row>
      <xdr:rowOff>179053</xdr:rowOff>
    </xdr:from>
    <xdr:to>
      <xdr:col>10</xdr:col>
      <xdr:colOff>532391</xdr:colOff>
      <xdr:row>12</xdr:row>
      <xdr:rowOff>40809</xdr:rowOff>
    </xdr:to>
    <xdr:sp macro="" textlink="">
      <xdr:nvSpPr>
        <xdr:cNvPr id="29" name="Retângulo Arredondado 28">
          <a:hlinkClick xmlns:r="http://schemas.openxmlformats.org/officeDocument/2006/relationships" r:id="rId13"/>
        </xdr:cNvPr>
        <xdr:cNvSpPr/>
      </xdr:nvSpPr>
      <xdr:spPr>
        <a:xfrm>
          <a:off x="4730751" y="1822116"/>
          <a:ext cx="1913515" cy="40944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Ativo</a:t>
          </a:r>
        </a:p>
      </xdr:txBody>
    </xdr:sp>
    <xdr:clientData/>
  </xdr:twoCellAnchor>
  <xdr:twoCellAnchor>
    <xdr:from>
      <xdr:col>7</xdr:col>
      <xdr:colOff>452438</xdr:colOff>
      <xdr:row>12</xdr:row>
      <xdr:rowOff>104034</xdr:rowOff>
    </xdr:from>
    <xdr:to>
      <xdr:col>10</xdr:col>
      <xdr:colOff>532391</xdr:colOff>
      <xdr:row>14</xdr:row>
      <xdr:rowOff>148353</xdr:rowOff>
    </xdr:to>
    <xdr:sp macro="" textlink="">
      <xdr:nvSpPr>
        <xdr:cNvPr id="30" name="Retângulo Arredondado 29">
          <a:hlinkClick xmlns:r="http://schemas.openxmlformats.org/officeDocument/2006/relationships" r:id="rId14"/>
        </xdr:cNvPr>
        <xdr:cNvSpPr/>
      </xdr:nvSpPr>
      <xdr:spPr>
        <a:xfrm>
          <a:off x="4730751" y="2294784"/>
          <a:ext cx="1913515" cy="409444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Passivo</a:t>
          </a:r>
        </a:p>
      </xdr:txBody>
    </xdr:sp>
    <xdr:clientData/>
  </xdr:twoCellAnchor>
  <xdr:twoCellAnchor>
    <xdr:from>
      <xdr:col>7</xdr:col>
      <xdr:colOff>440535</xdr:colOff>
      <xdr:row>18</xdr:row>
      <xdr:rowOff>167148</xdr:rowOff>
    </xdr:from>
    <xdr:to>
      <xdr:col>10</xdr:col>
      <xdr:colOff>520488</xdr:colOff>
      <xdr:row>21</xdr:row>
      <xdr:rowOff>28904</xdr:rowOff>
    </xdr:to>
    <xdr:sp macro="" textlink="">
      <xdr:nvSpPr>
        <xdr:cNvPr id="31" name="Retângulo Arredondado 30">
          <a:hlinkClick xmlns:r="http://schemas.openxmlformats.org/officeDocument/2006/relationships" r:id="rId15"/>
        </xdr:cNvPr>
        <xdr:cNvSpPr/>
      </xdr:nvSpPr>
      <xdr:spPr>
        <a:xfrm>
          <a:off x="4524379" y="3596148"/>
          <a:ext cx="1830172" cy="433256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DRE</a:t>
          </a:r>
        </a:p>
      </xdr:txBody>
    </xdr:sp>
    <xdr:clientData/>
  </xdr:twoCellAnchor>
  <xdr:twoCellAnchor>
    <xdr:from>
      <xdr:col>7</xdr:col>
      <xdr:colOff>404817</xdr:colOff>
      <xdr:row>22</xdr:row>
      <xdr:rowOff>163565</xdr:rowOff>
    </xdr:from>
    <xdr:to>
      <xdr:col>10</xdr:col>
      <xdr:colOff>566198</xdr:colOff>
      <xdr:row>25</xdr:row>
      <xdr:rowOff>20465</xdr:rowOff>
    </xdr:to>
    <xdr:sp macro="" textlink="">
      <xdr:nvSpPr>
        <xdr:cNvPr id="32" name="Retângulo Arredondado 31">
          <a:hlinkClick xmlns:r="http://schemas.openxmlformats.org/officeDocument/2006/relationships" r:id="rId16"/>
        </xdr:cNvPr>
        <xdr:cNvSpPr/>
      </xdr:nvSpPr>
      <xdr:spPr>
        <a:xfrm>
          <a:off x="4488661" y="4354565"/>
          <a:ext cx="1911600" cy="4284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Demonstração do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Fluxos de caixa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571499</xdr:colOff>
      <xdr:row>5</xdr:row>
      <xdr:rowOff>165545</xdr:rowOff>
    </xdr:to>
    <xdr:pic>
      <xdr:nvPicPr>
        <xdr:cNvPr id="35" name="Imagem 34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88968" cy="1118045"/>
        </a:xfrm>
        <a:prstGeom prst="rect">
          <a:avLst/>
        </a:prstGeom>
      </xdr:spPr>
    </xdr:pic>
    <xdr:clientData/>
  </xdr:twoCellAnchor>
  <xdr:twoCellAnchor>
    <xdr:from>
      <xdr:col>2</xdr:col>
      <xdr:colOff>285749</xdr:colOff>
      <xdr:row>0</xdr:row>
      <xdr:rowOff>178595</xdr:rowOff>
    </xdr:from>
    <xdr:to>
      <xdr:col>11</xdr:col>
      <xdr:colOff>11906</xdr:colOff>
      <xdr:row>4</xdr:row>
      <xdr:rowOff>7939</xdr:rowOff>
    </xdr:to>
    <xdr:sp macro="" textlink="">
      <xdr:nvSpPr>
        <xdr:cNvPr id="36" name="CaixaDeTexto 35"/>
        <xdr:cNvSpPr txBox="1"/>
      </xdr:nvSpPr>
      <xdr:spPr>
        <a:xfrm>
          <a:off x="1452562" y="178595"/>
          <a:ext cx="4976813" cy="5913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4000" b="0">
              <a:solidFill>
                <a:srgbClr val="008228"/>
              </a:solidFill>
              <a:latin typeface="+mj-lt"/>
              <a:cs typeface="Arial" panose="020B0604020202020204" pitchFamily="34" charset="0"/>
            </a:rPr>
            <a:t>RESULTADOS</a:t>
          </a:r>
          <a:r>
            <a:rPr lang="pt-BR" sz="4000">
              <a:solidFill>
                <a:srgbClr val="008228"/>
              </a:solidFill>
              <a:latin typeface="+mj-lt"/>
              <a:cs typeface="Arial" panose="020B0604020202020204" pitchFamily="34" charset="0"/>
            </a:rPr>
            <a:t> </a:t>
          </a:r>
          <a:r>
            <a:rPr lang="pt-BR" sz="40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2T20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119062</xdr:colOff>
      <xdr:row>5</xdr:row>
      <xdr:rowOff>165546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30062" cy="1118046"/>
        </a:xfrm>
        <a:prstGeom prst="rect">
          <a:avLst/>
        </a:prstGeom>
      </xdr:spPr>
    </xdr:pic>
    <xdr:clientData/>
  </xdr:twoCellAnchor>
  <xdr:twoCellAnchor>
    <xdr:from>
      <xdr:col>1</xdr:col>
      <xdr:colOff>300037</xdr:colOff>
      <xdr:row>0</xdr:row>
      <xdr:rowOff>134938</xdr:rowOff>
    </xdr:from>
    <xdr:to>
      <xdr:col>5</xdr:col>
      <xdr:colOff>531812</xdr:colOff>
      <xdr:row>4</xdr:row>
      <xdr:rowOff>34926</xdr:rowOff>
    </xdr:to>
    <xdr:sp macro="" textlink="">
      <xdr:nvSpPr>
        <xdr:cNvPr id="4" name="CaixaDeTexto 3"/>
        <xdr:cNvSpPr txBox="1"/>
      </xdr:nvSpPr>
      <xdr:spPr>
        <a:xfrm>
          <a:off x="1363662" y="134938"/>
          <a:ext cx="7431088" cy="630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3600">
              <a:solidFill>
                <a:srgbClr val="008228"/>
              </a:solidFill>
              <a:latin typeface="Arial Black" panose="020B0A04020102020204" pitchFamily="34" charset="0"/>
            </a:rPr>
            <a:t>2.3 LAJIDA</a:t>
          </a:r>
        </a:p>
      </xdr:txBody>
    </xdr:sp>
    <xdr:clientData/>
  </xdr:twoCellAnchor>
  <xdr:twoCellAnchor>
    <xdr:from>
      <xdr:col>7</xdr:col>
      <xdr:colOff>345274</xdr:colOff>
      <xdr:row>4</xdr:row>
      <xdr:rowOff>47625</xdr:rowOff>
    </xdr:from>
    <xdr:to>
      <xdr:col>7</xdr:col>
      <xdr:colOff>1181688</xdr:colOff>
      <xdr:row>5</xdr:row>
      <xdr:rowOff>91642</xdr:rowOff>
    </xdr:to>
    <xdr:grpSp>
      <xdr:nvGrpSpPr>
        <xdr:cNvPr id="8" name="Agrupar 4">
          <a:hlinkClick xmlns:r="http://schemas.openxmlformats.org/officeDocument/2006/relationships" r:id="rId2"/>
        </xdr:cNvPr>
        <xdr:cNvGrpSpPr/>
      </xdr:nvGrpSpPr>
      <xdr:grpSpPr>
        <a:xfrm>
          <a:off x="10882305" y="809625"/>
          <a:ext cx="836414" cy="234517"/>
          <a:chOff x="7817675" y="768144"/>
          <a:chExt cx="918516" cy="249238"/>
        </a:xfrm>
      </xdr:grpSpPr>
      <xdr:sp macro="" textlink="">
        <xdr:nvSpPr>
          <xdr:cNvPr id="9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5</xdr:row>
      <xdr:rowOff>157609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36969" cy="1110109"/>
        </a:xfrm>
        <a:prstGeom prst="rect">
          <a:avLst/>
        </a:prstGeom>
      </xdr:spPr>
    </xdr:pic>
    <xdr:clientData/>
  </xdr:twoCellAnchor>
  <xdr:twoCellAnchor>
    <xdr:from>
      <xdr:col>1</xdr:col>
      <xdr:colOff>774699</xdr:colOff>
      <xdr:row>1</xdr:row>
      <xdr:rowOff>44450</xdr:rowOff>
    </xdr:from>
    <xdr:to>
      <xdr:col>4</xdr:col>
      <xdr:colOff>952500</xdr:colOff>
      <xdr:row>4</xdr:row>
      <xdr:rowOff>122238</xdr:rowOff>
    </xdr:to>
    <xdr:sp macro="" textlink="">
      <xdr:nvSpPr>
        <xdr:cNvPr id="4" name="CaixaDeTexto 3"/>
        <xdr:cNvSpPr txBox="1"/>
      </xdr:nvSpPr>
      <xdr:spPr>
        <a:xfrm>
          <a:off x="1841499" y="228600"/>
          <a:ext cx="7162801" cy="630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2.4 RESULTADO FINANCEIRO</a:t>
          </a:r>
        </a:p>
      </xdr:txBody>
    </xdr:sp>
    <xdr:clientData/>
  </xdr:twoCellAnchor>
  <xdr:twoCellAnchor>
    <xdr:from>
      <xdr:col>5</xdr:col>
      <xdr:colOff>346606</xdr:colOff>
      <xdr:row>4</xdr:row>
      <xdr:rowOff>54191</xdr:rowOff>
    </xdr:from>
    <xdr:to>
      <xdr:col>5</xdr:col>
      <xdr:colOff>1183020</xdr:colOff>
      <xdr:row>5</xdr:row>
      <xdr:rowOff>96621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9109606" y="816191"/>
          <a:ext cx="836414" cy="232930"/>
          <a:chOff x="7817675" y="768144"/>
          <a:chExt cx="918516" cy="249238"/>
        </a:xfrm>
      </xdr:grpSpPr>
      <xdr:sp macro="" textlink="">
        <xdr:nvSpPr>
          <xdr:cNvPr id="6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230188</xdr:colOff>
      <xdr:row>5</xdr:row>
      <xdr:rowOff>144909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17000" cy="1078359"/>
        </a:xfrm>
        <a:prstGeom prst="rect">
          <a:avLst/>
        </a:prstGeom>
      </xdr:spPr>
    </xdr:pic>
    <xdr:clientData/>
  </xdr:twoCellAnchor>
  <xdr:twoCellAnchor>
    <xdr:from>
      <xdr:col>1</xdr:col>
      <xdr:colOff>800100</xdr:colOff>
      <xdr:row>1</xdr:row>
      <xdr:rowOff>44450</xdr:rowOff>
    </xdr:from>
    <xdr:to>
      <xdr:col>9</xdr:col>
      <xdr:colOff>488950</xdr:colOff>
      <xdr:row>4</xdr:row>
      <xdr:rowOff>115888</xdr:rowOff>
    </xdr:to>
    <xdr:sp macro="" textlink="">
      <xdr:nvSpPr>
        <xdr:cNvPr id="4" name="CaixaDeTexto 3"/>
        <xdr:cNvSpPr txBox="1"/>
      </xdr:nvSpPr>
      <xdr:spPr>
        <a:xfrm>
          <a:off x="1816100" y="228600"/>
          <a:ext cx="7169150" cy="630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2.5 ENDIVIDAMENTO</a:t>
          </a:r>
        </a:p>
      </xdr:txBody>
    </xdr:sp>
    <xdr:clientData/>
  </xdr:twoCellAnchor>
  <xdr:twoCellAnchor>
    <xdr:from>
      <xdr:col>9</xdr:col>
      <xdr:colOff>291771</xdr:colOff>
      <xdr:row>4</xdr:row>
      <xdr:rowOff>36517</xdr:rowOff>
    </xdr:from>
    <xdr:to>
      <xdr:col>10</xdr:col>
      <xdr:colOff>239907</xdr:colOff>
      <xdr:row>5</xdr:row>
      <xdr:rowOff>72597</xdr:rowOff>
    </xdr:to>
    <xdr:grpSp>
      <xdr:nvGrpSpPr>
        <xdr:cNvPr id="8" name="Agrupar 7">
          <a:hlinkClick xmlns:r="http://schemas.openxmlformats.org/officeDocument/2006/relationships" r:id="rId2"/>
        </xdr:cNvPr>
        <xdr:cNvGrpSpPr/>
      </xdr:nvGrpSpPr>
      <xdr:grpSpPr>
        <a:xfrm>
          <a:off x="7852240" y="798517"/>
          <a:ext cx="781573" cy="226580"/>
          <a:chOff x="7817675" y="768144"/>
          <a:chExt cx="918516" cy="249238"/>
        </a:xfrm>
      </xdr:grpSpPr>
      <xdr:sp macro="" textlink="">
        <xdr:nvSpPr>
          <xdr:cNvPr id="9" name="Retângulo Arredondado 8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9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5</xdr:row>
      <xdr:rowOff>152847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32875" cy="1073597"/>
        </a:xfrm>
        <a:prstGeom prst="rect">
          <a:avLst/>
        </a:prstGeom>
      </xdr:spPr>
    </xdr:pic>
    <xdr:clientData/>
  </xdr:twoCellAnchor>
  <xdr:twoCellAnchor>
    <xdr:from>
      <xdr:col>1</xdr:col>
      <xdr:colOff>809625</xdr:colOff>
      <xdr:row>1</xdr:row>
      <xdr:rowOff>42863</xdr:rowOff>
    </xdr:from>
    <xdr:to>
      <xdr:col>5</xdr:col>
      <xdr:colOff>0</xdr:colOff>
      <xdr:row>4</xdr:row>
      <xdr:rowOff>117476</xdr:rowOff>
    </xdr:to>
    <xdr:sp macro="" textlink="">
      <xdr:nvSpPr>
        <xdr:cNvPr id="4" name="CaixaDeTexto 3"/>
        <xdr:cNvSpPr txBox="1"/>
      </xdr:nvSpPr>
      <xdr:spPr>
        <a:xfrm>
          <a:off x="1770063" y="225426"/>
          <a:ext cx="7048500" cy="622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2.6 INVESTIMENTOS</a:t>
          </a:r>
        </a:p>
      </xdr:txBody>
    </xdr:sp>
    <xdr:clientData/>
  </xdr:twoCellAnchor>
  <xdr:twoCellAnchor>
    <xdr:from>
      <xdr:col>4</xdr:col>
      <xdr:colOff>388939</xdr:colOff>
      <xdr:row>4</xdr:row>
      <xdr:rowOff>39689</xdr:rowOff>
    </xdr:from>
    <xdr:to>
      <xdr:col>4</xdr:col>
      <xdr:colOff>1225353</xdr:colOff>
      <xdr:row>5</xdr:row>
      <xdr:rowOff>82119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7592220" y="801689"/>
          <a:ext cx="836414" cy="232930"/>
          <a:chOff x="7817675" y="768144"/>
          <a:chExt cx="918516" cy="249238"/>
        </a:xfrm>
      </xdr:grpSpPr>
      <xdr:sp macro="" textlink="">
        <xdr:nvSpPr>
          <xdr:cNvPr id="6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16383</xdr:col>
      <xdr:colOff>34132</xdr:colOff>
      <xdr:row>4</xdr:row>
      <xdr:rowOff>329060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34438" cy="1065660"/>
        </a:xfrm>
        <a:prstGeom prst="rect">
          <a:avLst/>
        </a:prstGeom>
      </xdr:spPr>
    </xdr:pic>
    <xdr:clientData/>
  </xdr:twoCellAnchor>
  <xdr:twoCellAnchor>
    <xdr:from>
      <xdr:col>1</xdr:col>
      <xdr:colOff>735013</xdr:colOff>
      <xdr:row>0</xdr:row>
      <xdr:rowOff>60326</xdr:rowOff>
    </xdr:from>
    <xdr:to>
      <xdr:col>5</xdr:col>
      <xdr:colOff>0</xdr:colOff>
      <xdr:row>4</xdr:row>
      <xdr:rowOff>381000</xdr:rowOff>
    </xdr:to>
    <xdr:sp macro="" textlink="">
      <xdr:nvSpPr>
        <xdr:cNvPr id="4" name="CaixaDeTexto 3"/>
        <xdr:cNvSpPr txBox="1"/>
      </xdr:nvSpPr>
      <xdr:spPr>
        <a:xfrm>
          <a:off x="1712913" y="60326"/>
          <a:ext cx="6669087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3.1 BALANÇOS PATRIMONIAIS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ATIVO</a:t>
          </a:r>
        </a:p>
      </xdr:txBody>
    </xdr:sp>
    <xdr:clientData/>
  </xdr:twoCellAnchor>
  <xdr:twoCellAnchor>
    <xdr:from>
      <xdr:col>3</xdr:col>
      <xdr:colOff>1198564</xdr:colOff>
      <xdr:row>4</xdr:row>
      <xdr:rowOff>31751</xdr:rowOff>
    </xdr:from>
    <xdr:to>
      <xdr:col>4</xdr:col>
      <xdr:colOff>780853</xdr:colOff>
      <xdr:row>4</xdr:row>
      <xdr:rowOff>256744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7189789" y="793751"/>
          <a:ext cx="763389" cy="224993"/>
          <a:chOff x="7817675" y="768144"/>
          <a:chExt cx="918516" cy="249238"/>
        </a:xfrm>
      </xdr:grpSpPr>
      <xdr:sp macro="" textlink="">
        <xdr:nvSpPr>
          <xdr:cNvPr id="6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15875</xdr:colOff>
      <xdr:row>5</xdr:row>
      <xdr:rowOff>81410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9938" cy="1065660"/>
        </a:xfrm>
        <a:prstGeom prst="rect">
          <a:avLst/>
        </a:prstGeom>
      </xdr:spPr>
    </xdr:pic>
    <xdr:clientData/>
  </xdr:twoCellAnchor>
  <xdr:twoCellAnchor>
    <xdr:from>
      <xdr:col>1</xdr:col>
      <xdr:colOff>417514</xdr:colOff>
      <xdr:row>0</xdr:row>
      <xdr:rowOff>60326</xdr:rowOff>
    </xdr:from>
    <xdr:to>
      <xdr:col>5</xdr:col>
      <xdr:colOff>0</xdr:colOff>
      <xdr:row>5</xdr:row>
      <xdr:rowOff>133350</xdr:rowOff>
    </xdr:to>
    <xdr:sp macro="" textlink="">
      <xdr:nvSpPr>
        <xdr:cNvPr id="4" name="CaixaDeTexto 3"/>
        <xdr:cNvSpPr txBox="1"/>
      </xdr:nvSpPr>
      <xdr:spPr>
        <a:xfrm>
          <a:off x="1143795" y="60326"/>
          <a:ext cx="6857205" cy="1073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3.2 BALANÇOS PATRIMONIAIS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PASSIVO</a:t>
          </a:r>
        </a:p>
      </xdr:txBody>
    </xdr:sp>
    <xdr:clientData/>
  </xdr:twoCellAnchor>
  <xdr:twoCellAnchor>
    <xdr:from>
      <xdr:col>3</xdr:col>
      <xdr:colOff>1298577</xdr:colOff>
      <xdr:row>3</xdr:row>
      <xdr:rowOff>211136</xdr:rowOff>
    </xdr:from>
    <xdr:to>
      <xdr:col>4</xdr:col>
      <xdr:colOff>817366</xdr:colOff>
      <xdr:row>5</xdr:row>
      <xdr:rowOff>7504</xdr:rowOff>
    </xdr:to>
    <xdr:grpSp>
      <xdr:nvGrpSpPr>
        <xdr:cNvPr id="8" name="Agrupar 7">
          <a:hlinkClick xmlns:r="http://schemas.openxmlformats.org/officeDocument/2006/relationships" r:id="rId2"/>
        </xdr:cNvPr>
        <xdr:cNvGrpSpPr/>
      </xdr:nvGrpSpPr>
      <xdr:grpSpPr>
        <a:xfrm>
          <a:off x="7165977" y="782636"/>
          <a:ext cx="818952" cy="224993"/>
          <a:chOff x="7817675" y="768144"/>
          <a:chExt cx="918516" cy="249238"/>
        </a:xfrm>
      </xdr:grpSpPr>
      <xdr:sp macro="" textlink="">
        <xdr:nvSpPr>
          <xdr:cNvPr id="9" name="Retângulo Arredondado 8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9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11906</xdr:colOff>
      <xdr:row>5</xdr:row>
      <xdr:rowOff>173483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429750" cy="1125983"/>
        </a:xfrm>
        <a:prstGeom prst="rect">
          <a:avLst/>
        </a:prstGeom>
      </xdr:spPr>
    </xdr:pic>
    <xdr:clientData/>
  </xdr:twoCellAnchor>
  <xdr:twoCellAnchor>
    <xdr:from>
      <xdr:col>1</xdr:col>
      <xdr:colOff>827086</xdr:colOff>
      <xdr:row>0</xdr:row>
      <xdr:rowOff>160337</xdr:rowOff>
    </xdr:from>
    <xdr:to>
      <xdr:col>5</xdr:col>
      <xdr:colOff>1250155</xdr:colOff>
      <xdr:row>5</xdr:row>
      <xdr:rowOff>119062</xdr:rowOff>
    </xdr:to>
    <xdr:sp macro="" textlink="">
      <xdr:nvSpPr>
        <xdr:cNvPr id="4" name="CaixaDeTexto 3"/>
        <xdr:cNvSpPr txBox="1"/>
      </xdr:nvSpPr>
      <xdr:spPr>
        <a:xfrm>
          <a:off x="1517649" y="160337"/>
          <a:ext cx="7876381" cy="911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4.1 DEMONSTRAÇÕES DOS RESULTADOS</a:t>
          </a:r>
        </a:p>
        <a:p>
          <a:pPr algn="ctr"/>
          <a:r>
            <a:rPr lang="pt-BR" sz="24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2º TRIMESTRE 2020</a:t>
          </a:r>
        </a:p>
      </xdr:txBody>
    </xdr:sp>
    <xdr:clientData/>
  </xdr:twoCellAnchor>
  <xdr:twoCellAnchor>
    <xdr:from>
      <xdr:col>5</xdr:col>
      <xdr:colOff>380200</xdr:colOff>
      <xdr:row>4</xdr:row>
      <xdr:rowOff>57149</xdr:rowOff>
    </xdr:from>
    <xdr:to>
      <xdr:col>5</xdr:col>
      <xdr:colOff>1187245</xdr:colOff>
      <xdr:row>5</xdr:row>
      <xdr:rowOff>99579</xdr:rowOff>
    </xdr:to>
    <xdr:grpSp>
      <xdr:nvGrpSpPr>
        <xdr:cNvPr id="5" name="Agrupar 4"/>
        <xdr:cNvGrpSpPr/>
      </xdr:nvGrpSpPr>
      <xdr:grpSpPr>
        <a:xfrm>
          <a:off x="8524075" y="819149"/>
          <a:ext cx="807045" cy="23293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2"/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5</xdr:row>
      <xdr:rowOff>165546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751094" cy="1118046"/>
        </a:xfrm>
        <a:prstGeom prst="rect">
          <a:avLst/>
        </a:prstGeom>
      </xdr:spPr>
    </xdr:pic>
    <xdr:clientData/>
  </xdr:twoCellAnchor>
  <xdr:twoCellAnchor>
    <xdr:from>
      <xdr:col>1</xdr:col>
      <xdr:colOff>896937</xdr:colOff>
      <xdr:row>1</xdr:row>
      <xdr:rowOff>20637</xdr:rowOff>
    </xdr:from>
    <xdr:to>
      <xdr:col>3</xdr:col>
      <xdr:colOff>1262062</xdr:colOff>
      <xdr:row>6</xdr:row>
      <xdr:rowOff>25400</xdr:rowOff>
    </xdr:to>
    <xdr:sp macro="" textlink="">
      <xdr:nvSpPr>
        <xdr:cNvPr id="4" name="CaixaDeTexto 3"/>
        <xdr:cNvSpPr txBox="1"/>
      </xdr:nvSpPr>
      <xdr:spPr>
        <a:xfrm>
          <a:off x="1087437" y="211137"/>
          <a:ext cx="7651750" cy="9572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5.0 DEMONSTRAÇÕES DOS FLUXOS DE CAIXA</a:t>
          </a:r>
        </a:p>
        <a:p>
          <a:pPr algn="ctr"/>
          <a:r>
            <a:rPr lang="pt-BR" sz="18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2º TRIMESTRE 2020</a:t>
          </a:r>
        </a:p>
      </xdr:txBody>
    </xdr:sp>
    <xdr:clientData/>
  </xdr:twoCellAnchor>
  <xdr:twoCellAnchor>
    <xdr:from>
      <xdr:col>3</xdr:col>
      <xdr:colOff>357186</xdr:colOff>
      <xdr:row>4</xdr:row>
      <xdr:rowOff>11907</xdr:rowOff>
    </xdr:from>
    <xdr:to>
      <xdr:col>3</xdr:col>
      <xdr:colOff>1164231</xdr:colOff>
      <xdr:row>5</xdr:row>
      <xdr:rowOff>54337</xdr:rowOff>
    </xdr:to>
    <xdr:grpSp>
      <xdr:nvGrpSpPr>
        <xdr:cNvPr id="8" name="Agrupar 4"/>
        <xdr:cNvGrpSpPr/>
      </xdr:nvGrpSpPr>
      <xdr:grpSpPr>
        <a:xfrm>
          <a:off x="7834311" y="773907"/>
          <a:ext cx="807045" cy="232930"/>
          <a:chOff x="7817675" y="768144"/>
          <a:chExt cx="918516" cy="249238"/>
        </a:xfrm>
      </xdr:grpSpPr>
      <xdr:sp macro="" textlink="">
        <xdr:nvSpPr>
          <xdr:cNvPr id="9" name="Retângulo Arredondado 5">
            <a:hlinkClick xmlns:r="http://schemas.openxmlformats.org/officeDocument/2006/relationships" r:id="rId2"/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138907</xdr:colOff>
      <xdr:row>6</xdr:row>
      <xdr:rowOff>46482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67813" cy="1094232"/>
        </a:xfrm>
        <a:prstGeom prst="rect">
          <a:avLst/>
        </a:prstGeom>
      </xdr:spPr>
    </xdr:pic>
    <xdr:clientData/>
  </xdr:twoCellAnchor>
  <xdr:twoCellAnchor>
    <xdr:from>
      <xdr:col>1</xdr:col>
      <xdr:colOff>1341437</xdr:colOff>
      <xdr:row>1</xdr:row>
      <xdr:rowOff>42864</xdr:rowOff>
    </xdr:from>
    <xdr:to>
      <xdr:col>4</xdr:col>
      <xdr:colOff>912813</xdr:colOff>
      <xdr:row>4</xdr:row>
      <xdr:rowOff>98427</xdr:rowOff>
    </xdr:to>
    <xdr:sp macro="" textlink="">
      <xdr:nvSpPr>
        <xdr:cNvPr id="8" name="CaixaDeTexto 7"/>
        <xdr:cNvSpPr txBox="1"/>
      </xdr:nvSpPr>
      <xdr:spPr>
        <a:xfrm>
          <a:off x="2428875" y="217489"/>
          <a:ext cx="5326063" cy="579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1.1 RAP 2020 - 2021</a:t>
          </a:r>
        </a:p>
      </xdr:txBody>
    </xdr:sp>
    <xdr:clientData/>
  </xdr:twoCellAnchor>
  <xdr:twoCellAnchor>
    <xdr:from>
      <xdr:col>5</xdr:col>
      <xdr:colOff>134937</xdr:colOff>
      <xdr:row>4</xdr:row>
      <xdr:rowOff>103187</xdr:rowOff>
    </xdr:from>
    <xdr:to>
      <xdr:col>6</xdr:col>
      <xdr:colOff>98619</xdr:colOff>
      <xdr:row>5</xdr:row>
      <xdr:rowOff>153175</xdr:rowOff>
    </xdr:to>
    <xdr:grpSp>
      <xdr:nvGrpSpPr>
        <xdr:cNvPr id="9" name="Agrupar 8">
          <a:hlinkClick xmlns:r="http://schemas.openxmlformats.org/officeDocument/2006/relationships" r:id="rId2"/>
        </xdr:cNvPr>
        <xdr:cNvGrpSpPr/>
      </xdr:nvGrpSpPr>
      <xdr:grpSpPr>
        <a:xfrm>
          <a:off x="7909718" y="817562"/>
          <a:ext cx="797120" cy="228582"/>
          <a:chOff x="7817675" y="768144"/>
          <a:chExt cx="918516" cy="249238"/>
        </a:xfrm>
      </xdr:grpSpPr>
      <xdr:sp macro="" textlink="">
        <xdr:nvSpPr>
          <xdr:cNvPr id="10" name="Retângulo Arredondado 9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900" b="1" i="0" u="none" strike="noStrike" kern="0" cap="none" spc="0" normalizeH="0" baseline="0" noProof="0">
                <a:ln>
                  <a:noFill/>
                </a:ln>
                <a:solidFill>
                  <a:srgbClr val="D7F83C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1" name="Seta para a Direita 10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ysClr val="window" lastClr="FFFFFF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pt-BR" sz="105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4</xdr:row>
      <xdr:rowOff>308420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89720" cy="1094232"/>
        </a:xfrm>
        <a:prstGeom prst="rect">
          <a:avLst/>
        </a:prstGeom>
      </xdr:spPr>
    </xdr:pic>
    <xdr:clientData/>
  </xdr:twoCellAnchor>
  <xdr:twoCellAnchor>
    <xdr:from>
      <xdr:col>1</xdr:col>
      <xdr:colOff>2381251</xdr:colOff>
      <xdr:row>1</xdr:row>
      <xdr:rowOff>71438</xdr:rowOff>
    </xdr:from>
    <xdr:to>
      <xdr:col>5</xdr:col>
      <xdr:colOff>174626</xdr:colOff>
      <xdr:row>4</xdr:row>
      <xdr:rowOff>55564</xdr:rowOff>
    </xdr:to>
    <xdr:sp macro="" textlink="">
      <xdr:nvSpPr>
        <xdr:cNvPr id="4" name="CaixaDeTexto 3"/>
        <xdr:cNvSpPr txBox="1"/>
      </xdr:nvSpPr>
      <xdr:spPr>
        <a:xfrm>
          <a:off x="3254376" y="269876"/>
          <a:ext cx="3706813" cy="579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1.2 USINAS</a:t>
          </a:r>
        </a:p>
      </xdr:txBody>
    </xdr:sp>
    <xdr:clientData/>
  </xdr:twoCellAnchor>
  <xdr:twoCellAnchor>
    <xdr:from>
      <xdr:col>5</xdr:col>
      <xdr:colOff>1520858</xdr:colOff>
      <xdr:row>4</xdr:row>
      <xdr:rowOff>28540</xdr:rowOff>
    </xdr:from>
    <xdr:to>
      <xdr:col>6</xdr:col>
      <xdr:colOff>563790</xdr:colOff>
      <xdr:row>4</xdr:row>
      <xdr:rowOff>253153</xdr:rowOff>
    </xdr:to>
    <xdr:grpSp>
      <xdr:nvGrpSpPr>
        <xdr:cNvPr id="17" name="Agrupar 16">
          <a:hlinkClick xmlns:r="http://schemas.openxmlformats.org/officeDocument/2006/relationships" r:id="rId2"/>
        </xdr:cNvPr>
        <xdr:cNvGrpSpPr/>
      </xdr:nvGrpSpPr>
      <xdr:grpSpPr>
        <a:xfrm>
          <a:off x="7974046" y="838165"/>
          <a:ext cx="745525" cy="224613"/>
          <a:chOff x="7817675" y="768144"/>
          <a:chExt cx="918516" cy="249238"/>
        </a:xfrm>
      </xdr:grpSpPr>
      <xdr:sp macro="" textlink="">
        <xdr:nvSpPr>
          <xdr:cNvPr id="18" name="Retângulo Arredondado 17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900" b="1" i="0" u="none" strike="noStrike" kern="0" cap="none" spc="0" normalizeH="0" baseline="0" noProof="0">
                <a:ln>
                  <a:noFill/>
                </a:ln>
                <a:solidFill>
                  <a:srgbClr val="D7F83C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9" name="Seta para a Direita 18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ysClr val="window" lastClr="FFFFFF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pt-BR" sz="105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317836</xdr:colOff>
      <xdr:row>7</xdr:row>
      <xdr:rowOff>48817</xdr:rowOff>
    </xdr:to>
    <xdr:pic>
      <xdr:nvPicPr>
        <xdr:cNvPr id="70" name="Imagem 6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92895" cy="1102170"/>
        </a:xfrm>
        <a:prstGeom prst="rect">
          <a:avLst/>
        </a:prstGeom>
      </xdr:spPr>
    </xdr:pic>
    <xdr:clientData/>
  </xdr:twoCellAnchor>
  <xdr:twoCellAnchor>
    <xdr:from>
      <xdr:col>2</xdr:col>
      <xdr:colOff>228788</xdr:colOff>
      <xdr:row>1</xdr:row>
      <xdr:rowOff>15877</xdr:rowOff>
    </xdr:from>
    <xdr:to>
      <xdr:col>10</xdr:col>
      <xdr:colOff>112059</xdr:colOff>
      <xdr:row>6</xdr:row>
      <xdr:rowOff>37354</xdr:rowOff>
    </xdr:to>
    <xdr:sp macro="" textlink="">
      <xdr:nvSpPr>
        <xdr:cNvPr id="71" name="CaixaDeTexto 70"/>
        <xdr:cNvSpPr txBox="1"/>
      </xdr:nvSpPr>
      <xdr:spPr>
        <a:xfrm>
          <a:off x="2544670" y="172759"/>
          <a:ext cx="5590801" cy="8058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1.3 BALANÇO DE ENERGIA ELETRICA </a:t>
          </a:r>
        </a:p>
        <a:p>
          <a:pPr algn="ctr"/>
          <a:r>
            <a:rPr lang="pt-BR" sz="20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Fornecimento Bruto de Energia Elétrica</a:t>
          </a:r>
        </a:p>
      </xdr:txBody>
    </xdr:sp>
    <xdr:clientData/>
  </xdr:twoCellAnchor>
  <xdr:twoCellAnchor>
    <xdr:from>
      <xdr:col>10</xdr:col>
      <xdr:colOff>182561</xdr:colOff>
      <xdr:row>5</xdr:row>
      <xdr:rowOff>7937</xdr:rowOff>
    </xdr:from>
    <xdr:to>
      <xdr:col>11</xdr:col>
      <xdr:colOff>253303</xdr:colOff>
      <xdr:row>6</xdr:row>
      <xdr:rowOff>98425</xdr:rowOff>
    </xdr:to>
    <xdr:grpSp>
      <xdr:nvGrpSpPr>
        <xdr:cNvPr id="47" name="Agrupar 46">
          <a:hlinkClick xmlns:r="http://schemas.openxmlformats.org/officeDocument/2006/relationships" r:id="rId2"/>
        </xdr:cNvPr>
        <xdr:cNvGrpSpPr/>
      </xdr:nvGrpSpPr>
      <xdr:grpSpPr>
        <a:xfrm>
          <a:off x="8397874" y="841375"/>
          <a:ext cx="939898" cy="257175"/>
          <a:chOff x="7817675" y="768144"/>
          <a:chExt cx="918516" cy="249238"/>
        </a:xfrm>
      </xdr:grpSpPr>
      <xdr:sp macro="" textlink="">
        <xdr:nvSpPr>
          <xdr:cNvPr id="49" name="Retângulo Arredondado 48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10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56" name="Seta para a Direita 55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0</xdr:col>
      <xdr:colOff>714375</xdr:colOff>
      <xdr:row>13</xdr:row>
      <xdr:rowOff>0</xdr:rowOff>
    </xdr:from>
    <xdr:to>
      <xdr:col>11</xdr:col>
      <xdr:colOff>180975</xdr:colOff>
      <xdr:row>16</xdr:row>
      <xdr:rowOff>34620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714375" y="1295400"/>
          <a:ext cx="7915275" cy="520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/>
        <a:p>
          <a:pPr algn="ctr" rtl="0">
            <a:defRPr sz="1000"/>
          </a:pPr>
          <a:r>
            <a:rPr lang="pt-BR" sz="1400" b="1" i="1" u="none" strike="noStrike" baseline="0">
              <a:solidFill>
                <a:srgbClr val="000000"/>
              </a:solidFill>
              <a:latin typeface="Arial"/>
              <a:cs typeface="Arial"/>
            </a:rPr>
            <a:t>BALANÇO DE ENERGIA ELÉTRICA </a:t>
          </a:r>
          <a:r>
            <a:rPr lang="pt-BR" sz="1400" b="1" i="1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– Janeiro a Junho de 2020</a:t>
          </a:r>
        </a:p>
        <a:p>
          <a:pPr algn="ctr" rtl="0">
            <a:defRPr sz="1000"/>
          </a:pPr>
          <a:r>
            <a:rPr lang="pt-BR" sz="1400" b="1" i="1" u="none" strike="noStrike" baseline="0">
              <a:solidFill>
                <a:srgbClr val="000000"/>
              </a:solidFill>
              <a:latin typeface="Arial"/>
              <a:cs typeface="Arial"/>
            </a:rPr>
            <a:t>GRUPO CEMIG </a:t>
          </a:r>
          <a:r>
            <a:rPr lang="pt-BR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(Empresas Integrais)</a:t>
          </a:r>
        </a:p>
      </xdr:txBody>
    </xdr:sp>
    <xdr:clientData/>
  </xdr:twoCellAnchor>
  <xdr:twoCellAnchor>
    <xdr:from>
      <xdr:col>7</xdr:col>
      <xdr:colOff>104775</xdr:colOff>
      <xdr:row>33</xdr:row>
      <xdr:rowOff>28575</xdr:rowOff>
    </xdr:from>
    <xdr:to>
      <xdr:col>8</xdr:col>
      <xdr:colOff>161925</xdr:colOff>
      <xdr:row>33</xdr:row>
      <xdr:rowOff>28575</xdr:rowOff>
    </xdr:to>
    <xdr:sp macro="" textlink="">
      <xdr:nvSpPr>
        <xdr:cNvPr id="8" name="Line 3"/>
        <xdr:cNvSpPr>
          <a:spLocks noChangeShapeType="1"/>
        </xdr:cNvSpPr>
      </xdr:nvSpPr>
      <xdr:spPr bwMode="auto">
        <a:xfrm flipH="1">
          <a:off x="5915025" y="4562475"/>
          <a:ext cx="666750" cy="0"/>
        </a:xfrm>
        <a:prstGeom prst="line">
          <a:avLst/>
        </a:prstGeom>
        <a:noFill/>
        <a:ln w="38100">
          <a:solidFill>
            <a:srgbClr val="FF33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114300</xdr:colOff>
      <xdr:row>35</xdr:row>
      <xdr:rowOff>142875</xdr:rowOff>
    </xdr:from>
    <xdr:to>
      <xdr:col>4</xdr:col>
      <xdr:colOff>66675</xdr:colOff>
      <xdr:row>49</xdr:row>
      <xdr:rowOff>123825</xdr:rowOff>
    </xdr:to>
    <xdr:sp macro="" textlink="">
      <xdr:nvSpPr>
        <xdr:cNvPr id="9" name="Rectangle 4"/>
        <xdr:cNvSpPr>
          <a:spLocks noChangeArrowheads="1"/>
        </xdr:cNvSpPr>
      </xdr:nvSpPr>
      <xdr:spPr bwMode="auto">
        <a:xfrm>
          <a:off x="114300" y="5000625"/>
          <a:ext cx="3629025" cy="2247900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</xdr:sp>
    <xdr:clientData/>
  </xdr:twoCellAnchor>
  <xdr:twoCellAnchor>
    <xdr:from>
      <xdr:col>0</xdr:col>
      <xdr:colOff>123825</xdr:colOff>
      <xdr:row>23</xdr:row>
      <xdr:rowOff>152400</xdr:rowOff>
    </xdr:from>
    <xdr:to>
      <xdr:col>4</xdr:col>
      <xdr:colOff>76200</xdr:colOff>
      <xdr:row>34</xdr:row>
      <xdr:rowOff>95250</xdr:rowOff>
    </xdr:to>
    <xdr:sp macro="" textlink="">
      <xdr:nvSpPr>
        <xdr:cNvPr id="10" name="Rectangle 5"/>
        <xdr:cNvSpPr>
          <a:spLocks noChangeArrowheads="1"/>
        </xdr:cNvSpPr>
      </xdr:nvSpPr>
      <xdr:spPr bwMode="auto">
        <a:xfrm>
          <a:off x="123825" y="3067050"/>
          <a:ext cx="3629025" cy="1724025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</xdr:sp>
    <xdr:clientData/>
  </xdr:twoCellAnchor>
  <xdr:twoCellAnchor>
    <xdr:from>
      <xdr:col>4</xdr:col>
      <xdr:colOff>522288</xdr:colOff>
      <xdr:row>23</xdr:row>
      <xdr:rowOff>153987</xdr:rowOff>
    </xdr:from>
    <xdr:to>
      <xdr:col>7</xdr:col>
      <xdr:colOff>161925</xdr:colOff>
      <xdr:row>39</xdr:row>
      <xdr:rowOff>14287</xdr:rowOff>
    </xdr:to>
    <xdr:sp macro="" textlink="">
      <xdr:nvSpPr>
        <xdr:cNvPr id="11" name="Rectangle 6"/>
        <xdr:cNvSpPr>
          <a:spLocks noChangeArrowheads="1"/>
        </xdr:cNvSpPr>
      </xdr:nvSpPr>
      <xdr:spPr bwMode="auto">
        <a:xfrm>
          <a:off x="4198938" y="3068637"/>
          <a:ext cx="1773237" cy="2451100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  <xdr:txBody>
        <a:bodyPr wrap="square" anchor="ctr">
          <a:flatTx/>
        </a:bodyPr>
        <a:lstStyle/>
        <a:p>
          <a:pPr algn="ctr" rtl="0">
            <a:defRPr sz="1000"/>
          </a:pPr>
          <a: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Energia Comercializada</a:t>
          </a:r>
          <a:b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</a:br>
          <a: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28.389</a:t>
          </a:r>
          <a:b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</a:br>
          <a:endParaRPr lang="pt-BR" sz="1400" b="1" i="0" u="none" strike="noStrike" baseline="0">
            <a:solidFill>
              <a:srgbClr val="0000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466725</xdr:colOff>
      <xdr:row>18</xdr:row>
      <xdr:rowOff>103187</xdr:rowOff>
    </xdr:from>
    <xdr:to>
      <xdr:col>3</xdr:col>
      <xdr:colOff>442913</xdr:colOff>
      <xdr:row>21</xdr:row>
      <xdr:rowOff>148092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466725" y="2208212"/>
          <a:ext cx="3043238" cy="530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/>
        <a:p>
          <a:pPr algn="ctr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RECURSOS TOTAIS</a:t>
          </a:r>
        </a:p>
        <a:p>
          <a:pPr algn="ctr" rtl="0">
            <a:defRPr sz="1000"/>
          </a:pPr>
          <a:r>
            <a:rPr lang="pt-BR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  38.911 GWh</a:t>
          </a:r>
        </a:p>
      </xdr:txBody>
    </xdr:sp>
    <xdr:clientData/>
  </xdr:twoCellAnchor>
  <xdr:twoCellAnchor>
    <xdr:from>
      <xdr:col>9</xdr:col>
      <xdr:colOff>163513</xdr:colOff>
      <xdr:row>19</xdr:row>
      <xdr:rowOff>157163</xdr:rowOff>
    </xdr:from>
    <xdr:to>
      <xdr:col>11</xdr:col>
      <xdr:colOff>188913</xdr:colOff>
      <xdr:row>22</xdr:row>
      <xdr:rowOff>19050</xdr:rowOff>
    </xdr:to>
    <xdr:sp macro="" textlink="">
      <xdr:nvSpPr>
        <xdr:cNvPr id="13" name="AutoShape 9"/>
        <xdr:cNvSpPr>
          <a:spLocks noChangeArrowheads="1"/>
        </xdr:cNvSpPr>
      </xdr:nvSpPr>
      <xdr:spPr bwMode="auto">
        <a:xfrm>
          <a:off x="7723982" y="3228976"/>
          <a:ext cx="1549400" cy="361949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/>
        <a:p>
          <a:pPr algn="ctr" rtl="0">
            <a:defRPr sz="1000"/>
          </a:pPr>
          <a:r>
            <a:rPr lang="pt-BR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12.042</a:t>
          </a:r>
        </a:p>
      </xdr:txBody>
    </xdr:sp>
    <xdr:clientData/>
  </xdr:twoCellAnchor>
  <xdr:twoCellAnchor>
    <xdr:from>
      <xdr:col>8</xdr:col>
      <xdr:colOff>101600</xdr:colOff>
      <xdr:row>17</xdr:row>
      <xdr:rowOff>50800</xdr:rowOff>
    </xdr:from>
    <xdr:to>
      <xdr:col>12</xdr:col>
      <xdr:colOff>557213</xdr:colOff>
      <xdr:row>19</xdr:row>
      <xdr:rowOff>2669</xdr:rowOff>
    </xdr:to>
    <xdr:sp macro="" textlink="">
      <xdr:nvSpPr>
        <xdr:cNvPr id="14" name="Text Box 10"/>
        <xdr:cNvSpPr txBox="1">
          <a:spLocks noChangeArrowheads="1"/>
        </xdr:cNvSpPr>
      </xdr:nvSpPr>
      <xdr:spPr bwMode="auto">
        <a:xfrm>
          <a:off x="6521450" y="1993900"/>
          <a:ext cx="3094038" cy="27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latin typeface="Arial" charset="0"/>
            </a:rPr>
            <a:t>Vendas CEMIG D no Mercado  Cativo</a:t>
          </a:r>
        </a:p>
      </xdr:txBody>
    </xdr:sp>
    <xdr:clientData/>
  </xdr:twoCellAnchor>
  <xdr:twoCellAnchor>
    <xdr:from>
      <xdr:col>9</xdr:col>
      <xdr:colOff>163513</xdr:colOff>
      <xdr:row>25</xdr:row>
      <xdr:rowOff>12700</xdr:rowOff>
    </xdr:from>
    <xdr:to>
      <xdr:col>11</xdr:col>
      <xdr:colOff>190500</xdr:colOff>
      <xdr:row>27</xdr:row>
      <xdr:rowOff>41275</xdr:rowOff>
    </xdr:to>
    <xdr:sp macro="" textlink="">
      <xdr:nvSpPr>
        <xdr:cNvPr id="15" name="AutoShape 11"/>
        <xdr:cNvSpPr>
          <a:spLocks noChangeArrowheads="1"/>
        </xdr:cNvSpPr>
      </xdr:nvSpPr>
      <xdr:spPr bwMode="auto">
        <a:xfrm>
          <a:off x="7192963" y="3251200"/>
          <a:ext cx="1446212" cy="352425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/>
        <a:p>
          <a:pPr algn="ctr" rtl="0">
            <a:defRPr sz="1000"/>
          </a:pPr>
          <a:r>
            <a:rPr lang="pt-BR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12.337</a:t>
          </a:r>
        </a:p>
      </xdr:txBody>
    </xdr:sp>
    <xdr:clientData/>
  </xdr:twoCellAnchor>
  <xdr:twoCellAnchor>
    <xdr:from>
      <xdr:col>9</xdr:col>
      <xdr:colOff>127794</xdr:colOff>
      <xdr:row>29</xdr:row>
      <xdr:rowOff>152400</xdr:rowOff>
    </xdr:from>
    <xdr:to>
      <xdr:col>11</xdr:col>
      <xdr:colOff>153194</xdr:colOff>
      <xdr:row>32</xdr:row>
      <xdr:rowOff>14287</xdr:rowOff>
    </xdr:to>
    <xdr:sp macro="" textlink="">
      <xdr:nvSpPr>
        <xdr:cNvPr id="16" name="AutoShape 13"/>
        <xdr:cNvSpPr>
          <a:spLocks noChangeArrowheads="1"/>
        </xdr:cNvSpPr>
      </xdr:nvSpPr>
      <xdr:spPr bwMode="auto">
        <a:xfrm>
          <a:off x="7157244" y="4038600"/>
          <a:ext cx="1444625" cy="347662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/>
        <a:p>
          <a:pPr algn="ctr" rtl="0">
            <a:defRPr sz="1000"/>
          </a:pPr>
          <a:r>
            <a:rPr lang="pt-BR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8</xdr:col>
      <xdr:colOff>225425</xdr:colOff>
      <xdr:row>27</xdr:row>
      <xdr:rowOff>31751</xdr:rowOff>
    </xdr:from>
    <xdr:to>
      <xdr:col>12</xdr:col>
      <xdr:colOff>428625</xdr:colOff>
      <xdr:row>28</xdr:row>
      <xdr:rowOff>146051</xdr:rowOff>
    </xdr:to>
    <xdr:sp macro="" textlink="">
      <xdr:nvSpPr>
        <xdr:cNvPr id="17" name="Text Box 14"/>
        <xdr:cNvSpPr txBox="1">
          <a:spLocks noChangeArrowheads="1"/>
        </xdr:cNvSpPr>
      </xdr:nvSpPr>
      <xdr:spPr bwMode="auto">
        <a:xfrm>
          <a:off x="6645275" y="3594101"/>
          <a:ext cx="28416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no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latin typeface="Arial" charset="0"/>
            </a:rPr>
            <a:t>Repasse aos Autoprodutores</a:t>
          </a:r>
        </a:p>
      </xdr:txBody>
    </xdr:sp>
    <xdr:clientData/>
  </xdr:twoCellAnchor>
  <xdr:twoCellAnchor>
    <xdr:from>
      <xdr:col>9</xdr:col>
      <xdr:colOff>239713</xdr:colOff>
      <xdr:row>35</xdr:row>
      <xdr:rowOff>44450</xdr:rowOff>
    </xdr:from>
    <xdr:to>
      <xdr:col>11</xdr:col>
      <xdr:colOff>266700</xdr:colOff>
      <xdr:row>37</xdr:row>
      <xdr:rowOff>71437</xdr:rowOff>
    </xdr:to>
    <xdr:sp macro="" textlink="">
      <xdr:nvSpPr>
        <xdr:cNvPr id="18" name="AutoShape 17"/>
        <xdr:cNvSpPr>
          <a:spLocks noChangeArrowheads="1"/>
        </xdr:cNvSpPr>
      </xdr:nvSpPr>
      <xdr:spPr bwMode="auto">
        <a:xfrm>
          <a:off x="7269163" y="4902200"/>
          <a:ext cx="1446212" cy="350837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/>
        <a:p>
          <a:pPr algn="ctr" rtl="0">
            <a:defRPr sz="1000"/>
          </a:pPr>
          <a:r>
            <a:rPr lang="pt-BR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739</a:t>
          </a:r>
        </a:p>
      </xdr:txBody>
    </xdr:sp>
    <xdr:clientData/>
  </xdr:twoCellAnchor>
  <xdr:twoCellAnchor>
    <xdr:from>
      <xdr:col>8</xdr:col>
      <xdr:colOff>471626</xdr:colOff>
      <xdr:row>32</xdr:row>
      <xdr:rowOff>71437</xdr:rowOff>
    </xdr:from>
    <xdr:to>
      <xdr:col>12</xdr:col>
      <xdr:colOff>486567</xdr:colOff>
      <xdr:row>34</xdr:row>
      <xdr:rowOff>23306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6891476" y="4443412"/>
          <a:ext cx="2653366" cy="27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latin typeface="Arial" charset="0"/>
            </a:rPr>
            <a:t>Vendas Empresas Coligadas</a:t>
          </a:r>
        </a:p>
      </xdr:txBody>
    </xdr:sp>
    <xdr:clientData/>
  </xdr:twoCellAnchor>
  <xdr:twoCellAnchor>
    <xdr:from>
      <xdr:col>9</xdr:col>
      <xdr:colOff>249238</xdr:colOff>
      <xdr:row>39</xdr:row>
      <xdr:rowOff>147637</xdr:rowOff>
    </xdr:from>
    <xdr:to>
      <xdr:col>11</xdr:col>
      <xdr:colOff>276225</xdr:colOff>
      <xdr:row>42</xdr:row>
      <xdr:rowOff>11112</xdr:rowOff>
    </xdr:to>
    <xdr:sp macro="" textlink="">
      <xdr:nvSpPr>
        <xdr:cNvPr id="20" name="AutoShape 21"/>
        <xdr:cNvSpPr>
          <a:spLocks noChangeArrowheads="1"/>
        </xdr:cNvSpPr>
      </xdr:nvSpPr>
      <xdr:spPr bwMode="auto">
        <a:xfrm>
          <a:off x="7278688" y="5653087"/>
          <a:ext cx="1446212" cy="349250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/>
        <a:p>
          <a:pPr algn="ctr" rtl="0">
            <a:defRPr sz="1000"/>
          </a:pPr>
          <a:r>
            <a:rPr lang="pt-BR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1.119</a:t>
          </a:r>
        </a:p>
      </xdr:txBody>
    </xdr:sp>
    <xdr:clientData/>
  </xdr:twoCellAnchor>
  <xdr:twoCellAnchor>
    <xdr:from>
      <xdr:col>8</xdr:col>
      <xdr:colOff>168275</xdr:colOff>
      <xdr:row>37</xdr:row>
      <xdr:rowOff>66675</xdr:rowOff>
    </xdr:from>
    <xdr:to>
      <xdr:col>12</xdr:col>
      <xdr:colOff>558800</xdr:colOff>
      <xdr:row>39</xdr:row>
      <xdr:rowOff>18544</xdr:rowOff>
    </xdr:to>
    <xdr:sp macro="" textlink="">
      <xdr:nvSpPr>
        <xdr:cNvPr id="21" name="Text Box 22"/>
        <xdr:cNvSpPr txBox="1">
          <a:spLocks noChangeArrowheads="1"/>
        </xdr:cNvSpPr>
      </xdr:nvSpPr>
      <xdr:spPr bwMode="auto">
        <a:xfrm>
          <a:off x="6588125" y="5248275"/>
          <a:ext cx="3028950" cy="27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latin typeface="Arial" charset="0"/>
            </a:rPr>
            <a:t>Vendas CEMIG GT às Distribuidoras</a:t>
          </a:r>
        </a:p>
      </xdr:txBody>
    </xdr:sp>
    <xdr:clientData/>
  </xdr:twoCellAnchor>
  <xdr:twoCellAnchor>
    <xdr:from>
      <xdr:col>8</xdr:col>
      <xdr:colOff>142875</xdr:colOff>
      <xdr:row>20</xdr:row>
      <xdr:rowOff>114300</xdr:rowOff>
    </xdr:from>
    <xdr:to>
      <xdr:col>8</xdr:col>
      <xdr:colOff>190500</xdr:colOff>
      <xdr:row>49</xdr:row>
      <xdr:rowOff>123825</xdr:rowOff>
    </xdr:to>
    <xdr:sp macro="" textlink="">
      <xdr:nvSpPr>
        <xdr:cNvPr id="22" name="Line 23"/>
        <xdr:cNvSpPr>
          <a:spLocks noChangeShapeType="1"/>
        </xdr:cNvSpPr>
      </xdr:nvSpPr>
      <xdr:spPr bwMode="auto">
        <a:xfrm>
          <a:off x="6562725" y="2543175"/>
          <a:ext cx="47625" cy="470535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161925</xdr:colOff>
      <xdr:row>36</xdr:row>
      <xdr:rowOff>47625</xdr:rowOff>
    </xdr:from>
    <xdr:to>
      <xdr:col>9</xdr:col>
      <xdr:colOff>38100</xdr:colOff>
      <xdr:row>36</xdr:row>
      <xdr:rowOff>47625</xdr:rowOff>
    </xdr:to>
    <xdr:sp macro="" textlink="">
      <xdr:nvSpPr>
        <xdr:cNvPr id="23" name="Line 25"/>
        <xdr:cNvSpPr>
          <a:spLocks noChangeShapeType="1"/>
        </xdr:cNvSpPr>
      </xdr:nvSpPr>
      <xdr:spPr bwMode="auto">
        <a:xfrm>
          <a:off x="6581775" y="5067300"/>
          <a:ext cx="485775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169069</xdr:colOff>
      <xdr:row>41</xdr:row>
      <xdr:rowOff>1</xdr:rowOff>
    </xdr:from>
    <xdr:to>
      <xdr:col>9</xdr:col>
      <xdr:colOff>71438</xdr:colOff>
      <xdr:row>41</xdr:row>
      <xdr:rowOff>1</xdr:rowOff>
    </xdr:to>
    <xdr:sp macro="" textlink="">
      <xdr:nvSpPr>
        <xdr:cNvPr id="24" name="Line 26"/>
        <xdr:cNvSpPr>
          <a:spLocks noChangeShapeType="1"/>
        </xdr:cNvSpPr>
      </xdr:nvSpPr>
      <xdr:spPr bwMode="auto">
        <a:xfrm>
          <a:off x="6588919" y="5829301"/>
          <a:ext cx="511969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161925</xdr:colOff>
      <xdr:row>25</xdr:row>
      <xdr:rowOff>142875</xdr:rowOff>
    </xdr:from>
    <xdr:to>
      <xdr:col>9</xdr:col>
      <xdr:colOff>66675</xdr:colOff>
      <xdr:row>25</xdr:row>
      <xdr:rowOff>142875</xdr:rowOff>
    </xdr:to>
    <xdr:sp macro="" textlink="">
      <xdr:nvSpPr>
        <xdr:cNvPr id="25" name="Line 27"/>
        <xdr:cNvSpPr>
          <a:spLocks noChangeShapeType="1"/>
        </xdr:cNvSpPr>
      </xdr:nvSpPr>
      <xdr:spPr bwMode="auto">
        <a:xfrm>
          <a:off x="6581775" y="3381375"/>
          <a:ext cx="514350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142875</xdr:colOff>
      <xdr:row>20</xdr:row>
      <xdr:rowOff>114300</xdr:rowOff>
    </xdr:from>
    <xdr:to>
      <xdr:col>9</xdr:col>
      <xdr:colOff>47625</xdr:colOff>
      <xdr:row>20</xdr:row>
      <xdr:rowOff>114300</xdr:rowOff>
    </xdr:to>
    <xdr:sp macro="" textlink="">
      <xdr:nvSpPr>
        <xdr:cNvPr id="26" name="Line 28"/>
        <xdr:cNvSpPr>
          <a:spLocks noChangeShapeType="1"/>
        </xdr:cNvSpPr>
      </xdr:nvSpPr>
      <xdr:spPr bwMode="auto">
        <a:xfrm>
          <a:off x="6562725" y="2543175"/>
          <a:ext cx="514350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161925</xdr:colOff>
      <xdr:row>30</xdr:row>
      <xdr:rowOff>142875</xdr:rowOff>
    </xdr:from>
    <xdr:to>
      <xdr:col>9</xdr:col>
      <xdr:colOff>66675</xdr:colOff>
      <xdr:row>30</xdr:row>
      <xdr:rowOff>142875</xdr:rowOff>
    </xdr:to>
    <xdr:sp macro="" textlink="">
      <xdr:nvSpPr>
        <xdr:cNvPr id="27" name="Line 29"/>
        <xdr:cNvSpPr>
          <a:spLocks noChangeShapeType="1"/>
        </xdr:cNvSpPr>
      </xdr:nvSpPr>
      <xdr:spPr bwMode="auto">
        <a:xfrm>
          <a:off x="6581775" y="4191000"/>
          <a:ext cx="514350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18</xdr:row>
      <xdr:rowOff>103187</xdr:rowOff>
    </xdr:from>
    <xdr:to>
      <xdr:col>8</xdr:col>
      <xdr:colOff>366713</xdr:colOff>
      <xdr:row>21</xdr:row>
      <xdr:rowOff>148092</xdr:rowOff>
    </xdr:to>
    <xdr:sp macro="" textlink="">
      <xdr:nvSpPr>
        <xdr:cNvPr id="28" name="Text Box 31"/>
        <xdr:cNvSpPr txBox="1">
          <a:spLocks noChangeArrowheads="1"/>
        </xdr:cNvSpPr>
      </xdr:nvSpPr>
      <xdr:spPr bwMode="auto">
        <a:xfrm>
          <a:off x="3686175" y="2208212"/>
          <a:ext cx="3100388" cy="530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/>
        <a:p>
          <a:pPr algn="ctr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REQUISITOS TOTAIS</a:t>
          </a:r>
        </a:p>
        <a:p>
          <a:pPr algn="ctr" rtl="0">
            <a:defRPr sz="1000"/>
          </a:pPr>
          <a:r>
            <a:rPr lang="pt-BR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  38.911  GWh</a:t>
          </a:r>
        </a:p>
      </xdr:txBody>
    </xdr:sp>
    <xdr:clientData/>
  </xdr:twoCellAnchor>
  <xdr:twoCellAnchor>
    <xdr:from>
      <xdr:col>0</xdr:col>
      <xdr:colOff>238125</xdr:colOff>
      <xdr:row>24</xdr:row>
      <xdr:rowOff>38100</xdr:rowOff>
    </xdr:from>
    <xdr:to>
      <xdr:col>4</xdr:col>
      <xdr:colOff>0</xdr:colOff>
      <xdr:row>34</xdr:row>
      <xdr:rowOff>28575</xdr:rowOff>
    </xdr:to>
    <xdr:sp macro="" textlink="">
      <xdr:nvSpPr>
        <xdr:cNvPr id="29" name="Text Box 32"/>
        <xdr:cNvSpPr txBox="1">
          <a:spLocks noChangeArrowheads="1"/>
        </xdr:cNvSpPr>
      </xdr:nvSpPr>
      <xdr:spPr bwMode="auto">
        <a:xfrm>
          <a:off x="238125" y="3114675"/>
          <a:ext cx="3438525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pt-BR" sz="1400" b="1" i="0" u="sng" strike="noStrike" baseline="0">
              <a:solidFill>
                <a:srgbClr val="0000FF"/>
              </a:solidFill>
              <a:latin typeface="Arial"/>
              <a:cs typeface="Arial"/>
            </a:rPr>
            <a:t>Energia Produzida                       10.111                       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Geração Própria                           9.550                            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Energia Autoprodução                   283      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Energia Empresas Coligadas        464   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Perdas Geração RB                       (186)   </a:t>
          </a:r>
        </a:p>
      </xdr:txBody>
    </xdr:sp>
    <xdr:clientData/>
  </xdr:twoCellAnchor>
  <xdr:twoCellAnchor>
    <xdr:from>
      <xdr:col>0</xdr:col>
      <xdr:colOff>216353</xdr:colOff>
      <xdr:row>35</xdr:row>
      <xdr:rowOff>100694</xdr:rowOff>
    </xdr:from>
    <xdr:to>
      <xdr:col>4</xdr:col>
      <xdr:colOff>47625</xdr:colOff>
      <xdr:row>50</xdr:row>
      <xdr:rowOff>47625</xdr:rowOff>
    </xdr:to>
    <xdr:sp macro="" textlink="">
      <xdr:nvSpPr>
        <xdr:cNvPr id="30" name="Text Box 33"/>
        <xdr:cNvSpPr txBox="1">
          <a:spLocks noChangeArrowheads="1"/>
        </xdr:cNvSpPr>
      </xdr:nvSpPr>
      <xdr:spPr bwMode="auto">
        <a:xfrm>
          <a:off x="216353" y="4958444"/>
          <a:ext cx="3507922" cy="23758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pt-BR" sz="1400" b="1" i="0" u="sng" strike="noStrike" baseline="0">
              <a:solidFill>
                <a:srgbClr val="0000FF"/>
              </a:solidFill>
              <a:latin typeface="Arial"/>
              <a:cs typeface="Arial"/>
            </a:rPr>
            <a:t>Energia Comprada                    20.355                                                             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Itaipu                                            2.054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Contratos Regulados </a:t>
          </a:r>
          <a:r>
            <a:rPr lang="pt-BR" sz="1100" b="1" i="0" u="none" strike="noStrike" baseline="30000">
              <a:solidFill>
                <a:srgbClr val="000000"/>
              </a:solidFill>
              <a:latin typeface="Arial"/>
              <a:cs typeface="Arial"/>
            </a:rPr>
            <a:t>(1)</a:t>
          </a: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3.784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Compra no MRE </a:t>
          </a:r>
          <a:r>
            <a:rPr lang="pt-BR" sz="1100" b="1" i="0" u="none" strike="noStrike" baseline="30000">
              <a:solidFill>
                <a:srgbClr val="000000"/>
              </a:solidFill>
              <a:latin typeface="Arial"/>
              <a:cs typeface="Arial"/>
            </a:rPr>
            <a:t>(2</a:t>
          </a:r>
          <a:r>
            <a:rPr lang="pt-BR" sz="1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)</a:t>
          </a: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1.882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Compra na CCEE                       5.916</a:t>
          </a:r>
          <a:b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Contratos Bilaterais                   3.704</a:t>
          </a:r>
          <a:b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CCEN                                             362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CCGF                                           2.348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Recebimento na RD </a:t>
          </a:r>
          <a:r>
            <a:rPr lang="pt-BR" sz="1100" b="1" i="0" u="none" strike="noStrike" baseline="30000">
              <a:solidFill>
                <a:srgbClr val="000000"/>
              </a:solidFill>
              <a:latin typeface="Arial"/>
              <a:cs typeface="Arial"/>
            </a:rPr>
            <a:t>(3)</a:t>
          </a: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111 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PROINFA  </a:t>
          </a:r>
          <a:r>
            <a:rPr lang="pt-BR" sz="1100" b="1" i="0" u="none" strike="noStrike" baseline="30000">
              <a:solidFill>
                <a:srgbClr val="000000"/>
              </a:solidFill>
              <a:latin typeface="Arial"/>
              <a:cs typeface="Arial"/>
            </a:rPr>
            <a:t>(4)</a:t>
          </a: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194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Co-Geração                                      0</a:t>
          </a:r>
        </a:p>
      </xdr:txBody>
    </xdr:sp>
    <xdr:clientData/>
  </xdr:twoCellAnchor>
  <xdr:twoCellAnchor>
    <xdr:from>
      <xdr:col>0</xdr:col>
      <xdr:colOff>160942</xdr:colOff>
      <xdr:row>53</xdr:row>
      <xdr:rowOff>115163</xdr:rowOff>
    </xdr:from>
    <xdr:to>
      <xdr:col>10</xdr:col>
      <xdr:colOff>559594</xdr:colOff>
      <xdr:row>60</xdr:row>
      <xdr:rowOff>62769</xdr:rowOff>
    </xdr:to>
    <xdr:sp macro="" textlink="">
      <xdr:nvSpPr>
        <xdr:cNvPr id="31" name="Text Box 34"/>
        <xdr:cNvSpPr txBox="1">
          <a:spLocks noChangeArrowheads="1"/>
        </xdr:cNvSpPr>
      </xdr:nvSpPr>
      <xdr:spPr bwMode="auto">
        <a:xfrm>
          <a:off x="160942" y="7887563"/>
          <a:ext cx="8037702" cy="10810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Compreende o balanço de energia do grupo Cemig , empresas integrais : Cemig  D, Cemig GT,  Cemig PCH, Horizontes, Rosal, Sá Carvalho e SPE's .Exclui transações entre as empresas .</a:t>
          </a:r>
          <a:r>
            <a:rPr lang="pt-BR" sz="1000" b="0" i="0" baseline="0">
              <a:latin typeface="+mn-lt"/>
              <a:ea typeface="+mn-ea"/>
              <a:cs typeface="+mn-cs"/>
            </a:rPr>
            <a:t/>
          </a:r>
          <a:br>
            <a:rPr lang="pt-BR" sz="1000" b="0" i="0" baseline="0">
              <a:latin typeface="+mn-lt"/>
              <a:ea typeface="+mn-ea"/>
              <a:cs typeface="+mn-cs"/>
            </a:rPr>
          </a:b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Contratos de Comercialização de Energia no Ambiente Regulado - CCEAR e Leilão de Ajuste	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Mecanismo de Realocação de Energia - MRE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Geração injetada diretamente na Rede de Distribuição (inclui micro geração distribuída)</a:t>
          </a:r>
        </a:p>
        <a:p>
          <a:pPr marL="0" indent="0"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. Programa de incentivo às fontes alternativas de energia - PROINFA</a:t>
          </a:r>
        </a:p>
        <a:p>
          <a:pPr marL="0" indent="0"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5. Contratos Bilaterais das empresas CEMIG GT, Sá Carvalho, Horizontes, Rosal, CEMIG PCH e SPE's</a:t>
          </a:r>
        </a:p>
        <a:p>
          <a:pPr marL="0" indent="0"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6. Vendas da Cemig GT no Ambiente de Contratação Regulado - ACR</a:t>
          </a:r>
        </a:p>
        <a:p>
          <a:pPr marL="0" indent="0"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	</a:t>
          </a:r>
        </a:p>
      </xdr:txBody>
    </xdr:sp>
    <xdr:clientData/>
  </xdr:twoCellAnchor>
  <xdr:twoCellAnchor>
    <xdr:from>
      <xdr:col>11</xdr:col>
      <xdr:colOff>519113</xdr:colOff>
      <xdr:row>34</xdr:row>
      <xdr:rowOff>98425</xdr:rowOff>
    </xdr:from>
    <xdr:to>
      <xdr:col>12</xdr:col>
      <xdr:colOff>266700</xdr:colOff>
      <xdr:row>35</xdr:row>
      <xdr:rowOff>149989</xdr:rowOff>
    </xdr:to>
    <xdr:sp macro="" textlink="">
      <xdr:nvSpPr>
        <xdr:cNvPr id="32" name="CaixaDeTexto 35"/>
        <xdr:cNvSpPr txBox="1">
          <a:spLocks noChangeArrowheads="1"/>
        </xdr:cNvSpPr>
      </xdr:nvSpPr>
      <xdr:spPr bwMode="auto">
        <a:xfrm>
          <a:off x="8967788" y="4794250"/>
          <a:ext cx="357187" cy="2134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r>
            <a:rPr lang="pt-BR" sz="800"/>
            <a:t>(5)</a:t>
          </a:r>
        </a:p>
      </xdr:txBody>
    </xdr:sp>
    <xdr:clientData/>
  </xdr:twoCellAnchor>
  <xdr:twoCellAnchor>
    <xdr:from>
      <xdr:col>11</xdr:col>
      <xdr:colOff>519113</xdr:colOff>
      <xdr:row>39</xdr:row>
      <xdr:rowOff>36512</xdr:rowOff>
    </xdr:from>
    <xdr:to>
      <xdr:col>12</xdr:col>
      <xdr:colOff>266700</xdr:colOff>
      <xdr:row>40</xdr:row>
      <xdr:rowOff>88012</xdr:rowOff>
    </xdr:to>
    <xdr:sp macro="" textlink="">
      <xdr:nvSpPr>
        <xdr:cNvPr id="33" name="CaixaDeTexto 32"/>
        <xdr:cNvSpPr txBox="1">
          <a:spLocks noChangeArrowheads="1"/>
        </xdr:cNvSpPr>
      </xdr:nvSpPr>
      <xdr:spPr bwMode="auto">
        <a:xfrm>
          <a:off x="8967788" y="5541962"/>
          <a:ext cx="357187" cy="21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r>
            <a:rPr lang="pt-BR" sz="800">
              <a:latin typeface="Arial" charset="0"/>
              <a:cs typeface="Arial" charset="0"/>
            </a:rPr>
            <a:t>(6)</a:t>
          </a:r>
        </a:p>
      </xdr:txBody>
    </xdr:sp>
    <xdr:clientData/>
  </xdr:twoCellAnchor>
  <xdr:twoCellAnchor>
    <xdr:from>
      <xdr:col>8</xdr:col>
      <xdr:colOff>203200</xdr:colOff>
      <xdr:row>22</xdr:row>
      <xdr:rowOff>63501</xdr:rowOff>
    </xdr:from>
    <xdr:to>
      <xdr:col>13</xdr:col>
      <xdr:colOff>0</xdr:colOff>
      <xdr:row>24</xdr:row>
      <xdr:rowOff>6351</xdr:rowOff>
    </xdr:to>
    <xdr:sp macro="" textlink="">
      <xdr:nvSpPr>
        <xdr:cNvPr id="34" name="Text Box 12"/>
        <xdr:cNvSpPr txBox="1">
          <a:spLocks noChangeArrowheads="1"/>
        </xdr:cNvSpPr>
      </xdr:nvSpPr>
      <xdr:spPr bwMode="auto">
        <a:xfrm>
          <a:off x="6623050" y="2816226"/>
          <a:ext cx="32067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no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latin typeface="Arial" charset="0"/>
            </a:rPr>
            <a:t>Vendas CEMIG GT no Mercado Livre</a:t>
          </a:r>
        </a:p>
      </xdr:txBody>
    </xdr:sp>
    <xdr:clientData/>
  </xdr:twoCellAnchor>
  <xdr:twoCellAnchor>
    <xdr:from>
      <xdr:col>4</xdr:col>
      <xdr:colOff>464346</xdr:colOff>
      <xdr:row>40</xdr:row>
      <xdr:rowOff>83342</xdr:rowOff>
    </xdr:from>
    <xdr:to>
      <xdr:col>7</xdr:col>
      <xdr:colOff>103983</xdr:colOff>
      <xdr:row>44</xdr:row>
      <xdr:rowOff>71436</xdr:rowOff>
    </xdr:to>
    <xdr:sp macro="" textlink="">
      <xdr:nvSpPr>
        <xdr:cNvPr id="35" name="Rectangle 6"/>
        <xdr:cNvSpPr>
          <a:spLocks noChangeArrowheads="1"/>
        </xdr:cNvSpPr>
      </xdr:nvSpPr>
      <xdr:spPr bwMode="auto">
        <a:xfrm>
          <a:off x="4140996" y="5750717"/>
          <a:ext cx="1773237" cy="635794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  <xdr:txBody>
        <a:bodyPr wrap="square" anchor="ctr">
          <a:flatTx/>
        </a:bodyPr>
        <a:lstStyle/>
        <a:p>
          <a:pPr algn="ctr" rtl="0">
            <a:defRPr sz="1000"/>
          </a:pPr>
          <a: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Perdas - Rede de Distribuição</a:t>
          </a:r>
          <a:b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</a:br>
          <a: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1.917</a:t>
          </a:r>
        </a:p>
      </xdr:txBody>
    </xdr:sp>
    <xdr:clientData/>
  </xdr:twoCellAnchor>
  <xdr:twoCellAnchor>
    <xdr:from>
      <xdr:col>4</xdr:col>
      <xdr:colOff>476250</xdr:colOff>
      <xdr:row>45</xdr:row>
      <xdr:rowOff>95250</xdr:rowOff>
    </xdr:from>
    <xdr:to>
      <xdr:col>7</xdr:col>
      <xdr:colOff>115887</xdr:colOff>
      <xdr:row>49</xdr:row>
      <xdr:rowOff>83344</xdr:rowOff>
    </xdr:to>
    <xdr:sp macro="" textlink="">
      <xdr:nvSpPr>
        <xdr:cNvPr id="36" name="Rectangle 6"/>
        <xdr:cNvSpPr>
          <a:spLocks noChangeArrowheads="1"/>
        </xdr:cNvSpPr>
      </xdr:nvSpPr>
      <xdr:spPr bwMode="auto">
        <a:xfrm>
          <a:off x="4152900" y="6572250"/>
          <a:ext cx="1773237" cy="635794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  <xdr:txBody>
        <a:bodyPr wrap="square" anchor="ctr">
          <a:flatTx/>
        </a:bodyPr>
        <a:lstStyle/>
        <a:p>
          <a:pPr algn="ctr" rtl="0">
            <a:defRPr sz="1000"/>
          </a:pPr>
          <a: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Perdas - Rede Basica</a:t>
          </a:r>
          <a:b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</a:br>
          <a: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160</a:t>
          </a:r>
        </a:p>
      </xdr:txBody>
    </xdr:sp>
    <xdr:clientData/>
  </xdr:twoCellAnchor>
  <xdr:twoCellAnchor>
    <xdr:from>
      <xdr:col>9</xdr:col>
      <xdr:colOff>208642</xdr:colOff>
      <xdr:row>49</xdr:row>
      <xdr:rowOff>34465</xdr:rowOff>
    </xdr:from>
    <xdr:to>
      <xdr:col>11</xdr:col>
      <xdr:colOff>235630</xdr:colOff>
      <xdr:row>51</xdr:row>
      <xdr:rowOff>63040</xdr:rowOff>
    </xdr:to>
    <xdr:sp macro="" textlink="">
      <xdr:nvSpPr>
        <xdr:cNvPr id="37" name="AutoShape 15"/>
        <xdr:cNvSpPr>
          <a:spLocks noChangeArrowheads="1"/>
        </xdr:cNvSpPr>
      </xdr:nvSpPr>
      <xdr:spPr bwMode="auto">
        <a:xfrm>
          <a:off x="7238092" y="7159165"/>
          <a:ext cx="1446213" cy="352425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/>
        <a:p>
          <a:pPr algn="ctr" rtl="0">
            <a:defRPr sz="1000"/>
          </a:pPr>
          <a:r>
            <a:rPr lang="pt-BR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9.137</a:t>
          </a:r>
        </a:p>
      </xdr:txBody>
    </xdr:sp>
    <xdr:clientData/>
  </xdr:twoCellAnchor>
  <xdr:twoCellAnchor>
    <xdr:from>
      <xdr:col>8</xdr:col>
      <xdr:colOff>180975</xdr:colOff>
      <xdr:row>49</xdr:row>
      <xdr:rowOff>133350</xdr:rowOff>
    </xdr:from>
    <xdr:to>
      <xdr:col>9</xdr:col>
      <xdr:colOff>47625</xdr:colOff>
      <xdr:row>49</xdr:row>
      <xdr:rowOff>142875</xdr:rowOff>
    </xdr:to>
    <xdr:sp macro="" textlink="">
      <xdr:nvSpPr>
        <xdr:cNvPr id="38" name="Line 24"/>
        <xdr:cNvSpPr>
          <a:spLocks noChangeShapeType="1"/>
        </xdr:cNvSpPr>
      </xdr:nvSpPr>
      <xdr:spPr bwMode="auto">
        <a:xfrm flipV="1">
          <a:off x="6600825" y="7258050"/>
          <a:ext cx="476250" cy="9525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417513</xdr:colOff>
      <xdr:row>46</xdr:row>
      <xdr:rowOff>111571</xdr:rowOff>
    </xdr:from>
    <xdr:to>
      <xdr:col>12</xdr:col>
      <xdr:colOff>403226</xdr:colOff>
      <xdr:row>48</xdr:row>
      <xdr:rowOff>63440</xdr:rowOff>
    </xdr:to>
    <xdr:sp macro="" textlink="">
      <xdr:nvSpPr>
        <xdr:cNvPr id="39" name="Text Box 16"/>
        <xdr:cNvSpPr txBox="1">
          <a:spLocks noChangeArrowheads="1"/>
        </xdr:cNvSpPr>
      </xdr:nvSpPr>
      <xdr:spPr bwMode="auto">
        <a:xfrm>
          <a:off x="6837363" y="6750496"/>
          <a:ext cx="2624138" cy="27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latin typeface="Arial" charset="0"/>
            </a:rPr>
            <a:t>Vendas na CCEE</a:t>
          </a:r>
        </a:p>
      </xdr:txBody>
    </xdr:sp>
    <xdr:clientData/>
  </xdr:twoCellAnchor>
  <xdr:twoCellAnchor>
    <xdr:from>
      <xdr:col>8</xdr:col>
      <xdr:colOff>209550</xdr:colOff>
      <xdr:row>45</xdr:row>
      <xdr:rowOff>28575</xdr:rowOff>
    </xdr:from>
    <xdr:to>
      <xdr:col>9</xdr:col>
      <xdr:colOff>76200</xdr:colOff>
      <xdr:row>45</xdr:row>
      <xdr:rowOff>38100</xdr:rowOff>
    </xdr:to>
    <xdr:sp macro="" textlink="">
      <xdr:nvSpPr>
        <xdr:cNvPr id="40" name="Line 24"/>
        <xdr:cNvSpPr>
          <a:spLocks noChangeShapeType="1"/>
        </xdr:cNvSpPr>
      </xdr:nvSpPr>
      <xdr:spPr bwMode="auto">
        <a:xfrm flipV="1">
          <a:off x="6629400" y="6505575"/>
          <a:ext cx="476250" cy="9525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224972</xdr:colOff>
      <xdr:row>44</xdr:row>
      <xdr:rowOff>91624</xdr:rowOff>
    </xdr:from>
    <xdr:to>
      <xdr:col>11</xdr:col>
      <xdr:colOff>251960</xdr:colOff>
      <xdr:row>46</xdr:row>
      <xdr:rowOff>120200</xdr:rowOff>
    </xdr:to>
    <xdr:sp macro="" textlink="">
      <xdr:nvSpPr>
        <xdr:cNvPr id="41" name="AutoShape 15"/>
        <xdr:cNvSpPr>
          <a:spLocks noChangeArrowheads="1"/>
        </xdr:cNvSpPr>
      </xdr:nvSpPr>
      <xdr:spPr bwMode="auto">
        <a:xfrm>
          <a:off x="7254422" y="6406699"/>
          <a:ext cx="1446213" cy="352426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/>
        <a:p>
          <a:pPr algn="ctr" rtl="0">
            <a:defRPr sz="1000"/>
          </a:pPr>
          <a:r>
            <a:rPr lang="pt-BR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119</a:t>
          </a:r>
        </a:p>
      </xdr:txBody>
    </xdr:sp>
    <xdr:clientData/>
  </xdr:twoCellAnchor>
  <xdr:twoCellAnchor>
    <xdr:from>
      <xdr:col>8</xdr:col>
      <xdr:colOff>352201</xdr:colOff>
      <xdr:row>42</xdr:row>
      <xdr:rowOff>5445</xdr:rowOff>
    </xdr:from>
    <xdr:to>
      <xdr:col>12</xdr:col>
      <xdr:colOff>337914</xdr:colOff>
      <xdr:row>43</xdr:row>
      <xdr:rowOff>116064</xdr:rowOff>
    </xdr:to>
    <xdr:sp macro="" textlink="">
      <xdr:nvSpPr>
        <xdr:cNvPr id="42" name="Text Box 16"/>
        <xdr:cNvSpPr txBox="1">
          <a:spLocks noChangeArrowheads="1"/>
        </xdr:cNvSpPr>
      </xdr:nvSpPr>
      <xdr:spPr bwMode="auto">
        <a:xfrm>
          <a:off x="6772051" y="5996670"/>
          <a:ext cx="2624138" cy="272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latin typeface="Arial" charset="0"/>
            </a:rPr>
            <a:t>Vendas no MRE</a:t>
          </a:r>
        </a:p>
      </xdr:txBody>
    </xdr:sp>
    <xdr:clientData/>
  </xdr:twoCellAnchor>
  <xdr:twoCellAnchor>
    <xdr:from>
      <xdr:col>7</xdr:col>
      <xdr:colOff>104775</xdr:colOff>
      <xdr:row>33</xdr:row>
      <xdr:rowOff>28575</xdr:rowOff>
    </xdr:from>
    <xdr:to>
      <xdr:col>8</xdr:col>
      <xdr:colOff>161925</xdr:colOff>
      <xdr:row>33</xdr:row>
      <xdr:rowOff>28575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5915025" y="4562475"/>
          <a:ext cx="666750" cy="0"/>
        </a:xfrm>
        <a:prstGeom prst="line">
          <a:avLst/>
        </a:prstGeom>
        <a:noFill/>
        <a:ln w="38100">
          <a:solidFill>
            <a:srgbClr val="FF33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114299</xdr:colOff>
      <xdr:row>35</xdr:row>
      <xdr:rowOff>142875</xdr:rowOff>
    </xdr:from>
    <xdr:to>
      <xdr:col>4</xdr:col>
      <xdr:colOff>71437</xdr:colOff>
      <xdr:row>49</xdr:row>
      <xdr:rowOff>123825</xdr:rowOff>
    </xdr:to>
    <xdr:sp macro="" textlink="">
      <xdr:nvSpPr>
        <xdr:cNvPr id="44" name="Rectangle 4"/>
        <xdr:cNvSpPr>
          <a:spLocks noChangeArrowheads="1"/>
        </xdr:cNvSpPr>
      </xdr:nvSpPr>
      <xdr:spPr bwMode="auto">
        <a:xfrm>
          <a:off x="114299" y="5000625"/>
          <a:ext cx="3633788" cy="2247900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</xdr:sp>
    <xdr:clientData/>
  </xdr:twoCellAnchor>
  <xdr:twoCellAnchor>
    <xdr:from>
      <xdr:col>0</xdr:col>
      <xdr:colOff>123825</xdr:colOff>
      <xdr:row>23</xdr:row>
      <xdr:rowOff>152400</xdr:rowOff>
    </xdr:from>
    <xdr:to>
      <xdr:col>4</xdr:col>
      <xdr:colOff>76200</xdr:colOff>
      <xdr:row>34</xdr:row>
      <xdr:rowOff>95250</xdr:rowOff>
    </xdr:to>
    <xdr:sp macro="" textlink="">
      <xdr:nvSpPr>
        <xdr:cNvPr id="45" name="Rectangle 5"/>
        <xdr:cNvSpPr>
          <a:spLocks noChangeArrowheads="1"/>
        </xdr:cNvSpPr>
      </xdr:nvSpPr>
      <xdr:spPr bwMode="auto">
        <a:xfrm>
          <a:off x="123825" y="3067050"/>
          <a:ext cx="3629025" cy="1724025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</xdr:sp>
    <xdr:clientData/>
  </xdr:twoCellAnchor>
  <xdr:twoCellAnchor>
    <xdr:from>
      <xdr:col>4</xdr:col>
      <xdr:colOff>522288</xdr:colOff>
      <xdr:row>23</xdr:row>
      <xdr:rowOff>153987</xdr:rowOff>
    </xdr:from>
    <xdr:to>
      <xdr:col>7</xdr:col>
      <xdr:colOff>161925</xdr:colOff>
      <xdr:row>39</xdr:row>
      <xdr:rowOff>14287</xdr:rowOff>
    </xdr:to>
    <xdr:sp macro="" textlink="">
      <xdr:nvSpPr>
        <xdr:cNvPr id="46" name="Rectangle 6"/>
        <xdr:cNvSpPr>
          <a:spLocks noChangeArrowheads="1"/>
        </xdr:cNvSpPr>
      </xdr:nvSpPr>
      <xdr:spPr bwMode="auto">
        <a:xfrm>
          <a:off x="4198938" y="3068637"/>
          <a:ext cx="1773237" cy="2451100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  <xdr:txBody>
        <a:bodyPr wrap="square" anchor="ctr">
          <a:flatTx/>
        </a:bodyPr>
        <a:lstStyle/>
        <a:p>
          <a:pPr algn="ctr" rtl="0">
            <a:defRPr sz="1000"/>
          </a:pPr>
          <a: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Energia Comercializada</a:t>
          </a:r>
          <a:b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</a:br>
          <a: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35.493</a:t>
          </a:r>
          <a:b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</a:br>
          <a:endParaRPr lang="pt-BR" sz="1400" b="1" i="0" u="none" strike="noStrike" baseline="0">
            <a:solidFill>
              <a:srgbClr val="0000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101600</xdr:colOff>
      <xdr:row>17</xdr:row>
      <xdr:rowOff>50800</xdr:rowOff>
    </xdr:from>
    <xdr:to>
      <xdr:col>12</xdr:col>
      <xdr:colOff>557213</xdr:colOff>
      <xdr:row>19</xdr:row>
      <xdr:rowOff>2669</xdr:rowOff>
    </xdr:to>
    <xdr:sp macro="" textlink="">
      <xdr:nvSpPr>
        <xdr:cNvPr id="50" name="Text Box 10"/>
        <xdr:cNvSpPr txBox="1">
          <a:spLocks noChangeArrowheads="1"/>
        </xdr:cNvSpPr>
      </xdr:nvSpPr>
      <xdr:spPr bwMode="auto">
        <a:xfrm>
          <a:off x="6521450" y="1993900"/>
          <a:ext cx="3094038" cy="27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latin typeface="Arial" charset="0"/>
            </a:rPr>
            <a:t>Vendas CEMIG D no Mercado  Cativo</a:t>
          </a:r>
        </a:p>
      </xdr:txBody>
    </xdr:sp>
    <xdr:clientData/>
  </xdr:twoCellAnchor>
  <xdr:twoCellAnchor>
    <xdr:from>
      <xdr:col>8</xdr:col>
      <xdr:colOff>225425</xdr:colOff>
      <xdr:row>27</xdr:row>
      <xdr:rowOff>31751</xdr:rowOff>
    </xdr:from>
    <xdr:to>
      <xdr:col>12</xdr:col>
      <xdr:colOff>428625</xdr:colOff>
      <xdr:row>28</xdr:row>
      <xdr:rowOff>146051</xdr:rowOff>
    </xdr:to>
    <xdr:sp macro="" textlink="">
      <xdr:nvSpPr>
        <xdr:cNvPr id="53" name="Text Box 14"/>
        <xdr:cNvSpPr txBox="1">
          <a:spLocks noChangeArrowheads="1"/>
        </xdr:cNvSpPr>
      </xdr:nvSpPr>
      <xdr:spPr bwMode="auto">
        <a:xfrm>
          <a:off x="6645275" y="3594101"/>
          <a:ext cx="28416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no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latin typeface="Arial" charset="0"/>
            </a:rPr>
            <a:t>Repasse aos Autoprodutores</a:t>
          </a:r>
        </a:p>
      </xdr:txBody>
    </xdr:sp>
    <xdr:clientData/>
  </xdr:twoCellAnchor>
  <xdr:twoCellAnchor>
    <xdr:from>
      <xdr:col>8</xdr:col>
      <xdr:colOff>471626</xdr:colOff>
      <xdr:row>32</xdr:row>
      <xdr:rowOff>71437</xdr:rowOff>
    </xdr:from>
    <xdr:to>
      <xdr:col>12</xdr:col>
      <xdr:colOff>486567</xdr:colOff>
      <xdr:row>34</xdr:row>
      <xdr:rowOff>23306</xdr:rowOff>
    </xdr:to>
    <xdr:sp macro="" textlink="">
      <xdr:nvSpPr>
        <xdr:cNvPr id="55" name="Text Box 18"/>
        <xdr:cNvSpPr txBox="1">
          <a:spLocks noChangeArrowheads="1"/>
        </xdr:cNvSpPr>
      </xdr:nvSpPr>
      <xdr:spPr bwMode="auto">
        <a:xfrm>
          <a:off x="6891476" y="4443412"/>
          <a:ext cx="2653366" cy="27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latin typeface="Arial" charset="0"/>
            </a:rPr>
            <a:t>Vendas Empresas Coligadas</a:t>
          </a:r>
        </a:p>
      </xdr:txBody>
    </xdr:sp>
    <xdr:clientData/>
  </xdr:twoCellAnchor>
  <xdr:twoCellAnchor>
    <xdr:from>
      <xdr:col>8</xdr:col>
      <xdr:colOff>168275</xdr:colOff>
      <xdr:row>37</xdr:row>
      <xdr:rowOff>66675</xdr:rowOff>
    </xdr:from>
    <xdr:to>
      <xdr:col>12</xdr:col>
      <xdr:colOff>558800</xdr:colOff>
      <xdr:row>39</xdr:row>
      <xdr:rowOff>18544</xdr:rowOff>
    </xdr:to>
    <xdr:sp macro="" textlink="">
      <xdr:nvSpPr>
        <xdr:cNvPr id="58" name="Text Box 22"/>
        <xdr:cNvSpPr txBox="1">
          <a:spLocks noChangeArrowheads="1"/>
        </xdr:cNvSpPr>
      </xdr:nvSpPr>
      <xdr:spPr bwMode="auto">
        <a:xfrm>
          <a:off x="6588125" y="5248275"/>
          <a:ext cx="3028950" cy="27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latin typeface="Arial" charset="0"/>
            </a:rPr>
            <a:t>Vendas CEMIG GT às Distribuidoras</a:t>
          </a:r>
        </a:p>
      </xdr:txBody>
    </xdr:sp>
    <xdr:clientData/>
  </xdr:twoCellAnchor>
  <xdr:twoCellAnchor>
    <xdr:from>
      <xdr:col>8</xdr:col>
      <xdr:colOff>142875</xdr:colOff>
      <xdr:row>20</xdr:row>
      <xdr:rowOff>114300</xdr:rowOff>
    </xdr:from>
    <xdr:to>
      <xdr:col>8</xdr:col>
      <xdr:colOff>190500</xdr:colOff>
      <xdr:row>49</xdr:row>
      <xdr:rowOff>123825</xdr:rowOff>
    </xdr:to>
    <xdr:sp macro="" textlink="">
      <xdr:nvSpPr>
        <xdr:cNvPr id="59" name="Line 23"/>
        <xdr:cNvSpPr>
          <a:spLocks noChangeShapeType="1"/>
        </xdr:cNvSpPr>
      </xdr:nvSpPr>
      <xdr:spPr bwMode="auto">
        <a:xfrm>
          <a:off x="6562725" y="2543175"/>
          <a:ext cx="47625" cy="470535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161925</xdr:colOff>
      <xdr:row>36</xdr:row>
      <xdr:rowOff>47625</xdr:rowOff>
    </xdr:from>
    <xdr:to>
      <xdr:col>9</xdr:col>
      <xdr:colOff>38100</xdr:colOff>
      <xdr:row>36</xdr:row>
      <xdr:rowOff>47625</xdr:rowOff>
    </xdr:to>
    <xdr:sp macro="" textlink="">
      <xdr:nvSpPr>
        <xdr:cNvPr id="60" name="Line 25"/>
        <xdr:cNvSpPr>
          <a:spLocks noChangeShapeType="1"/>
        </xdr:cNvSpPr>
      </xdr:nvSpPr>
      <xdr:spPr bwMode="auto">
        <a:xfrm>
          <a:off x="6581775" y="5067300"/>
          <a:ext cx="485775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161925</xdr:colOff>
      <xdr:row>25</xdr:row>
      <xdr:rowOff>142875</xdr:rowOff>
    </xdr:from>
    <xdr:to>
      <xdr:col>9</xdr:col>
      <xdr:colOff>66675</xdr:colOff>
      <xdr:row>25</xdr:row>
      <xdr:rowOff>142875</xdr:rowOff>
    </xdr:to>
    <xdr:sp macro="" textlink="">
      <xdr:nvSpPr>
        <xdr:cNvPr id="61" name="Line 27"/>
        <xdr:cNvSpPr>
          <a:spLocks noChangeShapeType="1"/>
        </xdr:cNvSpPr>
      </xdr:nvSpPr>
      <xdr:spPr bwMode="auto">
        <a:xfrm>
          <a:off x="6581775" y="3381375"/>
          <a:ext cx="514350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142875</xdr:colOff>
      <xdr:row>20</xdr:row>
      <xdr:rowOff>114300</xdr:rowOff>
    </xdr:from>
    <xdr:to>
      <xdr:col>9</xdr:col>
      <xdr:colOff>47625</xdr:colOff>
      <xdr:row>20</xdr:row>
      <xdr:rowOff>114300</xdr:rowOff>
    </xdr:to>
    <xdr:sp macro="" textlink="">
      <xdr:nvSpPr>
        <xdr:cNvPr id="62" name="Line 28"/>
        <xdr:cNvSpPr>
          <a:spLocks noChangeShapeType="1"/>
        </xdr:cNvSpPr>
      </xdr:nvSpPr>
      <xdr:spPr bwMode="auto">
        <a:xfrm>
          <a:off x="6562725" y="2543175"/>
          <a:ext cx="514350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161925</xdr:colOff>
      <xdr:row>30</xdr:row>
      <xdr:rowOff>142875</xdr:rowOff>
    </xdr:from>
    <xdr:to>
      <xdr:col>9</xdr:col>
      <xdr:colOff>66675</xdr:colOff>
      <xdr:row>30</xdr:row>
      <xdr:rowOff>142875</xdr:rowOff>
    </xdr:to>
    <xdr:sp macro="" textlink="">
      <xdr:nvSpPr>
        <xdr:cNvPr id="63" name="Line 29"/>
        <xdr:cNvSpPr>
          <a:spLocks noChangeShapeType="1"/>
        </xdr:cNvSpPr>
      </xdr:nvSpPr>
      <xdr:spPr bwMode="auto">
        <a:xfrm>
          <a:off x="6581775" y="4191000"/>
          <a:ext cx="514350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261937</xdr:colOff>
      <xdr:row>24</xdr:row>
      <xdr:rowOff>130969</xdr:rowOff>
    </xdr:from>
    <xdr:to>
      <xdr:col>3</xdr:col>
      <xdr:colOff>523875</xdr:colOff>
      <xdr:row>33</xdr:row>
      <xdr:rowOff>119063</xdr:rowOff>
    </xdr:to>
    <xdr:sp macro="" textlink="">
      <xdr:nvSpPr>
        <xdr:cNvPr id="64" name="Text Box 32"/>
        <xdr:cNvSpPr txBox="1">
          <a:spLocks noChangeArrowheads="1"/>
        </xdr:cNvSpPr>
      </xdr:nvSpPr>
      <xdr:spPr bwMode="auto">
        <a:xfrm>
          <a:off x="261937" y="3207544"/>
          <a:ext cx="3328988" cy="1445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pt-BR" sz="1400" b="1" i="0" u="sng" strike="noStrike" baseline="0">
              <a:solidFill>
                <a:srgbClr val="0000FF"/>
              </a:solidFill>
              <a:latin typeface="Arial"/>
              <a:cs typeface="Arial"/>
            </a:rPr>
            <a:t>Energia Produzida                         3.069                        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Geração Própria                             2.117                           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Energia Autoprodução                         0 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Energia Empresas Coligadas       1.013   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Perdas Geração Rede Básica           </a:t>
          </a:r>
          <a:r>
            <a:rPr lang="pt-BR" sz="1400" b="1" i="0" u="none" strike="noStrike" baseline="0">
              <a:solidFill>
                <a:srgbClr val="FF0000"/>
              </a:solidFill>
              <a:latin typeface="Arial"/>
              <a:cs typeface="Arial"/>
            </a:rPr>
            <a:t>-61 </a:t>
          </a:r>
        </a:p>
      </xdr:txBody>
    </xdr:sp>
    <xdr:clientData/>
  </xdr:twoCellAnchor>
  <xdr:twoCellAnchor>
    <xdr:from>
      <xdr:col>0</xdr:col>
      <xdr:colOff>216353</xdr:colOff>
      <xdr:row>35</xdr:row>
      <xdr:rowOff>100694</xdr:rowOff>
    </xdr:from>
    <xdr:to>
      <xdr:col>3</xdr:col>
      <xdr:colOff>559593</xdr:colOff>
      <xdr:row>50</xdr:row>
      <xdr:rowOff>47625</xdr:rowOff>
    </xdr:to>
    <xdr:sp macro="" textlink="">
      <xdr:nvSpPr>
        <xdr:cNvPr id="65" name="Text Box 33"/>
        <xdr:cNvSpPr txBox="1">
          <a:spLocks noChangeArrowheads="1"/>
        </xdr:cNvSpPr>
      </xdr:nvSpPr>
      <xdr:spPr bwMode="auto">
        <a:xfrm>
          <a:off x="216353" y="4958444"/>
          <a:ext cx="3410290" cy="23758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pt-BR" sz="1400" b="1" i="0" u="sng" strike="noStrike" baseline="0">
              <a:solidFill>
                <a:srgbClr val="0000FF"/>
              </a:solidFill>
              <a:latin typeface="Arial"/>
              <a:cs typeface="Arial"/>
            </a:rPr>
            <a:t>Energia Comprada                         35.842                                                          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Itaipu                                                 2.891 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Contratos Regulados </a:t>
          </a:r>
          <a:r>
            <a:rPr lang="pt-BR" sz="1100" b="1" i="0" u="none" strike="noStrike" baseline="30000">
              <a:solidFill>
                <a:srgbClr val="000000"/>
              </a:solidFill>
              <a:latin typeface="Arial"/>
              <a:cs typeface="Arial"/>
            </a:rPr>
            <a:t>(1)</a:t>
          </a: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8.579 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Compra no MRE </a:t>
          </a:r>
          <a:r>
            <a:rPr lang="pt-BR" sz="1100" b="1" i="0" u="none" strike="noStrike" baseline="30000">
              <a:solidFill>
                <a:srgbClr val="000000"/>
              </a:solidFill>
              <a:latin typeface="Arial"/>
              <a:cs typeface="Arial"/>
            </a:rPr>
            <a:t>(2</a:t>
          </a:r>
          <a:r>
            <a:rPr lang="pt-BR" sz="1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)</a:t>
          </a: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2.654 Compra na CCEE                             7.672 </a:t>
          </a:r>
          <a:b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Contratos Bilaterais                        9.131 </a:t>
          </a:r>
          <a:b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CCEN                                                   542 CCGF                                                3.661 Recebimento na RD </a:t>
          </a:r>
          <a:r>
            <a:rPr lang="pt-BR" sz="1100" b="1" i="0" u="none" strike="noStrike" baseline="30000">
              <a:solidFill>
                <a:srgbClr val="000000"/>
              </a:solidFill>
              <a:latin typeface="Arial"/>
              <a:cs typeface="Arial"/>
            </a:rPr>
            <a:t>(3)</a:t>
          </a: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427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PROINFA  </a:t>
          </a:r>
          <a:r>
            <a:rPr lang="pt-BR" sz="1100" b="1" i="0" u="none" strike="noStrike" baseline="30000">
              <a:solidFill>
                <a:srgbClr val="000000"/>
              </a:solidFill>
              <a:latin typeface="Arial"/>
              <a:cs typeface="Arial"/>
            </a:rPr>
            <a:t>(4)</a:t>
          </a: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283 Cogeração                                               0</a:t>
          </a:r>
        </a:p>
      </xdr:txBody>
    </xdr:sp>
    <xdr:clientData/>
  </xdr:twoCellAnchor>
  <xdr:twoCellAnchor>
    <xdr:from>
      <xdr:col>11</xdr:col>
      <xdr:colOff>519113</xdr:colOff>
      <xdr:row>34</xdr:row>
      <xdr:rowOff>98425</xdr:rowOff>
    </xdr:from>
    <xdr:to>
      <xdr:col>12</xdr:col>
      <xdr:colOff>266700</xdr:colOff>
      <xdr:row>35</xdr:row>
      <xdr:rowOff>149989</xdr:rowOff>
    </xdr:to>
    <xdr:sp macro="" textlink="">
      <xdr:nvSpPr>
        <xdr:cNvPr id="66" name="CaixaDeTexto 35"/>
        <xdr:cNvSpPr txBox="1">
          <a:spLocks noChangeArrowheads="1"/>
        </xdr:cNvSpPr>
      </xdr:nvSpPr>
      <xdr:spPr bwMode="auto">
        <a:xfrm>
          <a:off x="8967788" y="4794250"/>
          <a:ext cx="357187" cy="2134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r>
            <a:rPr lang="pt-BR" sz="800"/>
            <a:t>(5)</a:t>
          </a:r>
        </a:p>
      </xdr:txBody>
    </xdr:sp>
    <xdr:clientData/>
  </xdr:twoCellAnchor>
  <xdr:twoCellAnchor>
    <xdr:from>
      <xdr:col>11</xdr:col>
      <xdr:colOff>519113</xdr:colOff>
      <xdr:row>39</xdr:row>
      <xdr:rowOff>36512</xdr:rowOff>
    </xdr:from>
    <xdr:to>
      <xdr:col>12</xdr:col>
      <xdr:colOff>266700</xdr:colOff>
      <xdr:row>40</xdr:row>
      <xdr:rowOff>88012</xdr:rowOff>
    </xdr:to>
    <xdr:sp macro="" textlink="">
      <xdr:nvSpPr>
        <xdr:cNvPr id="67" name="CaixaDeTexto 66"/>
        <xdr:cNvSpPr txBox="1">
          <a:spLocks noChangeArrowheads="1"/>
        </xdr:cNvSpPr>
      </xdr:nvSpPr>
      <xdr:spPr bwMode="auto">
        <a:xfrm>
          <a:off x="8967788" y="5541962"/>
          <a:ext cx="357187" cy="21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r>
            <a:rPr lang="pt-BR" sz="800">
              <a:latin typeface="Arial" charset="0"/>
              <a:cs typeface="Arial" charset="0"/>
            </a:rPr>
            <a:t>(6)</a:t>
          </a:r>
        </a:p>
      </xdr:txBody>
    </xdr:sp>
    <xdr:clientData/>
  </xdr:twoCellAnchor>
  <xdr:twoCellAnchor>
    <xdr:from>
      <xdr:col>8</xdr:col>
      <xdr:colOff>203200</xdr:colOff>
      <xdr:row>22</xdr:row>
      <xdr:rowOff>63501</xdr:rowOff>
    </xdr:from>
    <xdr:to>
      <xdr:col>13</xdr:col>
      <xdr:colOff>0</xdr:colOff>
      <xdr:row>24</xdr:row>
      <xdr:rowOff>6351</xdr:rowOff>
    </xdr:to>
    <xdr:sp macro="" textlink="">
      <xdr:nvSpPr>
        <xdr:cNvPr id="68" name="Text Box 12"/>
        <xdr:cNvSpPr txBox="1">
          <a:spLocks noChangeArrowheads="1"/>
        </xdr:cNvSpPr>
      </xdr:nvSpPr>
      <xdr:spPr bwMode="auto">
        <a:xfrm>
          <a:off x="6623050" y="2816226"/>
          <a:ext cx="32067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no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latin typeface="Arial" charset="0"/>
            </a:rPr>
            <a:t>Vendas CEMIG GT no Mercado Livre</a:t>
          </a:r>
        </a:p>
      </xdr:txBody>
    </xdr:sp>
    <xdr:clientData/>
  </xdr:twoCellAnchor>
  <xdr:twoCellAnchor>
    <xdr:from>
      <xdr:col>4</xdr:col>
      <xdr:colOff>464346</xdr:colOff>
      <xdr:row>40</xdr:row>
      <xdr:rowOff>83342</xdr:rowOff>
    </xdr:from>
    <xdr:to>
      <xdr:col>7</xdr:col>
      <xdr:colOff>103983</xdr:colOff>
      <xdr:row>44</xdr:row>
      <xdr:rowOff>71436</xdr:rowOff>
    </xdr:to>
    <xdr:sp macro="" textlink="">
      <xdr:nvSpPr>
        <xdr:cNvPr id="69" name="Rectangle 6"/>
        <xdr:cNvSpPr>
          <a:spLocks noChangeArrowheads="1"/>
        </xdr:cNvSpPr>
      </xdr:nvSpPr>
      <xdr:spPr bwMode="auto">
        <a:xfrm>
          <a:off x="4140996" y="5750717"/>
          <a:ext cx="1773237" cy="635794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  <xdr:txBody>
        <a:bodyPr wrap="square" anchor="ctr">
          <a:flatTx/>
        </a:bodyPr>
        <a:lstStyle/>
        <a:p>
          <a:pPr algn="ctr" rtl="0">
            <a:defRPr sz="1000"/>
          </a:pPr>
          <a: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Perdas - Rede de Distribuição</a:t>
          </a:r>
          <a:b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</a:br>
          <a: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3.164</a:t>
          </a:r>
        </a:p>
      </xdr:txBody>
    </xdr:sp>
    <xdr:clientData/>
  </xdr:twoCellAnchor>
  <xdr:twoCellAnchor>
    <xdr:from>
      <xdr:col>4</xdr:col>
      <xdr:colOff>476250</xdr:colOff>
      <xdr:row>45</xdr:row>
      <xdr:rowOff>95250</xdr:rowOff>
    </xdr:from>
    <xdr:to>
      <xdr:col>7</xdr:col>
      <xdr:colOff>115887</xdr:colOff>
      <xdr:row>49</xdr:row>
      <xdr:rowOff>83344</xdr:rowOff>
    </xdr:to>
    <xdr:sp macro="" textlink="">
      <xdr:nvSpPr>
        <xdr:cNvPr id="72" name="Rectangle 6"/>
        <xdr:cNvSpPr>
          <a:spLocks noChangeArrowheads="1"/>
        </xdr:cNvSpPr>
      </xdr:nvSpPr>
      <xdr:spPr bwMode="auto">
        <a:xfrm>
          <a:off x="4152900" y="6572250"/>
          <a:ext cx="1773237" cy="635794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  <xdr:txBody>
        <a:bodyPr wrap="square" anchor="ctr">
          <a:flatTx/>
        </a:bodyPr>
        <a:lstStyle/>
        <a:p>
          <a:pPr algn="ctr" rtl="0">
            <a:defRPr sz="1000"/>
          </a:pPr>
          <a: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Perdas - Rede Básica</a:t>
          </a:r>
          <a:b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</a:br>
          <a: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254 </a:t>
          </a:r>
        </a:p>
      </xdr:txBody>
    </xdr:sp>
    <xdr:clientData/>
  </xdr:twoCellAnchor>
  <xdr:twoCellAnchor>
    <xdr:from>
      <xdr:col>8</xdr:col>
      <xdr:colOff>180975</xdr:colOff>
      <xdr:row>49</xdr:row>
      <xdr:rowOff>133350</xdr:rowOff>
    </xdr:from>
    <xdr:to>
      <xdr:col>9</xdr:col>
      <xdr:colOff>47625</xdr:colOff>
      <xdr:row>49</xdr:row>
      <xdr:rowOff>142875</xdr:rowOff>
    </xdr:to>
    <xdr:sp macro="" textlink="">
      <xdr:nvSpPr>
        <xdr:cNvPr id="74" name="Line 24"/>
        <xdr:cNvSpPr>
          <a:spLocks noChangeShapeType="1"/>
        </xdr:cNvSpPr>
      </xdr:nvSpPr>
      <xdr:spPr bwMode="auto">
        <a:xfrm flipV="1">
          <a:off x="6600825" y="7258050"/>
          <a:ext cx="476250" cy="9525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417513</xdr:colOff>
      <xdr:row>46</xdr:row>
      <xdr:rowOff>111571</xdr:rowOff>
    </xdr:from>
    <xdr:to>
      <xdr:col>12</xdr:col>
      <xdr:colOff>403226</xdr:colOff>
      <xdr:row>48</xdr:row>
      <xdr:rowOff>63440</xdr:rowOff>
    </xdr:to>
    <xdr:sp macro="" textlink="">
      <xdr:nvSpPr>
        <xdr:cNvPr id="75" name="Text Box 16"/>
        <xdr:cNvSpPr txBox="1">
          <a:spLocks noChangeArrowheads="1"/>
        </xdr:cNvSpPr>
      </xdr:nvSpPr>
      <xdr:spPr bwMode="auto">
        <a:xfrm>
          <a:off x="6837363" y="6750496"/>
          <a:ext cx="2624138" cy="27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latin typeface="Arial" charset="0"/>
            </a:rPr>
            <a:t>Vendas na CCEE</a:t>
          </a:r>
        </a:p>
      </xdr:txBody>
    </xdr:sp>
    <xdr:clientData/>
  </xdr:twoCellAnchor>
  <xdr:twoCellAnchor>
    <xdr:from>
      <xdr:col>8</xdr:col>
      <xdr:colOff>197644</xdr:colOff>
      <xdr:row>45</xdr:row>
      <xdr:rowOff>28575</xdr:rowOff>
    </xdr:from>
    <xdr:to>
      <xdr:col>9</xdr:col>
      <xdr:colOff>64294</xdr:colOff>
      <xdr:row>45</xdr:row>
      <xdr:rowOff>38100</xdr:rowOff>
    </xdr:to>
    <xdr:sp macro="" textlink="">
      <xdr:nvSpPr>
        <xdr:cNvPr id="76" name="Line 24"/>
        <xdr:cNvSpPr>
          <a:spLocks noChangeShapeType="1"/>
        </xdr:cNvSpPr>
      </xdr:nvSpPr>
      <xdr:spPr bwMode="auto">
        <a:xfrm flipV="1">
          <a:off x="6617494" y="6505575"/>
          <a:ext cx="476250" cy="9525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352201</xdr:colOff>
      <xdr:row>42</xdr:row>
      <xdr:rowOff>5445</xdr:rowOff>
    </xdr:from>
    <xdr:to>
      <xdr:col>12</xdr:col>
      <xdr:colOff>337914</xdr:colOff>
      <xdr:row>43</xdr:row>
      <xdr:rowOff>116064</xdr:rowOff>
    </xdr:to>
    <xdr:sp macro="" textlink="">
      <xdr:nvSpPr>
        <xdr:cNvPr id="78" name="Text Box 16"/>
        <xdr:cNvSpPr txBox="1">
          <a:spLocks noChangeArrowheads="1"/>
        </xdr:cNvSpPr>
      </xdr:nvSpPr>
      <xdr:spPr bwMode="auto">
        <a:xfrm>
          <a:off x="6772051" y="5996670"/>
          <a:ext cx="2624138" cy="272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latin typeface="Arial" charset="0"/>
            </a:rPr>
            <a:t>Vendas no MRE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404812</xdr:colOff>
      <xdr:row>5</xdr:row>
      <xdr:rowOff>181420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92895" cy="1102170"/>
        </a:xfrm>
        <a:prstGeom prst="rect">
          <a:avLst/>
        </a:prstGeom>
      </xdr:spPr>
    </xdr:pic>
    <xdr:clientData/>
  </xdr:twoCellAnchor>
  <xdr:twoCellAnchor>
    <xdr:from>
      <xdr:col>1</xdr:col>
      <xdr:colOff>1530349</xdr:colOff>
      <xdr:row>1</xdr:row>
      <xdr:rowOff>15874</xdr:rowOff>
    </xdr:from>
    <xdr:to>
      <xdr:col>10</xdr:col>
      <xdr:colOff>476250</xdr:colOff>
      <xdr:row>5</xdr:row>
      <xdr:rowOff>92914</xdr:rowOff>
    </xdr:to>
    <xdr:sp macro="" textlink="">
      <xdr:nvSpPr>
        <xdr:cNvPr id="5" name="CaixaDeTexto 4"/>
        <xdr:cNvSpPr txBox="1"/>
      </xdr:nvSpPr>
      <xdr:spPr>
        <a:xfrm>
          <a:off x="1824037" y="198437"/>
          <a:ext cx="7216776" cy="8072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1.4 VENDA DE ENERGIA POR CLASSE DE CONSUMO</a:t>
          </a:r>
        </a:p>
        <a:p>
          <a:pPr algn="ctr"/>
          <a:r>
            <a:rPr lang="pt-BR" sz="20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Fornecimento Bruto de Energia Elétrica</a:t>
          </a:r>
        </a:p>
      </xdr:txBody>
    </xdr:sp>
    <xdr:clientData/>
  </xdr:twoCellAnchor>
  <xdr:twoCellAnchor>
    <xdr:from>
      <xdr:col>9</xdr:col>
      <xdr:colOff>208509</xdr:colOff>
      <xdr:row>4</xdr:row>
      <xdr:rowOff>66895</xdr:rowOff>
    </xdr:from>
    <xdr:to>
      <xdr:col>10</xdr:col>
      <xdr:colOff>386111</xdr:colOff>
      <xdr:row>5</xdr:row>
      <xdr:rowOff>110912</xdr:rowOff>
    </xdr:to>
    <xdr:grpSp>
      <xdr:nvGrpSpPr>
        <xdr:cNvPr id="4" name="Agrupar 3">
          <a:hlinkClick xmlns:r="http://schemas.openxmlformats.org/officeDocument/2006/relationships" r:id="rId2"/>
        </xdr:cNvPr>
        <xdr:cNvGrpSpPr/>
      </xdr:nvGrpSpPr>
      <xdr:grpSpPr>
        <a:xfrm>
          <a:off x="7828509" y="828895"/>
          <a:ext cx="808633" cy="234517"/>
          <a:chOff x="7817675" y="768144"/>
          <a:chExt cx="918516" cy="249238"/>
        </a:xfrm>
      </xdr:grpSpPr>
      <xdr:sp macro="" textlink="">
        <xdr:nvSpPr>
          <xdr:cNvPr id="6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12700</xdr:colOff>
      <xdr:row>5</xdr:row>
      <xdr:rowOff>71883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64625" cy="1094233"/>
        </a:xfrm>
        <a:prstGeom prst="rect">
          <a:avLst/>
        </a:prstGeom>
      </xdr:spPr>
    </xdr:pic>
    <xdr:clientData/>
  </xdr:twoCellAnchor>
  <xdr:twoCellAnchor>
    <xdr:from>
      <xdr:col>2</xdr:col>
      <xdr:colOff>692150</xdr:colOff>
      <xdr:row>1</xdr:row>
      <xdr:rowOff>57150</xdr:rowOff>
    </xdr:from>
    <xdr:to>
      <xdr:col>6</xdr:col>
      <xdr:colOff>412750</xdr:colOff>
      <xdr:row>4</xdr:row>
      <xdr:rowOff>33338</xdr:rowOff>
    </xdr:to>
    <xdr:sp macro="" textlink="">
      <xdr:nvSpPr>
        <xdr:cNvPr id="4" name="CaixaDeTexto 3"/>
        <xdr:cNvSpPr txBox="1"/>
      </xdr:nvSpPr>
      <xdr:spPr>
        <a:xfrm>
          <a:off x="2279650" y="241300"/>
          <a:ext cx="6051550" cy="579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1.5 PERDAS DE ENERGIA</a:t>
          </a:r>
        </a:p>
      </xdr:txBody>
    </xdr:sp>
    <xdr:clientData/>
  </xdr:twoCellAnchor>
  <xdr:twoCellAnchor>
    <xdr:from>
      <xdr:col>6</xdr:col>
      <xdr:colOff>251370</xdr:colOff>
      <xdr:row>4</xdr:row>
      <xdr:rowOff>0</xdr:rowOff>
    </xdr:from>
    <xdr:to>
      <xdr:col>7</xdr:col>
      <xdr:colOff>478184</xdr:colOff>
      <xdr:row>5</xdr:row>
      <xdr:rowOff>14288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7811839" y="809625"/>
          <a:ext cx="810220" cy="252413"/>
          <a:chOff x="7817675" y="768144"/>
          <a:chExt cx="918516" cy="249238"/>
        </a:xfrm>
      </xdr:grpSpPr>
      <xdr:sp macro="" textlink="">
        <xdr:nvSpPr>
          <xdr:cNvPr id="6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12700</xdr:colOff>
      <xdr:row>5</xdr:row>
      <xdr:rowOff>109983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61450" cy="1094233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</xdr:row>
      <xdr:rowOff>44450</xdr:rowOff>
    </xdr:from>
    <xdr:to>
      <xdr:col>11</xdr:col>
      <xdr:colOff>0</xdr:colOff>
      <xdr:row>4</xdr:row>
      <xdr:rowOff>33338</xdr:rowOff>
    </xdr:to>
    <xdr:sp macro="" textlink="">
      <xdr:nvSpPr>
        <xdr:cNvPr id="4" name="CaixaDeTexto 3"/>
        <xdr:cNvSpPr txBox="1"/>
      </xdr:nvSpPr>
      <xdr:spPr>
        <a:xfrm>
          <a:off x="1803400" y="241300"/>
          <a:ext cx="7245350" cy="579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1.6 DECi e FECi</a:t>
          </a:r>
        </a:p>
      </xdr:txBody>
    </xdr:sp>
    <xdr:clientData/>
  </xdr:twoCellAnchor>
  <xdr:twoCellAnchor>
    <xdr:from>
      <xdr:col>9</xdr:col>
      <xdr:colOff>429170</xdr:colOff>
      <xdr:row>4</xdr:row>
      <xdr:rowOff>24029</xdr:rowOff>
    </xdr:from>
    <xdr:to>
      <xdr:col>10</xdr:col>
      <xdr:colOff>624234</xdr:colOff>
      <xdr:row>5</xdr:row>
      <xdr:rowOff>53759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7799139" y="833654"/>
          <a:ext cx="802283" cy="232136"/>
          <a:chOff x="7817675" y="768144"/>
          <a:chExt cx="918516" cy="249238"/>
        </a:xfrm>
      </xdr:grpSpPr>
      <xdr:sp macro="" textlink="">
        <xdr:nvSpPr>
          <xdr:cNvPr id="6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1262063</xdr:colOff>
      <xdr:row>5</xdr:row>
      <xdr:rowOff>141733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89344" cy="1094233"/>
        </a:xfrm>
        <a:prstGeom prst="rect">
          <a:avLst/>
        </a:prstGeom>
      </xdr:spPr>
    </xdr:pic>
    <xdr:clientData/>
  </xdr:twoCellAnchor>
  <xdr:twoCellAnchor>
    <xdr:from>
      <xdr:col>1</xdr:col>
      <xdr:colOff>768350</xdr:colOff>
      <xdr:row>1</xdr:row>
      <xdr:rowOff>50800</xdr:rowOff>
    </xdr:from>
    <xdr:to>
      <xdr:col>5</xdr:col>
      <xdr:colOff>984250</xdr:colOff>
      <xdr:row>4</xdr:row>
      <xdr:rowOff>58738</xdr:rowOff>
    </xdr:to>
    <xdr:sp macro="" textlink="">
      <xdr:nvSpPr>
        <xdr:cNvPr id="4" name="CaixaDeTexto 3"/>
        <xdr:cNvSpPr txBox="1"/>
      </xdr:nvSpPr>
      <xdr:spPr>
        <a:xfrm>
          <a:off x="1803400" y="241300"/>
          <a:ext cx="7245350" cy="579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2.1 RECEITA OPERACIONAL</a:t>
          </a:r>
        </a:p>
      </xdr:txBody>
    </xdr:sp>
    <xdr:clientData/>
  </xdr:twoCellAnchor>
  <xdr:twoCellAnchor>
    <xdr:from>
      <xdr:col>5</xdr:col>
      <xdr:colOff>359321</xdr:colOff>
      <xdr:row>4</xdr:row>
      <xdr:rowOff>35143</xdr:rowOff>
    </xdr:from>
    <xdr:to>
      <xdr:col>5</xdr:col>
      <xdr:colOff>1195735</xdr:colOff>
      <xdr:row>5</xdr:row>
      <xdr:rowOff>71223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9086602" y="797143"/>
          <a:ext cx="836414" cy="226580"/>
          <a:chOff x="7817675" y="768144"/>
          <a:chExt cx="918516" cy="249238"/>
        </a:xfrm>
      </xdr:grpSpPr>
      <xdr:sp macro="" textlink="">
        <xdr:nvSpPr>
          <xdr:cNvPr id="6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1273968</xdr:colOff>
      <xdr:row>5</xdr:row>
      <xdr:rowOff>173483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751218" cy="1125983"/>
        </a:xfrm>
        <a:prstGeom prst="rect">
          <a:avLst/>
        </a:prstGeom>
      </xdr:spPr>
    </xdr:pic>
    <xdr:clientData/>
  </xdr:twoCellAnchor>
  <xdr:twoCellAnchor>
    <xdr:from>
      <xdr:col>1</xdr:col>
      <xdr:colOff>992188</xdr:colOff>
      <xdr:row>1</xdr:row>
      <xdr:rowOff>79372</xdr:rowOff>
    </xdr:from>
    <xdr:to>
      <xdr:col>5</xdr:col>
      <xdr:colOff>0</xdr:colOff>
      <xdr:row>3</xdr:row>
      <xdr:rowOff>134934</xdr:rowOff>
    </xdr:to>
    <xdr:sp macro="" textlink="">
      <xdr:nvSpPr>
        <xdr:cNvPr id="4" name="CaixaDeTexto 3"/>
        <xdr:cNvSpPr txBox="1"/>
      </xdr:nvSpPr>
      <xdr:spPr>
        <a:xfrm>
          <a:off x="1833563" y="261935"/>
          <a:ext cx="7191375" cy="4206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200">
              <a:solidFill>
                <a:srgbClr val="008228"/>
              </a:solidFill>
              <a:latin typeface="Arial Black" panose="020B0A04020102020204" pitchFamily="34" charset="0"/>
            </a:rPr>
            <a:t>2.2 CUSTOS E DESPESAS OPERACIONAIS</a:t>
          </a:r>
        </a:p>
      </xdr:txBody>
    </xdr:sp>
    <xdr:clientData/>
  </xdr:twoCellAnchor>
  <xdr:twoCellAnchor>
    <xdr:from>
      <xdr:col>5</xdr:col>
      <xdr:colOff>339475</xdr:colOff>
      <xdr:row>4</xdr:row>
      <xdr:rowOff>58956</xdr:rowOff>
    </xdr:from>
    <xdr:to>
      <xdr:col>5</xdr:col>
      <xdr:colOff>1175889</xdr:colOff>
      <xdr:row>5</xdr:row>
      <xdr:rowOff>102973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8816725" y="820956"/>
          <a:ext cx="836414" cy="234517"/>
          <a:chOff x="7817675" y="768144"/>
          <a:chExt cx="918516" cy="249238"/>
        </a:xfrm>
      </xdr:grpSpPr>
      <xdr:sp macro="" textlink="">
        <xdr:nvSpPr>
          <xdr:cNvPr id="6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055894\AppData\Local\Microsoft\Windows\INetCache\Content.Outlook\Y1YZNJJ9\teste_atualizado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STATISTICA\Balanco_Energia_PCAR\2020\Balan&#231;o%20de%20Energia%20El&#233;trica_2020_2005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 pot inst"/>
      <sheetName val="Evol GF"/>
      <sheetName val="16032020"/>
      <sheetName val="10022020"/>
      <sheetName val="resumo"/>
      <sheetName val="06122019"/>
      <sheetName val="21082019"/>
      <sheetName val="23072019"/>
      <sheetName val="05062019"/>
      <sheetName val="01052019"/>
      <sheetName val="11012019"/>
      <sheetName val="31122018 (2)"/>
      <sheetName val="31122017 (2)"/>
      <sheetName val="31122018"/>
      <sheetName val="20122018"/>
      <sheetName val="28112018"/>
      <sheetName val="01082018"/>
      <sheetName val="01062018"/>
      <sheetName val="01032018"/>
      <sheetName val="01012018"/>
      <sheetName val="01122017"/>
      <sheetName val="30102017"/>
      <sheetName val="27092017"/>
      <sheetName val="08092017"/>
      <sheetName val="19072017"/>
      <sheetName val="20042017"/>
      <sheetName val="31032017"/>
      <sheetName val="20F (3)"/>
      <sheetName val="31122016"/>
      <sheetName val="04112016"/>
      <sheetName val="05082016"/>
      <sheetName val="29062016"/>
      <sheetName val="18062016"/>
      <sheetName val="19052016"/>
      <sheetName val="28042016"/>
      <sheetName val="20042016"/>
      <sheetName val="13012016"/>
      <sheetName val="06012016"/>
      <sheetName val="01082015"/>
      <sheetName val="04032015"/>
      <sheetName val="27022015"/>
      <sheetName val="31122014"/>
      <sheetName val="14122014"/>
      <sheetName val="Power View2"/>
      <sheetName val="referência"/>
      <sheetName val="20F (2)"/>
      <sheetName val="20F"/>
      <sheetName val="Dow Jones 2018"/>
      <sheetName val="teste_atualizado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RMES"/>
      <sheetName val="Confere"/>
      <sheetName val="Configurações"/>
      <sheetName val="RESUMO 20F (Sem Cruzamento)"/>
      <sheetName val="Infograma"/>
      <sheetName val="RESUMO 20F"/>
      <sheetName val="PlanejamentoC&amp;V"/>
      <sheetName val="CEMIG HOLDING_APENAS_INTEGRAIS"/>
      <sheetName val="EnergiaSecundaria"/>
      <sheetName val="SazoCCEAR"/>
      <sheetName val="Dados_PC-PM"/>
      <sheetName val="CEMIG D"/>
      <sheetName val="CEMIG G"/>
      <sheetName val="CEMIG_Conv"/>
      <sheetName val="CEMIG_I0"/>
      <sheetName val="CEMIG_I1"/>
      <sheetName val="CEMIG_I5"/>
      <sheetName val="CEMIG_I8"/>
      <sheetName val="CEMIG_2I5"/>
      <sheetName val="CEMIG PCH G"/>
      <sheetName val="CEMIG PCH I1"/>
      <sheetName val="CEMIG PCH I5"/>
      <sheetName val="HORIZONTES G"/>
      <sheetName val="HORIZONTES I1 G"/>
      <sheetName val="HORIZONTES I5 G"/>
      <sheetName val="ROSAL G"/>
      <sheetName val="SA CARVALHO G"/>
      <sheetName val="SPE G"/>
      <sheetName val="SPE TRES MARIAS"/>
      <sheetName val="SPE CAMARGOS"/>
      <sheetName val="SPE ITUTINGA"/>
      <sheetName val="SPE SALTO GRANDE"/>
      <sheetName val="SPE GERA LESTE"/>
      <sheetName val="SPE GERA OESTE"/>
      <sheetName val="SPE GERA SUL"/>
    </sheetNames>
    <sheetDataSet>
      <sheetData sheetId="0"/>
      <sheetData sheetId="1"/>
      <sheetData sheetId="2"/>
      <sheetData sheetId="3"/>
      <sheetData sheetId="4">
        <row r="5">
          <cell r="F5">
            <v>18694.665165014998</v>
          </cell>
        </row>
        <row r="7">
          <cell r="C7">
            <v>1107.3878295559998</v>
          </cell>
          <cell r="F7">
            <v>1487.4072069179997</v>
          </cell>
          <cell r="I7">
            <v>6254.0332640000006</v>
          </cell>
        </row>
        <row r="9">
          <cell r="C9">
            <v>0</v>
          </cell>
          <cell r="F9">
            <v>131.02769953699922</v>
          </cell>
          <cell r="I9">
            <v>7006.8654816549979</v>
          </cell>
        </row>
        <row r="11">
          <cell r="C11">
            <v>528.935748085</v>
          </cell>
          <cell r="I11">
            <v>0</v>
          </cell>
        </row>
        <row r="13">
          <cell r="C13">
            <v>-33.366339556000007</v>
          </cell>
          <cell r="I13">
            <v>418.46336864799997</v>
          </cell>
        </row>
        <row r="15">
          <cell r="I15">
            <v>579.74077299999999</v>
          </cell>
        </row>
        <row r="17">
          <cell r="I17">
            <v>54.782239041999993</v>
          </cell>
        </row>
        <row r="18">
          <cell r="C18">
            <v>1445.1022113669999</v>
          </cell>
        </row>
        <row r="19">
          <cell r="I19">
            <v>4380.7800386700001</v>
          </cell>
        </row>
        <row r="20">
          <cell r="C20">
            <v>4288.7150071690012</v>
          </cell>
        </row>
        <row r="22">
          <cell r="C22">
            <v>1666.9752626980001</v>
          </cell>
        </row>
        <row r="24">
          <cell r="C24">
            <v>4463.2265683189989</v>
          </cell>
        </row>
        <row r="26">
          <cell r="C26">
            <v>4414.240064824</v>
          </cell>
        </row>
        <row r="28">
          <cell r="C28">
            <v>271.23089400000003</v>
          </cell>
        </row>
        <row r="30">
          <cell r="C30">
            <v>1833.2179720080001</v>
          </cell>
        </row>
        <row r="32">
          <cell r="C32">
            <v>188.159479</v>
          </cell>
        </row>
        <row r="34">
          <cell r="C34">
            <v>139.275374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ables/table1.xml><?xml version="1.0" encoding="utf-8"?>
<table xmlns="http://schemas.openxmlformats.org/spreadsheetml/2006/main" id="1" name="Tabela1" displayName="Tabela1" ref="B7:D12" totalsRowShown="0" dataDxfId="17">
  <tableColumns count="3">
    <tableColumn id="1" name="Ano" dataDxfId="16"/>
    <tableColumn id="2" name="Limite" dataDxfId="15" dataCellStyle="Vírgula"/>
    <tableColumn id="3" name="DECi" dataDxfId="14" dataCellStyle="Vírgula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ela14" displayName="Tabela14" ref="F7:H12" totalsRowShown="0" dataDxfId="13">
  <tableColumns count="3">
    <tableColumn id="1" name="Ano" dataDxfId="12"/>
    <tableColumn id="2" name="Limite" dataDxfId="11" dataCellStyle="Vírgula"/>
    <tableColumn id="3" name="FECi" dataDxfId="10" dataCellStyle="Vírgul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showRowColHeaders="0" tabSelected="1" zoomScale="80" zoomScaleNormal="80" workbookViewId="0"/>
  </sheetViews>
  <sheetFormatPr defaultColWidth="0" defaultRowHeight="15" zeroHeight="1" x14ac:dyDescent="0.25"/>
  <cols>
    <col min="1" max="15" width="8.7109375" style="1" customWidth="1"/>
    <col min="16" max="16384" width="8.7109375" style="1" hidden="1"/>
  </cols>
  <sheetData>
    <row r="1" spans="13:15" x14ac:dyDescent="0.25">
      <c r="M1" s="117"/>
      <c r="N1" s="117"/>
      <c r="O1" s="117"/>
    </row>
    <row r="2" spans="13:15" x14ac:dyDescent="0.25">
      <c r="M2" s="117"/>
      <c r="N2" s="117"/>
      <c r="O2" s="117"/>
    </row>
    <row r="3" spans="13:15" x14ac:dyDescent="0.25">
      <c r="M3" s="117"/>
      <c r="N3" s="117"/>
      <c r="O3" s="117"/>
    </row>
    <row r="4" spans="13:15" x14ac:dyDescent="0.25">
      <c r="M4" s="117"/>
      <c r="N4" s="117"/>
      <c r="O4" s="117"/>
    </row>
    <row r="5" spans="13:15" x14ac:dyDescent="0.25">
      <c r="M5" s="117"/>
      <c r="N5" s="117"/>
      <c r="O5" s="117"/>
    </row>
    <row r="6" spans="13:15" x14ac:dyDescent="0.25">
      <c r="M6" s="117"/>
      <c r="N6" s="117"/>
      <c r="O6" s="117"/>
    </row>
    <row r="7" spans="13:15" x14ac:dyDescent="0.25">
      <c r="M7" s="117"/>
      <c r="N7" s="117"/>
      <c r="O7" s="117"/>
    </row>
    <row r="8" spans="13:15" x14ac:dyDescent="0.25">
      <c r="M8" s="117"/>
      <c r="N8" s="117"/>
      <c r="O8" s="117"/>
    </row>
    <row r="9" spans="13:15" x14ac:dyDescent="0.25">
      <c r="M9" s="117"/>
      <c r="N9" s="117"/>
      <c r="O9" s="117"/>
    </row>
    <row r="10" spans="13:15" x14ac:dyDescent="0.25">
      <c r="M10" s="117"/>
      <c r="N10" s="117"/>
      <c r="O10" s="117"/>
    </row>
    <row r="11" spans="13:15" x14ac:dyDescent="0.25">
      <c r="M11" s="117"/>
      <c r="N11" s="117"/>
      <c r="O11" s="117"/>
    </row>
    <row r="12" spans="13:15" x14ac:dyDescent="0.25">
      <c r="M12" s="117"/>
      <c r="N12" s="117"/>
      <c r="O12" s="117"/>
    </row>
    <row r="13" spans="13:15" x14ac:dyDescent="0.25">
      <c r="M13" s="117"/>
      <c r="N13" s="117"/>
      <c r="O13" s="117"/>
    </row>
    <row r="14" spans="13:15" x14ac:dyDescent="0.25">
      <c r="M14" s="117"/>
      <c r="N14" s="117"/>
      <c r="O14" s="117"/>
    </row>
    <row r="15" spans="13:15" x14ac:dyDescent="0.25">
      <c r="M15" s="117"/>
      <c r="N15" s="117"/>
      <c r="O15" s="117"/>
    </row>
    <row r="16" spans="13:15" x14ac:dyDescent="0.25">
      <c r="M16" s="117"/>
      <c r="N16" s="117"/>
      <c r="O16" s="117"/>
    </row>
    <row r="17" spans="13:15" x14ac:dyDescent="0.25">
      <c r="M17" s="117"/>
      <c r="N17" s="117"/>
      <c r="O17" s="117"/>
    </row>
    <row r="18" spans="13:15" x14ac:dyDescent="0.25">
      <c r="M18" s="117"/>
      <c r="N18" s="117"/>
      <c r="O18" s="117"/>
    </row>
    <row r="19" spans="13:15" x14ac:dyDescent="0.25">
      <c r="M19" s="117"/>
      <c r="N19" s="117"/>
      <c r="O19" s="117"/>
    </row>
    <row r="20" spans="13:15" x14ac:dyDescent="0.25">
      <c r="M20" s="117"/>
      <c r="N20" s="117"/>
      <c r="O20" s="117"/>
    </row>
    <row r="21" spans="13:15" x14ac:dyDescent="0.25">
      <c r="M21" s="117"/>
      <c r="N21" s="117"/>
      <c r="O21" s="117"/>
    </row>
    <row r="22" spans="13:15" x14ac:dyDescent="0.25">
      <c r="M22" s="117"/>
      <c r="N22" s="117"/>
      <c r="O22" s="117"/>
    </row>
    <row r="23" spans="13:15" x14ac:dyDescent="0.25">
      <c r="M23" s="117"/>
      <c r="N23" s="117"/>
      <c r="O23" s="117"/>
    </row>
    <row r="24" spans="13:15" x14ac:dyDescent="0.25">
      <c r="M24" s="117"/>
      <c r="N24" s="117"/>
      <c r="O24" s="117"/>
    </row>
    <row r="25" spans="13:15" x14ac:dyDescent="0.25">
      <c r="M25" s="117"/>
      <c r="N25" s="117"/>
      <c r="O25" s="117"/>
    </row>
    <row r="26" spans="13:15" x14ac:dyDescent="0.25">
      <c r="M26" s="117"/>
      <c r="N26" s="117"/>
      <c r="O26" s="117"/>
    </row>
    <row r="27" spans="13:15" x14ac:dyDescent="0.25">
      <c r="M27" s="117"/>
      <c r="N27" s="117"/>
      <c r="O27" s="117"/>
    </row>
    <row r="28" spans="13:15" x14ac:dyDescent="0.25">
      <c r="M28" s="117"/>
      <c r="N28" s="117"/>
      <c r="O28" s="117"/>
    </row>
  </sheetData>
  <pageMargins left="0.511811024" right="0.511811024" top="0.78740157499999996" bottom="0.78740157499999996" header="0.31496062000000002" footer="0.31496062000000002"/>
  <pageSetup paperSize="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40"/>
  <sheetViews>
    <sheetView zoomScale="80" zoomScaleNormal="80" workbookViewId="0"/>
  </sheetViews>
  <sheetFormatPr defaultColWidth="8.7109375" defaultRowHeight="15" x14ac:dyDescent="0.25"/>
  <cols>
    <col min="1" max="1" width="15.28515625" customWidth="1"/>
    <col min="2" max="2" width="47.140625" bestFit="1" customWidth="1"/>
    <col min="3" max="8" width="19.140625" customWidth="1"/>
  </cols>
  <sheetData>
    <row r="6" spans="2:8" ht="27.95" customHeight="1" x14ac:dyDescent="0.25">
      <c r="B6" s="107"/>
      <c r="C6" s="107"/>
      <c r="D6" s="107"/>
      <c r="E6" s="107"/>
      <c r="F6" s="28"/>
      <c r="G6" s="28"/>
    </row>
    <row r="7" spans="2:8" s="108" customFormat="1" ht="23.45" customHeight="1" x14ac:dyDescent="0.25">
      <c r="B7" s="264" t="s">
        <v>193</v>
      </c>
      <c r="C7" s="263" t="s">
        <v>159</v>
      </c>
      <c r="D7" s="262"/>
      <c r="E7" s="262"/>
      <c r="F7" s="263" t="s">
        <v>160</v>
      </c>
      <c r="G7" s="262"/>
      <c r="H7" s="262"/>
    </row>
    <row r="8" spans="2:8" s="108" customFormat="1" ht="30" customHeight="1" x14ac:dyDescent="0.25">
      <c r="B8" s="264"/>
      <c r="C8" s="175" t="s">
        <v>128</v>
      </c>
      <c r="D8" s="175" t="s">
        <v>129</v>
      </c>
      <c r="E8" s="175" t="s">
        <v>194</v>
      </c>
      <c r="F8" s="175" t="s">
        <v>161</v>
      </c>
      <c r="G8" s="175" t="s">
        <v>162</v>
      </c>
      <c r="H8" s="175" t="s">
        <v>194</v>
      </c>
    </row>
    <row r="9" spans="2:8" s="108" customFormat="1" ht="23.45" customHeight="1" x14ac:dyDescent="0.25">
      <c r="B9" s="205" t="s">
        <v>195</v>
      </c>
      <c r="C9" s="207">
        <v>1043994</v>
      </c>
      <c r="D9" s="208">
        <v>2114986</v>
      </c>
      <c r="E9" s="209">
        <v>-50.64</v>
      </c>
      <c r="F9" s="207">
        <v>987148</v>
      </c>
      <c r="G9" s="208">
        <v>2912225</v>
      </c>
      <c r="H9" s="209">
        <v>-66.099999999999994</v>
      </c>
    </row>
    <row r="10" spans="2:8" s="108" customFormat="1" ht="23.45" customHeight="1" x14ac:dyDescent="0.25">
      <c r="B10" s="205" t="s">
        <v>196</v>
      </c>
      <c r="C10" s="207">
        <v>483986</v>
      </c>
      <c r="D10" s="208">
        <v>1356983</v>
      </c>
      <c r="E10" s="209">
        <v>-64.33</v>
      </c>
      <c r="F10" s="207">
        <v>379556</v>
      </c>
      <c r="G10" s="208">
        <v>1688472</v>
      </c>
      <c r="H10" s="209">
        <v>-77.52</v>
      </c>
    </row>
    <row r="11" spans="2:8" s="108" customFormat="1" ht="23.45" customHeight="1" x14ac:dyDescent="0.25">
      <c r="B11" s="205" t="s">
        <v>197</v>
      </c>
      <c r="C11" s="207">
        <v>35317</v>
      </c>
      <c r="D11" s="208">
        <v>-1908587</v>
      </c>
      <c r="E11" s="209">
        <v>-101.85</v>
      </c>
      <c r="F11" s="207">
        <v>762063</v>
      </c>
      <c r="G11" s="208">
        <v>-1807027</v>
      </c>
      <c r="H11" s="209">
        <v>-77.52</v>
      </c>
    </row>
    <row r="12" spans="2:8" s="108" customFormat="1" ht="23.45" customHeight="1" thickBot="1" x14ac:dyDescent="0.3">
      <c r="B12" s="205" t="s">
        <v>198</v>
      </c>
      <c r="C12" s="207">
        <v>245697</v>
      </c>
      <c r="D12" s="208">
        <v>248403</v>
      </c>
      <c r="E12" s="209">
        <v>-1.0900000000000001</v>
      </c>
      <c r="F12" s="207">
        <v>488449</v>
      </c>
      <c r="G12" s="208">
        <v>479299</v>
      </c>
      <c r="H12" s="209">
        <v>1.91</v>
      </c>
    </row>
    <row r="13" spans="2:8" s="108" customFormat="1" ht="23.45" customHeight="1" thickBot="1" x14ac:dyDescent="0.3">
      <c r="B13" s="206" t="s">
        <v>199</v>
      </c>
      <c r="C13" s="210">
        <v>1808994</v>
      </c>
      <c r="D13" s="210">
        <v>1811785</v>
      </c>
      <c r="E13" s="211">
        <v>-0.15</v>
      </c>
      <c r="F13" s="210">
        <v>2617216</v>
      </c>
      <c r="G13" s="210">
        <v>3272969</v>
      </c>
      <c r="H13" s="211">
        <v>-20.04</v>
      </c>
    </row>
    <row r="14" spans="2:8" s="108" customFormat="1" ht="23.45" customHeight="1" thickTop="1" x14ac:dyDescent="0.25">
      <c r="B14" s="206" t="s">
        <v>200</v>
      </c>
      <c r="C14" s="212"/>
      <c r="D14" s="213"/>
      <c r="E14" s="214"/>
      <c r="F14" s="215"/>
      <c r="G14" s="216"/>
      <c r="H14" s="217"/>
    </row>
    <row r="15" spans="2:8" s="108" customFormat="1" ht="23.45" customHeight="1" x14ac:dyDescent="0.25">
      <c r="B15" s="205" t="s">
        <v>201</v>
      </c>
      <c r="C15" s="207">
        <v>-188</v>
      </c>
      <c r="D15" s="218">
        <v>-212</v>
      </c>
      <c r="E15" s="209">
        <v>-11.32</v>
      </c>
      <c r="F15" s="207">
        <v>-457</v>
      </c>
      <c r="G15" s="208">
        <v>-375</v>
      </c>
      <c r="H15" s="209">
        <v>21.87</v>
      </c>
    </row>
    <row r="16" spans="2:8" s="108" customFormat="1" ht="23.45" customHeight="1" x14ac:dyDescent="0.25">
      <c r="B16" s="205" t="s">
        <v>202</v>
      </c>
      <c r="C16" s="207" t="s">
        <v>144</v>
      </c>
      <c r="D16" s="218">
        <v>-1438563</v>
      </c>
      <c r="E16" s="209">
        <v>-100</v>
      </c>
      <c r="F16" s="207" t="s">
        <v>144</v>
      </c>
      <c r="G16" s="218">
        <v>-1438563</v>
      </c>
      <c r="H16" s="209">
        <v>-100</v>
      </c>
    </row>
    <row r="17" spans="2:8" s="108" customFormat="1" ht="23.45" customHeight="1" x14ac:dyDescent="0.25">
      <c r="B17" s="205" t="s">
        <v>203</v>
      </c>
      <c r="C17" s="207">
        <v>37361</v>
      </c>
      <c r="D17" s="218">
        <v>688031</v>
      </c>
      <c r="E17" s="209">
        <v>-94.57</v>
      </c>
      <c r="F17" s="207">
        <v>37361</v>
      </c>
      <c r="G17" s="208">
        <v>688031</v>
      </c>
      <c r="H17" s="209">
        <v>-94.57</v>
      </c>
    </row>
    <row r="18" spans="2:8" s="108" customFormat="1" ht="23.45" customHeight="1" x14ac:dyDescent="0.25">
      <c r="B18" s="205" t="s">
        <v>204</v>
      </c>
      <c r="C18" s="207">
        <v>-475137</v>
      </c>
      <c r="D18" s="219" t="s">
        <v>144</v>
      </c>
      <c r="E18" s="209"/>
      <c r="F18" s="207">
        <v>134023</v>
      </c>
      <c r="G18" s="208"/>
      <c r="H18" s="209">
        <v>100</v>
      </c>
    </row>
    <row r="19" spans="2:8" s="108" customFormat="1" ht="23.45" customHeight="1" x14ac:dyDescent="0.25">
      <c r="B19" s="205" t="s">
        <v>205</v>
      </c>
      <c r="C19" s="207"/>
      <c r="D19" s="208"/>
      <c r="E19" s="214"/>
      <c r="F19" s="207">
        <v>-51736</v>
      </c>
      <c r="G19" s="208"/>
      <c r="H19" s="220"/>
    </row>
    <row r="20" spans="2:8" ht="15.75" thickBot="1" x14ac:dyDescent="0.3">
      <c r="B20" s="205" t="s">
        <v>206</v>
      </c>
      <c r="C20" s="207">
        <v>-429840</v>
      </c>
      <c r="D20" s="219" t="s">
        <v>144</v>
      </c>
      <c r="E20" s="214"/>
      <c r="F20" s="207">
        <v>-429840</v>
      </c>
      <c r="G20" s="208"/>
      <c r="H20" s="220"/>
    </row>
    <row r="21" spans="2:8" ht="15" customHeight="1" thickBot="1" x14ac:dyDescent="0.3">
      <c r="B21" s="206" t="s">
        <v>207</v>
      </c>
      <c r="C21" s="210">
        <v>941190</v>
      </c>
      <c r="D21" s="221">
        <v>1061041</v>
      </c>
      <c r="E21" s="211">
        <v>-11.3</v>
      </c>
      <c r="F21" s="210">
        <v>2306567</v>
      </c>
      <c r="G21" s="221">
        <v>2522062</v>
      </c>
      <c r="H21" s="211">
        <v>-8.5399999999999991</v>
      </c>
    </row>
    <row r="22" spans="2:8" ht="15.75" thickTop="1" x14ac:dyDescent="0.25"/>
    <row r="23" spans="2:8" x14ac:dyDescent="0.25">
      <c r="C23" s="87"/>
      <c r="D23" s="87"/>
    </row>
    <row r="24" spans="2:8" x14ac:dyDescent="0.25">
      <c r="C24" s="87"/>
      <c r="D24" s="87"/>
    </row>
    <row r="25" spans="2:8" x14ac:dyDescent="0.25">
      <c r="C25" s="87"/>
      <c r="D25" s="87"/>
    </row>
    <row r="26" spans="2:8" x14ac:dyDescent="0.25">
      <c r="C26" s="87"/>
      <c r="D26" s="87"/>
    </row>
    <row r="27" spans="2:8" x14ac:dyDescent="0.25">
      <c r="C27" s="87"/>
      <c r="D27" s="87"/>
    </row>
    <row r="28" spans="2:8" x14ac:dyDescent="0.25">
      <c r="B28" s="106"/>
    </row>
    <row r="29" spans="2:8" x14ac:dyDescent="0.25">
      <c r="B29" s="106"/>
    </row>
    <row r="30" spans="2:8" x14ac:dyDescent="0.25">
      <c r="B30" s="106"/>
    </row>
    <row r="31" spans="2:8" x14ac:dyDescent="0.25">
      <c r="B31" s="106"/>
    </row>
    <row r="32" spans="2:8" x14ac:dyDescent="0.25">
      <c r="B32" s="106"/>
    </row>
    <row r="35" spans="2:2" x14ac:dyDescent="0.25">
      <c r="B35" s="106"/>
    </row>
    <row r="36" spans="2:2" x14ac:dyDescent="0.25">
      <c r="B36" s="106"/>
    </row>
    <row r="37" spans="2:2" x14ac:dyDescent="0.25">
      <c r="B37" s="106"/>
    </row>
    <row r="38" spans="2:2" x14ac:dyDescent="0.25">
      <c r="B38" s="106"/>
    </row>
    <row r="39" spans="2:2" x14ac:dyDescent="0.25">
      <c r="B39" s="106"/>
    </row>
    <row r="40" spans="2:2" x14ac:dyDescent="0.25">
      <c r="B40" s="106"/>
    </row>
  </sheetData>
  <mergeCells count="3">
    <mergeCell ref="C7:E7"/>
    <mergeCell ref="B7:B8"/>
    <mergeCell ref="F7:H7"/>
  </mergeCells>
  <conditionalFormatting sqref="B9:H21">
    <cfRule type="expression" dxfId="7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showRowColHeaders="0" zoomScale="80" zoomScaleNormal="80" workbookViewId="0"/>
  </sheetViews>
  <sheetFormatPr defaultColWidth="2.7109375" defaultRowHeight="15" zeroHeight="1" x14ac:dyDescent="0.25"/>
  <cols>
    <col min="1" max="1" width="12.42578125" customWidth="1"/>
    <col min="2" max="2" width="61.5703125" bestFit="1" customWidth="1"/>
    <col min="3" max="6" width="19.140625" customWidth="1"/>
  </cols>
  <sheetData>
    <row r="1" spans="2:6" x14ac:dyDescent="0.25"/>
    <row r="2" spans="2:6" x14ac:dyDescent="0.25"/>
    <row r="3" spans="2:6" x14ac:dyDescent="0.25"/>
    <row r="4" spans="2:6" x14ac:dyDescent="0.25">
      <c r="B4" s="265"/>
      <c r="C4" s="266"/>
      <c r="D4" s="266"/>
      <c r="E4" s="266"/>
    </row>
    <row r="5" spans="2:6" x14ac:dyDescent="0.25">
      <c r="B5" s="266"/>
      <c r="C5" s="266"/>
      <c r="D5" s="266"/>
      <c r="E5" s="266"/>
    </row>
    <row r="6" spans="2:6" ht="21.95" customHeight="1" x14ac:dyDescent="0.25">
      <c r="B6" s="266"/>
      <c r="C6" s="266"/>
      <c r="D6" s="266"/>
      <c r="E6" s="266"/>
    </row>
    <row r="7" spans="2:6" ht="21.6" customHeight="1" x14ac:dyDescent="0.25">
      <c r="B7" s="31" t="s">
        <v>29</v>
      </c>
      <c r="C7" s="4"/>
      <c r="D7" s="4"/>
    </row>
    <row r="8" spans="2:6" ht="20.45" customHeight="1" x14ac:dyDescent="0.25">
      <c r="B8" s="262"/>
      <c r="C8" s="267" t="s">
        <v>159</v>
      </c>
      <c r="D8" s="268"/>
      <c r="E8" s="267" t="s">
        <v>160</v>
      </c>
      <c r="F8" s="268"/>
    </row>
    <row r="9" spans="2:6" ht="20.45" customHeight="1" x14ac:dyDescent="0.25">
      <c r="B9" s="262"/>
      <c r="C9" s="175" t="s">
        <v>128</v>
      </c>
      <c r="D9" s="175" t="s">
        <v>129</v>
      </c>
      <c r="E9" s="175" t="s">
        <v>161</v>
      </c>
      <c r="F9" s="175" t="s">
        <v>162</v>
      </c>
    </row>
    <row r="10" spans="2:6" ht="20.45" customHeight="1" x14ac:dyDescent="0.25">
      <c r="B10" s="90" t="s">
        <v>208</v>
      </c>
      <c r="C10" s="222"/>
      <c r="D10" s="222"/>
      <c r="E10" s="222"/>
      <c r="F10" s="222"/>
    </row>
    <row r="11" spans="2:6" ht="20.45" customHeight="1" x14ac:dyDescent="0.25">
      <c r="B11" s="89" t="s">
        <v>209</v>
      </c>
      <c r="C11" s="203">
        <v>21424</v>
      </c>
      <c r="D11" s="203">
        <v>25836</v>
      </c>
      <c r="E11" s="203">
        <v>39590</v>
      </c>
      <c r="F11" s="203">
        <v>50868</v>
      </c>
    </row>
    <row r="12" spans="2:6" ht="20.45" customHeight="1" x14ac:dyDescent="0.25">
      <c r="B12" s="89" t="s">
        <v>210</v>
      </c>
      <c r="C12" s="203">
        <v>84751</v>
      </c>
      <c r="D12" s="203">
        <v>95933</v>
      </c>
      <c r="E12" s="203">
        <v>176823</v>
      </c>
      <c r="F12" s="203">
        <v>182451</v>
      </c>
    </row>
    <row r="13" spans="2:6" ht="20.45" customHeight="1" x14ac:dyDescent="0.25">
      <c r="B13" s="89" t="s">
        <v>211</v>
      </c>
      <c r="C13" s="203" t="s">
        <v>144</v>
      </c>
      <c r="D13" s="203">
        <v>70470</v>
      </c>
      <c r="E13" s="203" t="s">
        <v>144</v>
      </c>
      <c r="F13" s="203">
        <v>70470</v>
      </c>
    </row>
    <row r="14" spans="2:6" ht="20.45" customHeight="1" x14ac:dyDescent="0.25">
      <c r="B14" s="89" t="s">
        <v>212</v>
      </c>
      <c r="C14" s="203">
        <v>5079</v>
      </c>
      <c r="D14" s="203">
        <v>7888</v>
      </c>
      <c r="E14" s="203">
        <v>8729</v>
      </c>
      <c r="F14" s="203">
        <v>12873</v>
      </c>
    </row>
    <row r="15" spans="2:6" ht="20.45" customHeight="1" x14ac:dyDescent="0.25">
      <c r="B15" s="89" t="s">
        <v>213</v>
      </c>
      <c r="C15" s="203">
        <v>14045</v>
      </c>
      <c r="D15" s="203">
        <v>32140</v>
      </c>
      <c r="E15" s="203">
        <v>25688</v>
      </c>
      <c r="F15" s="203">
        <v>53046</v>
      </c>
    </row>
    <row r="16" spans="2:6" ht="20.45" customHeight="1" x14ac:dyDescent="0.25">
      <c r="B16" s="89" t="s">
        <v>214</v>
      </c>
      <c r="C16" s="203">
        <v>37682</v>
      </c>
      <c r="D16" s="203">
        <v>13219</v>
      </c>
      <c r="E16" s="203">
        <v>54042</v>
      </c>
      <c r="F16" s="203">
        <v>19906</v>
      </c>
    </row>
    <row r="17" spans="2:6" ht="20.45" customHeight="1" x14ac:dyDescent="0.25">
      <c r="B17" s="89" t="s">
        <v>215</v>
      </c>
      <c r="C17" s="203">
        <v>-7018</v>
      </c>
      <c r="D17" s="203">
        <v>-41487</v>
      </c>
      <c r="E17" s="203">
        <v>-15812</v>
      </c>
      <c r="F17" s="203">
        <v>-50752</v>
      </c>
    </row>
    <row r="18" spans="2:6" ht="20.45" customHeight="1" x14ac:dyDescent="0.25">
      <c r="B18" s="89" t="s">
        <v>216</v>
      </c>
      <c r="C18" s="203">
        <v>486720</v>
      </c>
      <c r="D18" s="203">
        <v>461083</v>
      </c>
      <c r="E18" s="203">
        <v>1800960</v>
      </c>
      <c r="F18" s="203">
        <v>613394</v>
      </c>
    </row>
    <row r="19" spans="2:6" ht="20.45" customHeight="1" x14ac:dyDescent="0.25">
      <c r="B19" s="89" t="s">
        <v>217</v>
      </c>
      <c r="C19" s="203">
        <v>3075</v>
      </c>
      <c r="D19" s="203">
        <v>23315</v>
      </c>
      <c r="E19" s="203">
        <v>3483</v>
      </c>
      <c r="F19" s="203">
        <v>45979</v>
      </c>
    </row>
    <row r="20" spans="2:6" ht="20.45" customHeight="1" x14ac:dyDescent="0.25">
      <c r="B20" s="89" t="s">
        <v>218</v>
      </c>
      <c r="C20" s="203">
        <v>12243</v>
      </c>
      <c r="D20" s="203">
        <v>1553112</v>
      </c>
      <c r="E20" s="203">
        <v>27092</v>
      </c>
      <c r="F20" s="203">
        <v>1553112</v>
      </c>
    </row>
    <row r="21" spans="2:6" ht="20.45" customHeight="1" x14ac:dyDescent="0.25">
      <c r="B21" s="89" t="s">
        <v>219</v>
      </c>
      <c r="C21" s="203">
        <v>12077</v>
      </c>
      <c r="D21" s="203">
        <v>30961</v>
      </c>
      <c r="E21" s="203">
        <v>32218</v>
      </c>
      <c r="F21" s="203">
        <v>71641</v>
      </c>
    </row>
    <row r="22" spans="2:6" ht="20.45" customHeight="1" x14ac:dyDescent="0.25">
      <c r="B22" s="89"/>
      <c r="C22" s="223">
        <v>670078</v>
      </c>
      <c r="D22" s="223">
        <v>2272470</v>
      </c>
      <c r="E22" s="223">
        <v>2152813</v>
      </c>
      <c r="F22" s="223">
        <v>2622988</v>
      </c>
    </row>
    <row r="23" spans="2:6" ht="20.45" customHeight="1" x14ac:dyDescent="0.25">
      <c r="B23" s="90" t="s">
        <v>220</v>
      </c>
      <c r="C23" s="203"/>
      <c r="D23" s="203"/>
      <c r="E23" s="203"/>
      <c r="F23" s="203"/>
    </row>
    <row r="24" spans="2:6" ht="20.45" customHeight="1" x14ac:dyDescent="0.25">
      <c r="B24" s="89" t="s">
        <v>221</v>
      </c>
      <c r="C24" s="203">
        <v>-271806</v>
      </c>
      <c r="D24" s="203">
        <v>-302540</v>
      </c>
      <c r="E24" s="203">
        <v>-583106</v>
      </c>
      <c r="F24" s="203">
        <v>-605952</v>
      </c>
    </row>
    <row r="25" spans="2:6" ht="20.45" customHeight="1" x14ac:dyDescent="0.25">
      <c r="B25" s="89" t="s">
        <v>222</v>
      </c>
      <c r="C25" s="203">
        <v>-3556</v>
      </c>
      <c r="D25" s="203">
        <v>-7015</v>
      </c>
      <c r="E25" s="203">
        <v>-7101</v>
      </c>
      <c r="F25" s="203">
        <v>-13948</v>
      </c>
    </row>
    <row r="26" spans="2:6" ht="20.45" customHeight="1" x14ac:dyDescent="0.25">
      <c r="B26" s="89" t="s">
        <v>223</v>
      </c>
      <c r="C26" s="203">
        <v>-405828</v>
      </c>
      <c r="D26" s="203">
        <v>32980</v>
      </c>
      <c r="E26" s="203">
        <v>-2162364</v>
      </c>
      <c r="F26" s="203" t="s">
        <v>144</v>
      </c>
    </row>
    <row r="27" spans="2:6" ht="20.45" customHeight="1" x14ac:dyDescent="0.25">
      <c r="B27" s="89" t="s">
        <v>224</v>
      </c>
      <c r="C27" s="203">
        <v>-32457</v>
      </c>
      <c r="D27" s="203">
        <v>-3132</v>
      </c>
      <c r="E27" s="203">
        <v>-66466</v>
      </c>
      <c r="F27" s="203">
        <v>-3132</v>
      </c>
    </row>
    <row r="28" spans="2:6" ht="20.45" customHeight="1" x14ac:dyDescent="0.25">
      <c r="B28" s="89" t="s">
        <v>225</v>
      </c>
      <c r="C28" s="203">
        <v>32467</v>
      </c>
      <c r="D28" s="203">
        <v>-38703</v>
      </c>
      <c r="E28" s="203">
        <v>-35978</v>
      </c>
      <c r="F28" s="203">
        <v>-82711</v>
      </c>
    </row>
    <row r="29" spans="2:6" ht="20.45" customHeight="1" x14ac:dyDescent="0.25">
      <c r="B29" s="89" t="s">
        <v>226</v>
      </c>
      <c r="C29" s="203">
        <v>-1091</v>
      </c>
      <c r="D29" s="203">
        <v>-895</v>
      </c>
      <c r="E29" s="203">
        <v>-1782</v>
      </c>
      <c r="F29" s="203">
        <v>-1776</v>
      </c>
    </row>
    <row r="30" spans="2:6" ht="20.45" customHeight="1" x14ac:dyDescent="0.25">
      <c r="B30" s="89" t="s">
        <v>227</v>
      </c>
      <c r="C30" s="203">
        <v>-4416</v>
      </c>
      <c r="D30" s="203">
        <v>-18349</v>
      </c>
      <c r="E30" s="203">
        <v>-21749</v>
      </c>
      <c r="F30" s="203">
        <v>-33578</v>
      </c>
    </row>
    <row r="31" spans="2:6" ht="20.45" customHeight="1" x14ac:dyDescent="0.25">
      <c r="B31" s="89" t="s">
        <v>228</v>
      </c>
      <c r="C31" s="203">
        <v>-6738</v>
      </c>
      <c r="D31" s="203">
        <v>-8992</v>
      </c>
      <c r="E31" s="203">
        <v>-13737</v>
      </c>
      <c r="F31" s="203">
        <v>-18332</v>
      </c>
    </row>
    <row r="32" spans="2:6" ht="20.45" customHeight="1" x14ac:dyDescent="0.25">
      <c r="B32" s="89" t="s">
        <v>219</v>
      </c>
      <c r="C32" s="203">
        <v>-11970</v>
      </c>
      <c r="D32" s="203">
        <v>-17237</v>
      </c>
      <c r="E32" s="203">
        <v>-22593</v>
      </c>
      <c r="F32" s="203">
        <v>-56532</v>
      </c>
    </row>
    <row r="33" spans="2:6" ht="20.45" customHeight="1" x14ac:dyDescent="0.25">
      <c r="B33" s="89"/>
      <c r="C33" s="223">
        <v>-705395</v>
      </c>
      <c r="D33" s="223">
        <v>-363883</v>
      </c>
      <c r="E33" s="223">
        <v>-2914876</v>
      </c>
      <c r="F33" s="223">
        <v>-815961</v>
      </c>
    </row>
    <row r="34" spans="2:6" ht="20.45" customHeight="1" thickBot="1" x14ac:dyDescent="0.3">
      <c r="B34" s="179" t="s">
        <v>229</v>
      </c>
      <c r="C34" s="224">
        <v>-35317</v>
      </c>
      <c r="D34" s="224">
        <v>1908587</v>
      </c>
      <c r="E34" s="224">
        <v>-762063</v>
      </c>
      <c r="F34" s="224">
        <v>1807027</v>
      </c>
    </row>
    <row r="35" spans="2:6" ht="15.75" thickTop="1" x14ac:dyDescent="0.25"/>
    <row r="36" spans="2:6" x14ac:dyDescent="0.25"/>
    <row r="37" spans="2:6" x14ac:dyDescent="0.25"/>
  </sheetData>
  <mergeCells count="4">
    <mergeCell ref="B4:E6"/>
    <mergeCell ref="B8:B9"/>
    <mergeCell ref="C8:D8"/>
    <mergeCell ref="E8:F8"/>
  </mergeCells>
  <conditionalFormatting sqref="B10:F34">
    <cfRule type="expression" dxfId="6" priority="1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showRowColHeaders="0" zoomScale="80" zoomScaleNormal="80" workbookViewId="0"/>
  </sheetViews>
  <sheetFormatPr defaultColWidth="0" defaultRowHeight="15" zeroHeight="1" x14ac:dyDescent="0.25"/>
  <cols>
    <col min="1" max="1" width="4.7109375" customWidth="1"/>
    <col min="2" max="2" width="30.140625" customWidth="1"/>
    <col min="3" max="5" width="12" customWidth="1"/>
    <col min="6" max="6" width="9.5703125" bestFit="1" customWidth="1"/>
    <col min="7" max="7" width="12.42578125" bestFit="1" customWidth="1"/>
    <col min="8" max="8" width="10.85546875" bestFit="1" customWidth="1"/>
    <col min="9" max="9" width="9.5703125" bestFit="1" customWidth="1"/>
    <col min="10" max="10" width="12.42578125" bestFit="1" customWidth="1"/>
    <col min="11" max="11" width="4.140625" customWidth="1"/>
    <col min="12" max="16384" width="8.7109375" hidden="1"/>
  </cols>
  <sheetData>
    <row r="1" spans="2:10" x14ac:dyDescent="0.25"/>
    <row r="2" spans="2:10" x14ac:dyDescent="0.25"/>
    <row r="3" spans="2:10" x14ac:dyDescent="0.25"/>
    <row r="4" spans="2:10" ht="15" customHeight="1" x14ac:dyDescent="0.25">
      <c r="B4" s="265"/>
      <c r="C4" s="265"/>
      <c r="D4" s="265"/>
      <c r="E4" s="265"/>
      <c r="F4" s="265"/>
      <c r="G4" s="265"/>
      <c r="H4" s="265"/>
      <c r="I4" s="265"/>
      <c r="J4" s="265"/>
    </row>
    <row r="5" spans="2:10" ht="15" customHeight="1" x14ac:dyDescent="0.25">
      <c r="B5" s="265"/>
      <c r="C5" s="265"/>
      <c r="D5" s="265"/>
      <c r="E5" s="265"/>
      <c r="F5" s="265"/>
      <c r="G5" s="265"/>
      <c r="H5" s="265"/>
      <c r="I5" s="265"/>
      <c r="J5" s="265"/>
    </row>
    <row r="6" spans="2:10" ht="15" customHeight="1" x14ac:dyDescent="0.25">
      <c r="B6" s="265"/>
      <c r="C6" s="265"/>
      <c r="D6" s="265"/>
      <c r="E6" s="265"/>
      <c r="F6" s="265"/>
      <c r="G6" s="265"/>
      <c r="H6" s="265"/>
      <c r="I6" s="265"/>
      <c r="J6" s="265"/>
    </row>
    <row r="7" spans="2:10" ht="20.100000000000001" customHeight="1" x14ac:dyDescent="0.25">
      <c r="B7" s="109" t="s">
        <v>29</v>
      </c>
      <c r="C7" s="108"/>
      <c r="D7" s="108"/>
      <c r="E7" s="108"/>
      <c r="F7" s="108"/>
      <c r="G7" s="108"/>
      <c r="H7" s="108"/>
      <c r="I7" s="108"/>
      <c r="J7" s="108"/>
    </row>
    <row r="8" spans="2:10" ht="20.45" customHeight="1" x14ac:dyDescent="0.25">
      <c r="B8" s="200" t="s">
        <v>230</v>
      </c>
      <c r="C8" s="201">
        <v>2020</v>
      </c>
      <c r="D8" s="201">
        <v>2021</v>
      </c>
      <c r="E8" s="201">
        <v>2022</v>
      </c>
      <c r="F8" s="201">
        <v>2023</v>
      </c>
      <c r="G8" s="201">
        <v>2024</v>
      </c>
      <c r="H8" s="201">
        <v>2025</v>
      </c>
      <c r="I8" s="201">
        <v>2026</v>
      </c>
      <c r="J8" s="201" t="s">
        <v>127</v>
      </c>
    </row>
    <row r="9" spans="2:10" ht="20.45" customHeight="1" x14ac:dyDescent="0.25">
      <c r="B9" s="90" t="s">
        <v>231</v>
      </c>
      <c r="C9" s="225"/>
      <c r="D9" s="225"/>
      <c r="E9" s="225"/>
      <c r="F9" s="225"/>
      <c r="G9" s="225"/>
      <c r="H9" s="225"/>
      <c r="I9" s="222"/>
      <c r="J9" s="225"/>
    </row>
    <row r="10" spans="2:10" ht="20.45" customHeight="1" x14ac:dyDescent="0.25">
      <c r="B10" s="89" t="s">
        <v>232</v>
      </c>
      <c r="C10" s="204">
        <v>64387</v>
      </c>
      <c r="D10" s="204" t="s">
        <v>233</v>
      </c>
      <c r="E10" s="204" t="s">
        <v>233</v>
      </c>
      <c r="F10" s="204" t="s">
        <v>233</v>
      </c>
      <c r="G10" s="226">
        <v>8224622</v>
      </c>
      <c r="H10" s="226" t="s">
        <v>144</v>
      </c>
      <c r="I10" s="226" t="s">
        <v>144</v>
      </c>
      <c r="J10" s="226">
        <v>8289009</v>
      </c>
    </row>
    <row r="11" spans="2:10" ht="20.45" customHeight="1" x14ac:dyDescent="0.25">
      <c r="B11" s="90" t="s">
        <v>234</v>
      </c>
      <c r="C11" s="213">
        <v>64387</v>
      </c>
      <c r="D11" s="213" t="s">
        <v>233</v>
      </c>
      <c r="E11" s="213" t="s">
        <v>233</v>
      </c>
      <c r="F11" s="213" t="s">
        <v>233</v>
      </c>
      <c r="G11" s="213">
        <v>8224622</v>
      </c>
      <c r="H11" s="213" t="s">
        <v>144</v>
      </c>
      <c r="I11" s="213" t="s">
        <v>144</v>
      </c>
      <c r="J11" s="213">
        <v>8289009</v>
      </c>
    </row>
    <row r="12" spans="2:10" ht="20.45" customHeight="1" x14ac:dyDescent="0.25">
      <c r="B12" s="90" t="s">
        <v>235</v>
      </c>
      <c r="C12" s="203"/>
      <c r="D12" s="203"/>
      <c r="E12" s="203"/>
      <c r="F12" s="203"/>
      <c r="G12" s="203"/>
      <c r="H12" s="203"/>
      <c r="I12" s="213"/>
      <c r="J12" s="213"/>
    </row>
    <row r="13" spans="2:10" ht="20.45" customHeight="1" x14ac:dyDescent="0.25">
      <c r="B13" s="89" t="s">
        <v>236</v>
      </c>
      <c r="C13" s="203">
        <v>61912</v>
      </c>
      <c r="D13" s="203">
        <v>885936</v>
      </c>
      <c r="E13" s="203">
        <v>591283</v>
      </c>
      <c r="F13" s="203">
        <v>238444</v>
      </c>
      <c r="G13" s="203">
        <v>238444</v>
      </c>
      <c r="H13" s="203">
        <v>1000747</v>
      </c>
      <c r="I13" s="203">
        <v>762302</v>
      </c>
      <c r="J13" s="203">
        <v>3779068</v>
      </c>
    </row>
    <row r="14" spans="2:10" ht="20.45" customHeight="1" x14ac:dyDescent="0.25">
      <c r="B14" s="89" t="s">
        <v>237</v>
      </c>
      <c r="C14" s="203">
        <v>4847</v>
      </c>
      <c r="D14" s="203">
        <v>3410</v>
      </c>
      <c r="E14" s="203">
        <v>3265</v>
      </c>
      <c r="F14" s="203">
        <v>2377</v>
      </c>
      <c r="G14" s="203" t="s">
        <v>144</v>
      </c>
      <c r="H14" s="203" t="s">
        <v>144</v>
      </c>
      <c r="I14" s="203" t="s">
        <v>144</v>
      </c>
      <c r="J14" s="203">
        <v>13899</v>
      </c>
    </row>
    <row r="15" spans="2:10" ht="20.45" customHeight="1" x14ac:dyDescent="0.25">
      <c r="B15" s="89" t="s">
        <v>238</v>
      </c>
      <c r="C15" s="203">
        <v>1325791</v>
      </c>
      <c r="D15" s="203">
        <v>895395</v>
      </c>
      <c r="E15" s="203">
        <v>569535</v>
      </c>
      <c r="F15" s="203">
        <v>560000</v>
      </c>
      <c r="G15" s="203">
        <v>270000</v>
      </c>
      <c r="H15" s="203" t="s">
        <v>144</v>
      </c>
      <c r="I15" s="203" t="s">
        <v>144</v>
      </c>
      <c r="J15" s="203">
        <v>3620721</v>
      </c>
    </row>
    <row r="16" spans="2:10" ht="20.45" customHeight="1" x14ac:dyDescent="0.25">
      <c r="B16" s="89" t="s">
        <v>239</v>
      </c>
      <c r="C16" s="204">
        <v>198349</v>
      </c>
      <c r="D16" s="204">
        <v>24607</v>
      </c>
      <c r="E16" s="204">
        <v>23496</v>
      </c>
      <c r="F16" s="204">
        <v>1176</v>
      </c>
      <c r="G16" s="204" t="s">
        <v>144</v>
      </c>
      <c r="H16" s="204" t="s">
        <v>144</v>
      </c>
      <c r="I16" s="204" t="s">
        <v>144</v>
      </c>
      <c r="J16" s="204">
        <v>247628</v>
      </c>
    </row>
    <row r="17" spans="2:10" ht="20.45" customHeight="1" x14ac:dyDescent="0.25">
      <c r="B17" s="90" t="s">
        <v>240</v>
      </c>
      <c r="C17" s="213">
        <v>1590899</v>
      </c>
      <c r="D17" s="213">
        <v>1809348</v>
      </c>
      <c r="E17" s="213">
        <v>1187579</v>
      </c>
      <c r="F17" s="213">
        <v>801997</v>
      </c>
      <c r="G17" s="213">
        <v>508444</v>
      </c>
      <c r="H17" s="213">
        <v>1000747</v>
      </c>
      <c r="I17" s="213">
        <v>762302</v>
      </c>
      <c r="J17" s="213">
        <v>7661316</v>
      </c>
    </row>
    <row r="18" spans="2:10" ht="20.45" customHeight="1" x14ac:dyDescent="0.25">
      <c r="B18" s="89" t="s">
        <v>241</v>
      </c>
      <c r="C18" s="203">
        <v>-9617</v>
      </c>
      <c r="D18" s="203">
        <v>-6826</v>
      </c>
      <c r="E18" s="203">
        <v>-158</v>
      </c>
      <c r="F18" s="203">
        <v>-130</v>
      </c>
      <c r="G18" s="203">
        <v>-17331</v>
      </c>
      <c r="H18" s="203">
        <v>-3131</v>
      </c>
      <c r="I18" s="203">
        <v>-2999</v>
      </c>
      <c r="J18" s="203">
        <v>-40192</v>
      </c>
    </row>
    <row r="19" spans="2:10" ht="20.45" customHeight="1" x14ac:dyDescent="0.25">
      <c r="B19" s="89" t="s">
        <v>242</v>
      </c>
      <c r="C19" s="203" t="s">
        <v>144</v>
      </c>
      <c r="D19" s="203" t="s">
        <v>233</v>
      </c>
      <c r="E19" s="203" t="s">
        <v>233</v>
      </c>
      <c r="F19" s="203" t="s">
        <v>233</v>
      </c>
      <c r="G19" s="203">
        <v>-27742</v>
      </c>
      <c r="H19" s="203" t="s">
        <v>144</v>
      </c>
      <c r="I19" s="203" t="s">
        <v>144</v>
      </c>
      <c r="J19" s="203">
        <v>-27742</v>
      </c>
    </row>
    <row r="20" spans="2:10" ht="20.45" customHeight="1" x14ac:dyDescent="0.25">
      <c r="B20" s="89" t="s">
        <v>243</v>
      </c>
      <c r="C20" s="203" t="s">
        <v>144</v>
      </c>
      <c r="D20" s="203" t="s">
        <v>144</v>
      </c>
      <c r="E20" s="203" t="s">
        <v>144</v>
      </c>
      <c r="F20" s="203" t="s">
        <v>144</v>
      </c>
      <c r="G20" s="203" t="s">
        <v>144</v>
      </c>
      <c r="H20" s="203">
        <v>-9981</v>
      </c>
      <c r="I20" s="203">
        <v>-9981</v>
      </c>
      <c r="J20" s="203">
        <v>-19962</v>
      </c>
    </row>
    <row r="21" spans="2:10" ht="20.45" customHeight="1" thickBot="1" x14ac:dyDescent="0.3">
      <c r="B21" s="90" t="s">
        <v>244</v>
      </c>
      <c r="C21" s="227">
        <v>1645669</v>
      </c>
      <c r="D21" s="227">
        <v>1802522</v>
      </c>
      <c r="E21" s="227">
        <v>1187421</v>
      </c>
      <c r="F21" s="227">
        <v>801867</v>
      </c>
      <c r="G21" s="227">
        <v>8687993</v>
      </c>
      <c r="H21" s="227">
        <v>987635</v>
      </c>
      <c r="I21" s="227">
        <v>749322</v>
      </c>
      <c r="J21" s="227">
        <v>15862429</v>
      </c>
    </row>
    <row r="22" spans="2:10" ht="15.75" thickTop="1" x14ac:dyDescent="0.25"/>
    <row r="23" spans="2:10" x14ac:dyDescent="0.25"/>
    <row r="24" spans="2:10" x14ac:dyDescent="0.25"/>
    <row r="25" spans="2:10" hidden="1" x14ac:dyDescent="0.25"/>
    <row r="26" spans="2:10" hidden="1" x14ac:dyDescent="0.25">
      <c r="C26" s="87"/>
      <c r="G26" s="87"/>
      <c r="J26" s="87"/>
    </row>
    <row r="27" spans="2:10" hidden="1" x14ac:dyDescent="0.25">
      <c r="C27" s="87"/>
      <c r="G27" s="87"/>
      <c r="J27" s="87"/>
    </row>
    <row r="28" spans="2:10" hidden="1" x14ac:dyDescent="0.25"/>
    <row r="29" spans="2:10" hidden="1" x14ac:dyDescent="0.25">
      <c r="C29" s="87"/>
      <c r="D29" s="87"/>
      <c r="E29" s="87"/>
      <c r="F29" s="87"/>
      <c r="G29" s="87"/>
      <c r="H29" s="87"/>
      <c r="I29" s="87"/>
      <c r="J29" s="87"/>
    </row>
    <row r="30" spans="2:10" hidden="1" x14ac:dyDescent="0.25">
      <c r="C30" s="87"/>
      <c r="D30" s="87"/>
      <c r="E30" s="87"/>
      <c r="F30" s="87"/>
      <c r="J30" s="87"/>
    </row>
    <row r="31" spans="2:10" hidden="1" x14ac:dyDescent="0.25">
      <c r="C31" s="87"/>
      <c r="D31" s="87"/>
      <c r="E31" s="87"/>
      <c r="F31" s="87"/>
      <c r="G31" s="87"/>
      <c r="J31" s="87"/>
    </row>
    <row r="32" spans="2:10" hidden="1" x14ac:dyDescent="0.25">
      <c r="C32" s="87"/>
      <c r="D32" s="87"/>
      <c r="E32" s="87"/>
      <c r="F32" s="87"/>
      <c r="J32" s="87"/>
    </row>
    <row r="33" spans="3:10" hidden="1" x14ac:dyDescent="0.25">
      <c r="C33" s="87"/>
      <c r="D33" s="87"/>
      <c r="E33" s="87"/>
      <c r="F33" s="87"/>
      <c r="G33" s="87"/>
      <c r="H33" s="87"/>
      <c r="I33" s="87"/>
      <c r="J33" s="87"/>
    </row>
    <row r="34" spans="3:10" hidden="1" x14ac:dyDescent="0.25">
      <c r="C34" s="87"/>
      <c r="D34" s="87"/>
      <c r="G34" s="87"/>
      <c r="H34" s="87"/>
      <c r="I34" s="87"/>
      <c r="J34" s="87"/>
    </row>
    <row r="35" spans="3:10" hidden="1" x14ac:dyDescent="0.25">
      <c r="G35" s="87"/>
      <c r="J35" s="87"/>
    </row>
    <row r="36" spans="3:10" hidden="1" x14ac:dyDescent="0.25">
      <c r="H36" s="87"/>
      <c r="I36" s="87"/>
      <c r="J36" s="87"/>
    </row>
    <row r="37" spans="3:10" hidden="1" x14ac:dyDescent="0.25">
      <c r="C37" s="87"/>
      <c r="D37" s="87"/>
      <c r="E37" s="87"/>
      <c r="F37" s="87"/>
      <c r="G37" s="87"/>
      <c r="H37" s="87"/>
      <c r="I37" s="87"/>
      <c r="J37" s="87"/>
    </row>
  </sheetData>
  <mergeCells count="1">
    <mergeCell ref="B4:J6"/>
  </mergeCells>
  <conditionalFormatting sqref="B9:J21">
    <cfRule type="expression" dxfId="5" priority="1">
      <formula>MOD(ROW(),2)=0</formula>
    </cfRule>
  </conditionalFormatting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34"/>
  <sheetViews>
    <sheetView showGridLines="0" showRowColHeaders="0" zoomScale="80" zoomScaleNormal="80" workbookViewId="0"/>
  </sheetViews>
  <sheetFormatPr defaultColWidth="0" defaultRowHeight="15" x14ac:dyDescent="0.25"/>
  <cols>
    <col min="1" max="1" width="13.7109375" style="110" customWidth="1"/>
    <col min="2" max="2" width="49.7109375" style="110" customWidth="1"/>
    <col min="3" max="4" width="22.28515625" style="110" customWidth="1"/>
    <col min="5" max="5" width="18.42578125" style="110" customWidth="1"/>
    <col min="6" max="7" width="9.140625" style="110" hidden="1" customWidth="1"/>
    <col min="8" max="16384" width="9.140625" style="110" hidden="1"/>
  </cols>
  <sheetData>
    <row r="5" spans="1:7" x14ac:dyDescent="0.25">
      <c r="A5" s="108"/>
      <c r="B5" s="265"/>
      <c r="C5" s="266"/>
      <c r="D5" s="266"/>
      <c r="E5" s="266"/>
      <c r="F5" s="266"/>
      <c r="G5" s="266"/>
    </row>
    <row r="6" spans="1:7" x14ac:dyDescent="0.25">
      <c r="A6" s="108"/>
      <c r="B6" s="266"/>
      <c r="C6" s="266"/>
      <c r="D6" s="266"/>
      <c r="E6" s="266"/>
      <c r="F6" s="266"/>
      <c r="G6" s="266"/>
    </row>
    <row r="7" spans="1:7" ht="21.6" customHeight="1" x14ac:dyDescent="0.25">
      <c r="B7" s="31" t="s">
        <v>29</v>
      </c>
      <c r="C7" s="19"/>
      <c r="D7" s="19"/>
    </row>
    <row r="8" spans="1:7" ht="17.45" customHeight="1" x14ac:dyDescent="0.25">
      <c r="B8" s="262" t="s">
        <v>245</v>
      </c>
      <c r="C8" s="180" t="s">
        <v>246</v>
      </c>
      <c r="D8" s="181" t="s">
        <v>247</v>
      </c>
    </row>
    <row r="9" spans="1:7" ht="17.45" customHeight="1" x14ac:dyDescent="0.25">
      <c r="B9" s="262"/>
      <c r="C9" s="180">
        <v>2020</v>
      </c>
      <c r="D9" s="182">
        <v>43983</v>
      </c>
    </row>
    <row r="10" spans="1:7" ht="17.45" customHeight="1" x14ac:dyDescent="0.25">
      <c r="B10" s="159" t="s">
        <v>248</v>
      </c>
      <c r="C10" s="230">
        <f>C11+C12</f>
        <v>76689</v>
      </c>
      <c r="D10" s="230">
        <f>D11+D12</f>
        <v>18809</v>
      </c>
    </row>
    <row r="11" spans="1:7" ht="17.45" customHeight="1" x14ac:dyDescent="0.25">
      <c r="B11" s="228" t="s">
        <v>249</v>
      </c>
      <c r="C11" s="231">
        <v>73172</v>
      </c>
      <c r="D11" s="231">
        <f>3691+14521</f>
        <v>18212</v>
      </c>
    </row>
    <row r="12" spans="1:7" ht="17.45" customHeight="1" x14ac:dyDescent="0.25">
      <c r="B12" s="229" t="s">
        <v>250</v>
      </c>
      <c r="C12" s="232">
        <f>SUM(C13:C16)</f>
        <v>3517</v>
      </c>
      <c r="D12" s="232">
        <f>SUM(D13:D16)</f>
        <v>597</v>
      </c>
    </row>
    <row r="13" spans="1:7" ht="17.45" customHeight="1" x14ac:dyDescent="0.25">
      <c r="B13" s="228" t="s">
        <v>251</v>
      </c>
      <c r="C13" s="231">
        <v>1075</v>
      </c>
      <c r="D13" s="231">
        <v>438</v>
      </c>
    </row>
    <row r="14" spans="1:7" ht="17.45" customHeight="1" x14ac:dyDescent="0.25">
      <c r="B14" s="228" t="s">
        <v>252</v>
      </c>
      <c r="C14" s="231" t="s">
        <v>144</v>
      </c>
      <c r="D14" s="231">
        <v>0</v>
      </c>
    </row>
    <row r="15" spans="1:7" ht="17.45" customHeight="1" x14ac:dyDescent="0.25">
      <c r="B15" s="228" t="s">
        <v>253</v>
      </c>
      <c r="C15" s="231">
        <v>1254</v>
      </c>
      <c r="D15" s="231">
        <f>75+84</f>
        <v>159</v>
      </c>
    </row>
    <row r="16" spans="1:7" ht="17.45" customHeight="1" x14ac:dyDescent="0.25">
      <c r="B16" s="228" t="s">
        <v>254</v>
      </c>
      <c r="C16" s="231">
        <v>1188</v>
      </c>
      <c r="D16" s="231">
        <v>0</v>
      </c>
    </row>
    <row r="17" spans="2:4" ht="17.45" customHeight="1" x14ac:dyDescent="0.25">
      <c r="B17" s="228"/>
      <c r="C17" s="231"/>
      <c r="D17" s="231"/>
    </row>
    <row r="18" spans="2:4" ht="17.45" customHeight="1" x14ac:dyDescent="0.25">
      <c r="B18" s="159" t="s">
        <v>255</v>
      </c>
      <c r="C18" s="230">
        <f>C19</f>
        <v>159567</v>
      </c>
      <c r="D18" s="230">
        <f>D19</f>
        <v>75823</v>
      </c>
    </row>
    <row r="19" spans="2:4" ht="17.45" customHeight="1" x14ac:dyDescent="0.25">
      <c r="B19" s="228" t="s">
        <v>249</v>
      </c>
      <c r="C19" s="231">
        <v>159567</v>
      </c>
      <c r="D19" s="231">
        <v>75823</v>
      </c>
    </row>
    <row r="20" spans="2:4" ht="17.45" customHeight="1" x14ac:dyDescent="0.25">
      <c r="B20" s="228"/>
      <c r="C20" s="231"/>
      <c r="D20" s="231"/>
    </row>
    <row r="21" spans="2:4" ht="17.45" customHeight="1" x14ac:dyDescent="0.25">
      <c r="B21" s="159" t="s">
        <v>256</v>
      </c>
      <c r="C21" s="230">
        <f>C22</f>
        <v>1473168</v>
      </c>
      <c r="D21" s="230">
        <f>D22</f>
        <v>571339</v>
      </c>
    </row>
    <row r="22" spans="2:4" ht="17.45" customHeight="1" x14ac:dyDescent="0.25">
      <c r="B22" s="228" t="s">
        <v>249</v>
      </c>
      <c r="C22" s="231">
        <v>1473168</v>
      </c>
      <c r="D22" s="231">
        <v>571339</v>
      </c>
    </row>
    <row r="23" spans="2:4" ht="17.45" customHeight="1" x14ac:dyDescent="0.25">
      <c r="B23" s="228"/>
      <c r="C23" s="231"/>
      <c r="D23" s="231"/>
    </row>
    <row r="24" spans="2:4" ht="17.45" customHeight="1" x14ac:dyDescent="0.25">
      <c r="B24" s="159" t="s">
        <v>257</v>
      </c>
      <c r="C24" s="230">
        <f>C25+C32</f>
        <v>183375</v>
      </c>
      <c r="D24" s="230">
        <f>D25+D32</f>
        <v>51927</v>
      </c>
    </row>
    <row r="25" spans="2:4" ht="17.45" customHeight="1" x14ac:dyDescent="0.25">
      <c r="B25" s="229" t="s">
        <v>250</v>
      </c>
      <c r="C25" s="232">
        <f>SUM(C26:C30)</f>
        <v>140758</v>
      </c>
      <c r="D25" s="232">
        <f>SUM(D26:D30)</f>
        <v>9310</v>
      </c>
    </row>
    <row r="26" spans="2:4" ht="17.45" customHeight="1" x14ac:dyDescent="0.25">
      <c r="B26" s="228" t="s">
        <v>258</v>
      </c>
      <c r="C26" s="231" t="s">
        <v>144</v>
      </c>
      <c r="D26" s="231">
        <v>0</v>
      </c>
    </row>
    <row r="27" spans="2:4" ht="17.45" customHeight="1" x14ac:dyDescent="0.25">
      <c r="B27" s="228" t="s">
        <v>259</v>
      </c>
      <c r="C27" s="231" t="s">
        <v>144</v>
      </c>
      <c r="D27" s="231">
        <v>0</v>
      </c>
    </row>
    <row r="28" spans="2:4" ht="17.45" customHeight="1" x14ac:dyDescent="0.25">
      <c r="B28" s="228" t="s">
        <v>260</v>
      </c>
      <c r="C28" s="231" t="s">
        <v>144</v>
      </c>
      <c r="D28" s="231">
        <v>0</v>
      </c>
    </row>
    <row r="29" spans="2:4" ht="17.45" customHeight="1" x14ac:dyDescent="0.25">
      <c r="B29" s="228" t="s">
        <v>261</v>
      </c>
      <c r="C29" s="231"/>
      <c r="D29" s="231">
        <v>0</v>
      </c>
    </row>
    <row r="30" spans="2:4" ht="17.45" customHeight="1" x14ac:dyDescent="0.25">
      <c r="B30" s="228" t="s">
        <v>262</v>
      </c>
      <c r="C30" s="231">
        <v>140758</v>
      </c>
      <c r="D30" s="231">
        <v>9310</v>
      </c>
    </row>
    <row r="31" spans="2:4" ht="17.45" customHeight="1" x14ac:dyDescent="0.25">
      <c r="B31" s="228"/>
      <c r="C31" s="231" t="s">
        <v>144</v>
      </c>
      <c r="D31" s="231"/>
    </row>
    <row r="32" spans="2:4" x14ac:dyDescent="0.25">
      <c r="B32" s="229" t="s">
        <v>263</v>
      </c>
      <c r="C32" s="232">
        <v>42617</v>
      </c>
      <c r="D32" s="232">
        <v>42617</v>
      </c>
    </row>
    <row r="33" spans="2:4" x14ac:dyDescent="0.25">
      <c r="B33" s="228"/>
      <c r="C33" s="231"/>
      <c r="D33" s="231"/>
    </row>
    <row r="34" spans="2:4" ht="15" customHeight="1" x14ac:dyDescent="0.25">
      <c r="B34" s="159" t="s">
        <v>264</v>
      </c>
      <c r="C34" s="230">
        <f>+C10+C18+C21+C24</f>
        <v>1892799</v>
      </c>
      <c r="D34" s="230">
        <f>+D10+D18+D21+D24</f>
        <v>717898</v>
      </c>
    </row>
  </sheetData>
  <mergeCells count="2">
    <mergeCell ref="B8:B9"/>
    <mergeCell ref="B5:G6"/>
  </mergeCells>
  <conditionalFormatting sqref="B11:D17 B25:D33 B22:D23 B19:D20">
    <cfRule type="expression" dxfId="4" priority="1">
      <formula>MOD(ROW(),2)=0</formula>
    </cfRule>
  </conditionalFormatting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C52"/>
  <sheetViews>
    <sheetView showGridLines="0" showRowColHeaders="0" zoomScale="80" zoomScaleNormal="80" workbookViewId="0"/>
  </sheetViews>
  <sheetFormatPr defaultColWidth="0" defaultRowHeight="15" zeroHeight="1" x14ac:dyDescent="0.25"/>
  <cols>
    <col min="1" max="1" width="9.85546875" customWidth="1"/>
    <col min="2" max="2" width="62.28515625" customWidth="1"/>
    <col min="3" max="4" width="17.85546875" customWidth="1"/>
    <col min="5" max="5" width="11.42578125" customWidth="1"/>
    <col min="6" max="9" width="8.7109375" hidden="1" customWidth="1"/>
    <col min="10" max="16382" width="8.7109375" hidden="1"/>
    <col min="16383" max="16383" width="10.42578125" hidden="1" customWidth="1"/>
    <col min="16384" max="16384" width="0.5703125" customWidth="1"/>
  </cols>
  <sheetData>
    <row r="1" spans="2:4" x14ac:dyDescent="0.25"/>
    <row r="2" spans="2:4" x14ac:dyDescent="0.25"/>
    <row r="3" spans="2:4" x14ac:dyDescent="0.25"/>
    <row r="4" spans="2:4" x14ac:dyDescent="0.25">
      <c r="B4" s="265"/>
      <c r="C4" s="266"/>
      <c r="D4" s="266"/>
    </row>
    <row r="5" spans="2:4" ht="32.1" customHeight="1" x14ac:dyDescent="0.25">
      <c r="B5" s="266"/>
      <c r="C5" s="266"/>
      <c r="D5" s="266"/>
    </row>
    <row r="6" spans="2:4" x14ac:dyDescent="0.25">
      <c r="B6" s="266"/>
      <c r="C6" s="266"/>
      <c r="D6" s="266"/>
    </row>
    <row r="7" spans="2:4" x14ac:dyDescent="0.25">
      <c r="B7" s="31" t="s">
        <v>29</v>
      </c>
      <c r="C7" s="4"/>
      <c r="D7" s="4"/>
    </row>
    <row r="8" spans="2:4" ht="21.95" customHeight="1" x14ac:dyDescent="0.25">
      <c r="B8" s="269"/>
      <c r="C8" s="263" t="s">
        <v>230</v>
      </c>
      <c r="D8" s="262"/>
    </row>
    <row r="9" spans="2:4" ht="23.1" customHeight="1" x14ac:dyDescent="0.25">
      <c r="B9" s="269"/>
      <c r="C9" s="202">
        <v>44012</v>
      </c>
      <c r="D9" s="202">
        <v>43830</v>
      </c>
    </row>
    <row r="10" spans="2:4" ht="18.95" customHeight="1" x14ac:dyDescent="0.25">
      <c r="B10" s="150" t="s">
        <v>265</v>
      </c>
      <c r="C10" s="174"/>
      <c r="D10" s="183"/>
    </row>
    <row r="11" spans="2:4" ht="18.95" customHeight="1" x14ac:dyDescent="0.25">
      <c r="B11" s="174" t="s">
        <v>266</v>
      </c>
      <c r="C11" s="176">
        <v>971314</v>
      </c>
      <c r="D11" s="184">
        <v>535757</v>
      </c>
    </row>
    <row r="12" spans="2:4" ht="18.95" customHeight="1" x14ac:dyDescent="0.25">
      <c r="B12" s="174" t="s">
        <v>267</v>
      </c>
      <c r="C12" s="176">
        <v>2529359</v>
      </c>
      <c r="D12" s="184">
        <v>740339</v>
      </c>
    </row>
    <row r="13" spans="2:4" ht="18.95" customHeight="1" x14ac:dyDescent="0.25">
      <c r="B13" s="174" t="s">
        <v>268</v>
      </c>
      <c r="C13" s="176">
        <v>4173334</v>
      </c>
      <c r="D13" s="184">
        <v>4523540</v>
      </c>
    </row>
    <row r="14" spans="2:4" ht="18.95" customHeight="1" x14ac:dyDescent="0.25">
      <c r="B14" s="174" t="s">
        <v>269</v>
      </c>
      <c r="C14" s="176">
        <v>1268509</v>
      </c>
      <c r="D14" s="184">
        <v>1079743</v>
      </c>
    </row>
    <row r="15" spans="2:4" ht="18.95" customHeight="1" x14ac:dyDescent="0.25">
      <c r="B15" s="174" t="s">
        <v>270</v>
      </c>
      <c r="C15" s="176">
        <v>176299</v>
      </c>
      <c r="D15" s="184">
        <v>171849</v>
      </c>
    </row>
    <row r="16" spans="2:4" ht="18.95" customHeight="1" x14ac:dyDescent="0.25">
      <c r="B16" s="174" t="s">
        <v>271</v>
      </c>
      <c r="C16" s="176">
        <v>2117663</v>
      </c>
      <c r="D16" s="184">
        <v>98804</v>
      </c>
    </row>
    <row r="17" spans="2:4" ht="18.95" customHeight="1" x14ac:dyDescent="0.25">
      <c r="B17" s="174" t="s">
        <v>272</v>
      </c>
      <c r="C17" s="176">
        <v>496822</v>
      </c>
      <c r="D17" s="184">
        <v>621302</v>
      </c>
    </row>
    <row r="18" spans="2:4" ht="18.95" customHeight="1" x14ac:dyDescent="0.25">
      <c r="B18" s="174" t="s">
        <v>273</v>
      </c>
      <c r="C18" s="176">
        <v>97398</v>
      </c>
      <c r="D18" s="184">
        <v>185998</v>
      </c>
    </row>
    <row r="19" spans="2:4" ht="18.95" customHeight="1" x14ac:dyDescent="0.25">
      <c r="B19" s="174" t="s">
        <v>274</v>
      </c>
      <c r="C19" s="176">
        <v>175521</v>
      </c>
      <c r="D19" s="184">
        <v>164971</v>
      </c>
    </row>
    <row r="20" spans="2:4" ht="18.95" customHeight="1" x14ac:dyDescent="0.25">
      <c r="B20" s="174" t="s">
        <v>275</v>
      </c>
      <c r="C20" s="176">
        <v>89048</v>
      </c>
      <c r="D20" s="184">
        <v>96776</v>
      </c>
    </row>
    <row r="21" spans="2:4" ht="18.95" customHeight="1" x14ac:dyDescent="0.25">
      <c r="B21" s="174" t="s">
        <v>276</v>
      </c>
      <c r="C21" s="176">
        <v>589555</v>
      </c>
      <c r="D21" s="184">
        <v>234766</v>
      </c>
    </row>
    <row r="22" spans="2:4" ht="18.95" customHeight="1" x14ac:dyDescent="0.25">
      <c r="B22" s="174" t="s">
        <v>126</v>
      </c>
      <c r="C22" s="185">
        <v>352706</v>
      </c>
      <c r="D22" s="186">
        <v>425452</v>
      </c>
    </row>
    <row r="23" spans="2:4" ht="18.95" customHeight="1" x14ac:dyDescent="0.25">
      <c r="B23" s="150" t="s">
        <v>277</v>
      </c>
      <c r="C23" s="187">
        <v>13037528</v>
      </c>
      <c r="D23" s="187">
        <v>8879297</v>
      </c>
    </row>
    <row r="24" spans="2:4" ht="18.95" customHeight="1" x14ac:dyDescent="0.25">
      <c r="B24" s="174"/>
      <c r="C24" s="178"/>
      <c r="D24" s="188"/>
    </row>
    <row r="25" spans="2:4" ht="18.95" customHeight="1" x14ac:dyDescent="0.25">
      <c r="B25" s="174" t="s">
        <v>278</v>
      </c>
      <c r="C25" s="176">
        <v>1124088</v>
      </c>
      <c r="D25" s="184">
        <v>1258111</v>
      </c>
    </row>
    <row r="26" spans="2:4" ht="18.95" customHeight="1" x14ac:dyDescent="0.25">
      <c r="B26" s="150"/>
      <c r="C26" s="178"/>
      <c r="D26" s="189"/>
    </row>
    <row r="27" spans="2:4" ht="18.95" customHeight="1" x14ac:dyDescent="0.25">
      <c r="B27" s="150" t="s">
        <v>277</v>
      </c>
      <c r="C27" s="190">
        <v>14161616</v>
      </c>
      <c r="D27" s="191">
        <v>10137408</v>
      </c>
    </row>
    <row r="28" spans="2:4" ht="11.45" customHeight="1" x14ac:dyDescent="0.25">
      <c r="B28" s="174"/>
      <c r="C28" s="178"/>
      <c r="D28" s="188"/>
    </row>
    <row r="29" spans="2:4" ht="18.95" customHeight="1" x14ac:dyDescent="0.25">
      <c r="B29" s="150" t="s">
        <v>279</v>
      </c>
      <c r="C29" s="178"/>
      <c r="D29" s="188"/>
    </row>
    <row r="30" spans="2:4" ht="18.95" customHeight="1" x14ac:dyDescent="0.25">
      <c r="B30" s="174" t="s">
        <v>267</v>
      </c>
      <c r="C30" s="176">
        <v>204561</v>
      </c>
      <c r="D30" s="184">
        <v>13342</v>
      </c>
    </row>
    <row r="31" spans="2:4" ht="18.95" customHeight="1" x14ac:dyDescent="0.25">
      <c r="B31" s="174" t="s">
        <v>280</v>
      </c>
      <c r="C31" s="176">
        <v>74151</v>
      </c>
      <c r="D31" s="184">
        <v>77065</v>
      </c>
    </row>
    <row r="32" spans="2:4" ht="18.95" customHeight="1" x14ac:dyDescent="0.25">
      <c r="B32" s="174" t="s">
        <v>281</v>
      </c>
      <c r="C32" s="176">
        <v>4237507</v>
      </c>
      <c r="D32" s="184">
        <v>6349352</v>
      </c>
    </row>
    <row r="33" spans="2:4" ht="18.95" customHeight="1" x14ac:dyDescent="0.25">
      <c r="B33" s="174" t="s">
        <v>272</v>
      </c>
      <c r="C33" s="176">
        <v>195622</v>
      </c>
      <c r="D33" s="184">
        <v>227913</v>
      </c>
    </row>
    <row r="34" spans="2:4" ht="18.95" customHeight="1" x14ac:dyDescent="0.25">
      <c r="B34" s="174" t="s">
        <v>282</v>
      </c>
      <c r="C34" s="176">
        <v>2537820</v>
      </c>
      <c r="D34" s="184">
        <v>2429789</v>
      </c>
    </row>
    <row r="35" spans="2:4" ht="18.95" customHeight="1" x14ac:dyDescent="0.25">
      <c r="B35" s="174" t="s">
        <v>283</v>
      </c>
      <c r="C35" s="176">
        <v>1170254</v>
      </c>
      <c r="D35" s="184">
        <v>2540239</v>
      </c>
    </row>
    <row r="36" spans="2:4" ht="18.95" customHeight="1" x14ac:dyDescent="0.25">
      <c r="B36" s="174" t="s">
        <v>276</v>
      </c>
      <c r="C36" s="176">
        <v>2691936</v>
      </c>
      <c r="D36" s="184">
        <v>1456178</v>
      </c>
    </row>
    <row r="37" spans="2:4" ht="18.95" customHeight="1" x14ac:dyDescent="0.25">
      <c r="B37" s="174" t="s">
        <v>284</v>
      </c>
      <c r="C37" s="176">
        <v>120258</v>
      </c>
      <c r="D37" s="184">
        <v>115202</v>
      </c>
    </row>
    <row r="38" spans="2:4" ht="18.95" customHeight="1" x14ac:dyDescent="0.25">
      <c r="B38" s="174" t="s">
        <v>269</v>
      </c>
      <c r="C38" s="176">
        <v>4728409</v>
      </c>
      <c r="D38" s="184">
        <v>4850315</v>
      </c>
    </row>
    <row r="39" spans="2:4" ht="18.95" customHeight="1" x14ac:dyDescent="0.25">
      <c r="B39" s="174" t="s">
        <v>270</v>
      </c>
      <c r="C39" s="176">
        <v>2429995</v>
      </c>
      <c r="D39" s="184">
        <v>1832380</v>
      </c>
    </row>
    <row r="40" spans="2:4" ht="18.95" customHeight="1" x14ac:dyDescent="0.25">
      <c r="B40" s="174" t="s">
        <v>285</v>
      </c>
      <c r="C40" s="176">
        <v>5455180</v>
      </c>
      <c r="D40" s="184">
        <v>5399391</v>
      </c>
    </row>
    <row r="41" spans="2:4" ht="18.95" customHeight="1" x14ac:dyDescent="0.25">
      <c r="B41" s="174" t="s">
        <v>286</v>
      </c>
      <c r="C41" s="176">
        <v>2422073</v>
      </c>
      <c r="D41" s="184">
        <v>2450125</v>
      </c>
    </row>
    <row r="42" spans="2:4" ht="18.95" customHeight="1" x14ac:dyDescent="0.25">
      <c r="B42" s="174" t="s">
        <v>287</v>
      </c>
      <c r="C42" s="176">
        <v>11741863</v>
      </c>
      <c r="D42" s="184">
        <v>11624471</v>
      </c>
    </row>
    <row r="43" spans="2:4" ht="18.95" customHeight="1" x14ac:dyDescent="0.25">
      <c r="B43" s="174" t="s">
        <v>288</v>
      </c>
      <c r="C43" s="176">
        <v>242458</v>
      </c>
      <c r="D43" s="184">
        <v>276824</v>
      </c>
    </row>
    <row r="44" spans="2:4" ht="18.95" customHeight="1" x14ac:dyDescent="0.25">
      <c r="B44" s="174" t="s">
        <v>126</v>
      </c>
      <c r="C44" s="176">
        <v>121437</v>
      </c>
      <c r="D44" s="184">
        <v>147058</v>
      </c>
    </row>
    <row r="45" spans="2:4" ht="18.95" customHeight="1" x14ac:dyDescent="0.25">
      <c r="B45" s="150" t="s">
        <v>289</v>
      </c>
      <c r="C45" s="190">
        <v>38373524</v>
      </c>
      <c r="D45" s="191">
        <v>39789644</v>
      </c>
    </row>
    <row r="46" spans="2:4" ht="18.95" customHeight="1" thickBot="1" x14ac:dyDescent="0.3">
      <c r="B46" s="150" t="s">
        <v>290</v>
      </c>
      <c r="C46" s="177">
        <v>52535140</v>
      </c>
      <c r="D46" s="151">
        <v>49927052</v>
      </c>
    </row>
    <row r="47" spans="2:4" ht="15.75" thickTop="1" x14ac:dyDescent="0.25"/>
    <row r="48" spans="2:4" hidden="1" x14ac:dyDescent="0.25"/>
    <row r="49" hidden="1" x14ac:dyDescent="0.25"/>
    <row r="50" x14ac:dyDescent="0.25"/>
    <row r="51" x14ac:dyDescent="0.25"/>
    <row r="52" x14ac:dyDescent="0.25"/>
  </sheetData>
  <mergeCells count="3">
    <mergeCell ref="B8:B9"/>
    <mergeCell ref="C8:D8"/>
    <mergeCell ref="B4:D6"/>
  </mergeCells>
  <conditionalFormatting sqref="B10:D46">
    <cfRule type="expression" dxfId="3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50"/>
  <sheetViews>
    <sheetView showGridLines="0" showRowColHeaders="0" zoomScale="80" zoomScaleNormal="80" workbookViewId="0"/>
  </sheetViews>
  <sheetFormatPr defaultColWidth="0" defaultRowHeight="15" x14ac:dyDescent="0.25"/>
  <cols>
    <col min="1" max="1" width="10.85546875" customWidth="1"/>
    <col min="2" max="2" width="61.85546875" bestFit="1" customWidth="1"/>
    <col min="3" max="3" width="15.85546875" customWidth="1"/>
    <col min="4" max="4" width="18.85546875" customWidth="1"/>
    <col min="5" max="5" width="12.5703125" customWidth="1"/>
    <col min="6" max="16384" width="8.7109375" hidden="1"/>
  </cols>
  <sheetData>
    <row r="4" spans="2:4" ht="17.25" customHeight="1" x14ac:dyDescent="0.25">
      <c r="B4" s="265"/>
      <c r="C4" s="266"/>
      <c r="D4" s="266"/>
    </row>
    <row r="5" spans="2:4" ht="17.25" customHeight="1" x14ac:dyDescent="0.25">
      <c r="B5" s="266"/>
      <c r="C5" s="266"/>
      <c r="D5" s="266"/>
    </row>
    <row r="6" spans="2:4" ht="17.25" customHeight="1" x14ac:dyDescent="0.25">
      <c r="B6" s="266"/>
      <c r="C6" s="266"/>
      <c r="D6" s="266"/>
    </row>
    <row r="7" spans="2:4" ht="20.45" customHeight="1" x14ac:dyDescent="0.25">
      <c r="B7" s="114" t="s">
        <v>29</v>
      </c>
      <c r="C7" s="115"/>
      <c r="D7" s="115"/>
    </row>
    <row r="8" spans="2:4" ht="20.45" customHeight="1" x14ac:dyDescent="0.25">
      <c r="B8" s="269"/>
      <c r="C8" s="263" t="s">
        <v>230</v>
      </c>
      <c r="D8" s="262"/>
    </row>
    <row r="9" spans="2:4" ht="20.45" customHeight="1" x14ac:dyDescent="0.25">
      <c r="B9" s="269"/>
      <c r="C9" s="202">
        <v>44012</v>
      </c>
      <c r="D9" s="202">
        <v>43830</v>
      </c>
    </row>
    <row r="10" spans="2:4" s="101" customFormat="1" ht="20.45" customHeight="1" x14ac:dyDescent="0.2">
      <c r="B10" s="90" t="s">
        <v>265</v>
      </c>
      <c r="C10" s="222"/>
      <c r="D10" s="222"/>
    </row>
    <row r="11" spans="2:4" s="101" customFormat="1" ht="20.45" customHeight="1" x14ac:dyDescent="0.2">
      <c r="B11" s="89" t="s">
        <v>291</v>
      </c>
      <c r="C11" s="203">
        <v>1945496</v>
      </c>
      <c r="D11" s="203">
        <v>2079891</v>
      </c>
    </row>
    <row r="12" spans="2:4" s="101" customFormat="1" ht="20.45" customHeight="1" x14ac:dyDescent="0.2">
      <c r="B12" s="89" t="s">
        <v>292</v>
      </c>
      <c r="C12" s="203">
        <v>377372</v>
      </c>
      <c r="D12" s="203">
        <v>456771</v>
      </c>
    </row>
    <row r="13" spans="2:4" s="101" customFormat="1" ht="20.45" customHeight="1" x14ac:dyDescent="0.2">
      <c r="B13" s="89" t="s">
        <v>182</v>
      </c>
      <c r="C13" s="203">
        <v>200715</v>
      </c>
      <c r="D13" s="203">
        <v>212220</v>
      </c>
    </row>
    <row r="14" spans="2:4" s="101" customFormat="1" ht="20.45" customHeight="1" x14ac:dyDescent="0.2">
      <c r="B14" s="89" t="s">
        <v>293</v>
      </c>
      <c r="C14" s="203">
        <v>622514</v>
      </c>
      <c r="D14" s="203">
        <v>358847</v>
      </c>
    </row>
    <row r="15" spans="2:4" s="101" customFormat="1" ht="20.45" customHeight="1" x14ac:dyDescent="0.2">
      <c r="B15" s="89" t="s">
        <v>294</v>
      </c>
      <c r="C15" s="203">
        <v>65605</v>
      </c>
      <c r="D15" s="203">
        <v>133868</v>
      </c>
    </row>
    <row r="16" spans="2:4" s="101" customFormat="1" ht="20.45" customHeight="1" x14ac:dyDescent="0.2">
      <c r="B16" s="89" t="s">
        <v>295</v>
      </c>
      <c r="C16" s="203">
        <v>745864</v>
      </c>
      <c r="D16" s="203">
        <v>744591</v>
      </c>
    </row>
    <row r="17" spans="2:4" s="101" customFormat="1" ht="20.45" customHeight="1" x14ac:dyDescent="0.2">
      <c r="B17" s="89" t="s">
        <v>296</v>
      </c>
      <c r="C17" s="203">
        <v>3001664</v>
      </c>
      <c r="D17" s="203">
        <v>2746249</v>
      </c>
    </row>
    <row r="18" spans="2:4" s="101" customFormat="1" ht="20.45" customHeight="1" x14ac:dyDescent="0.2">
      <c r="B18" s="89" t="s">
        <v>297</v>
      </c>
      <c r="C18" s="203">
        <v>234073</v>
      </c>
      <c r="D18" s="203">
        <v>200044</v>
      </c>
    </row>
    <row r="19" spans="2:4" s="101" customFormat="1" ht="20.45" customHeight="1" x14ac:dyDescent="0.2">
      <c r="B19" s="89" t="s">
        <v>274</v>
      </c>
      <c r="C19" s="203">
        <v>238295</v>
      </c>
      <c r="D19" s="203">
        <v>251809</v>
      </c>
    </row>
    <row r="20" spans="2:4" s="101" customFormat="1" ht="20.45" customHeight="1" x14ac:dyDescent="0.2">
      <c r="B20" s="89" t="s">
        <v>183</v>
      </c>
      <c r="C20" s="203">
        <v>311265</v>
      </c>
      <c r="D20" s="203">
        <v>287538</v>
      </c>
    </row>
    <row r="21" spans="2:4" s="101" customFormat="1" ht="20.45" customHeight="1" x14ac:dyDescent="0.2">
      <c r="B21" s="89" t="s">
        <v>298</v>
      </c>
      <c r="C21" s="203">
        <v>714339</v>
      </c>
      <c r="D21" s="203" t="s">
        <v>144</v>
      </c>
    </row>
    <row r="22" spans="2:4" s="101" customFormat="1" ht="20.45" customHeight="1" x14ac:dyDescent="0.2">
      <c r="B22" s="89" t="s">
        <v>299</v>
      </c>
      <c r="C22" s="203">
        <v>76251</v>
      </c>
      <c r="D22" s="203">
        <v>85000</v>
      </c>
    </row>
    <row r="23" spans="2:4" s="101" customFormat="1" ht="20.45" customHeight="1" x14ac:dyDescent="0.2">
      <c r="B23" s="89" t="s">
        <v>300</v>
      </c>
      <c r="C23" s="204">
        <v>519698</v>
      </c>
      <c r="D23" s="204">
        <v>355623</v>
      </c>
    </row>
    <row r="24" spans="2:4" s="101" customFormat="1" ht="20.45" customHeight="1" x14ac:dyDescent="0.2">
      <c r="B24" s="90" t="s">
        <v>277</v>
      </c>
      <c r="C24" s="223">
        <v>9053151</v>
      </c>
      <c r="D24" s="223">
        <v>7912451</v>
      </c>
    </row>
    <row r="25" spans="2:4" s="101" customFormat="1" ht="20.45" customHeight="1" x14ac:dyDescent="0.2">
      <c r="B25" s="89"/>
      <c r="C25" s="203"/>
      <c r="D25" s="213"/>
    </row>
    <row r="26" spans="2:4" s="101" customFormat="1" ht="20.45" customHeight="1" x14ac:dyDescent="0.2">
      <c r="B26" s="90" t="s">
        <v>279</v>
      </c>
      <c r="C26" s="203"/>
      <c r="D26" s="203"/>
    </row>
    <row r="27" spans="2:4" s="101" customFormat="1" ht="20.45" customHeight="1" x14ac:dyDescent="0.2">
      <c r="B27" s="89" t="s">
        <v>292</v>
      </c>
      <c r="C27" s="203">
        <v>286900</v>
      </c>
      <c r="D27" s="203">
        <v>147266</v>
      </c>
    </row>
    <row r="28" spans="2:4" s="101" customFormat="1" ht="20.45" customHeight="1" x14ac:dyDescent="0.2">
      <c r="B28" s="89" t="s">
        <v>296</v>
      </c>
      <c r="C28" s="203">
        <v>12860765</v>
      </c>
      <c r="D28" s="203">
        <v>12029782</v>
      </c>
    </row>
    <row r="29" spans="2:4" s="101" customFormat="1" ht="20.45" customHeight="1" x14ac:dyDescent="0.2">
      <c r="B29" s="89" t="s">
        <v>293</v>
      </c>
      <c r="C29" s="203">
        <v>671</v>
      </c>
      <c r="D29" s="203">
        <v>883</v>
      </c>
    </row>
    <row r="30" spans="2:4" s="101" customFormat="1" ht="20.45" customHeight="1" x14ac:dyDescent="0.2">
      <c r="B30" s="89" t="s">
        <v>301</v>
      </c>
      <c r="C30" s="203">
        <v>753718</v>
      </c>
      <c r="D30" s="203">
        <v>661057</v>
      </c>
    </row>
    <row r="31" spans="2:4" s="101" customFormat="1" ht="20.45" customHeight="1" x14ac:dyDescent="0.2">
      <c r="B31" s="89" t="s">
        <v>302</v>
      </c>
      <c r="C31" s="203">
        <v>1864956</v>
      </c>
      <c r="D31" s="203">
        <v>1888064</v>
      </c>
    </row>
    <row r="32" spans="2:4" s="101" customFormat="1" ht="20.45" customHeight="1" x14ac:dyDescent="0.2">
      <c r="B32" s="89" t="s">
        <v>183</v>
      </c>
      <c r="C32" s="203">
        <v>6513321</v>
      </c>
      <c r="D32" s="203">
        <v>6421156</v>
      </c>
    </row>
    <row r="33" spans="2:4" s="101" customFormat="1" ht="20.45" customHeight="1" x14ac:dyDescent="0.2">
      <c r="B33" s="89" t="s">
        <v>303</v>
      </c>
      <c r="C33" s="203">
        <v>3522442</v>
      </c>
      <c r="D33" s="203">
        <v>4193329</v>
      </c>
    </row>
    <row r="34" spans="2:4" s="101" customFormat="1" ht="20.45" customHeight="1" x14ac:dyDescent="0.2">
      <c r="B34" s="89" t="s">
        <v>304</v>
      </c>
      <c r="C34" s="203">
        <v>505641</v>
      </c>
      <c r="D34" s="203">
        <v>482841</v>
      </c>
    </row>
    <row r="35" spans="2:4" s="101" customFormat="1" ht="20.45" customHeight="1" x14ac:dyDescent="0.2">
      <c r="B35" s="89" t="s">
        <v>299</v>
      </c>
      <c r="C35" s="203">
        <v>180000</v>
      </c>
      <c r="D35" s="203">
        <v>202747</v>
      </c>
    </row>
    <row r="36" spans="2:4" s="101" customFormat="1" ht="20.45" customHeight="1" x14ac:dyDescent="0.2">
      <c r="B36" s="89" t="s">
        <v>300</v>
      </c>
      <c r="C36" s="204">
        <v>116513</v>
      </c>
      <c r="D36" s="204">
        <v>96611</v>
      </c>
    </row>
    <row r="37" spans="2:4" s="101" customFormat="1" ht="20.45" customHeight="1" x14ac:dyDescent="0.2">
      <c r="B37" s="90" t="s">
        <v>289</v>
      </c>
      <c r="C37" s="233">
        <v>26604927</v>
      </c>
      <c r="D37" s="233">
        <v>26123736</v>
      </c>
    </row>
    <row r="38" spans="2:4" s="101" customFormat="1" ht="20.45" customHeight="1" x14ac:dyDescent="0.2">
      <c r="B38" s="90" t="s">
        <v>305</v>
      </c>
      <c r="C38" s="223">
        <v>35658078</v>
      </c>
      <c r="D38" s="223">
        <v>34036187</v>
      </c>
    </row>
    <row r="39" spans="2:4" s="101" customFormat="1" ht="20.45" customHeight="1" x14ac:dyDescent="0.2">
      <c r="B39" s="90"/>
      <c r="C39" s="203"/>
      <c r="D39" s="213"/>
    </row>
    <row r="40" spans="2:4" s="101" customFormat="1" ht="20.45" customHeight="1" x14ac:dyDescent="0.2">
      <c r="B40" s="90" t="s">
        <v>306</v>
      </c>
      <c r="C40" s="203"/>
      <c r="D40" s="213"/>
    </row>
    <row r="41" spans="2:4" s="101" customFormat="1" ht="20.45" customHeight="1" x14ac:dyDescent="0.2">
      <c r="B41" s="89" t="s">
        <v>307</v>
      </c>
      <c r="C41" s="203">
        <v>7293763</v>
      </c>
      <c r="D41" s="203">
        <v>7293763</v>
      </c>
    </row>
    <row r="42" spans="2:4" s="101" customFormat="1" ht="20.45" customHeight="1" x14ac:dyDescent="0.2">
      <c r="B42" s="89" t="s">
        <v>308</v>
      </c>
      <c r="C42" s="203">
        <v>2249721</v>
      </c>
      <c r="D42" s="203">
        <v>2249721</v>
      </c>
    </row>
    <row r="43" spans="2:4" s="101" customFormat="1" ht="20.45" customHeight="1" x14ac:dyDescent="0.2">
      <c r="B43" s="89" t="s">
        <v>309</v>
      </c>
      <c r="C43" s="203">
        <v>8750928</v>
      </c>
      <c r="D43" s="203">
        <v>8750051</v>
      </c>
    </row>
    <row r="44" spans="2:4" s="101" customFormat="1" ht="20.45" customHeight="1" x14ac:dyDescent="0.2">
      <c r="B44" s="89" t="s">
        <v>310</v>
      </c>
      <c r="C44" s="203">
        <v>-2415245</v>
      </c>
      <c r="D44" s="203">
        <v>-2406920</v>
      </c>
    </row>
    <row r="45" spans="2:4" s="101" customFormat="1" ht="20.45" customHeight="1" x14ac:dyDescent="0.2">
      <c r="B45" s="89" t="s">
        <v>311</v>
      </c>
      <c r="C45" s="204">
        <v>993437</v>
      </c>
      <c r="D45" s="204" t="s">
        <v>144</v>
      </c>
    </row>
    <row r="46" spans="2:4" s="101" customFormat="1" ht="20.45" customHeight="1" x14ac:dyDescent="0.2">
      <c r="B46" s="90" t="s">
        <v>312</v>
      </c>
      <c r="C46" s="213">
        <v>16872604</v>
      </c>
      <c r="D46" s="213">
        <v>15886615</v>
      </c>
    </row>
    <row r="47" spans="2:4" x14ac:dyDescent="0.25">
      <c r="B47" s="90" t="s">
        <v>313</v>
      </c>
      <c r="C47" s="233">
        <v>4458</v>
      </c>
      <c r="D47" s="233">
        <v>4250</v>
      </c>
    </row>
    <row r="48" spans="2:4" x14ac:dyDescent="0.25">
      <c r="B48" s="90" t="s">
        <v>314</v>
      </c>
      <c r="C48" s="213">
        <v>16877062</v>
      </c>
      <c r="D48" s="213">
        <v>15890865</v>
      </c>
    </row>
    <row r="49" spans="2:4" ht="15" customHeight="1" thickBot="1" x14ac:dyDescent="0.3">
      <c r="B49" s="90" t="s">
        <v>315</v>
      </c>
      <c r="C49" s="224">
        <v>52535140</v>
      </c>
      <c r="D49" s="224">
        <v>49927052</v>
      </c>
    </row>
    <row r="50" spans="2:4" ht="15.75" thickTop="1" x14ac:dyDescent="0.25"/>
  </sheetData>
  <mergeCells count="3">
    <mergeCell ref="B8:B9"/>
    <mergeCell ref="C8:D8"/>
    <mergeCell ref="B4:D6"/>
  </mergeCells>
  <conditionalFormatting sqref="B10:D49">
    <cfRule type="expression" dxfId="2" priority="1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57"/>
  <sheetViews>
    <sheetView showGridLines="0" showRowColHeaders="0" zoomScale="80" zoomScaleNormal="80" workbookViewId="0"/>
  </sheetViews>
  <sheetFormatPr defaultColWidth="8.7109375" defaultRowHeight="15" x14ac:dyDescent="0.25"/>
  <cols>
    <col min="1" max="1" width="10.42578125" customWidth="1"/>
    <col min="2" max="2" width="54.42578125" customWidth="1"/>
    <col min="3" max="6" width="19.140625" customWidth="1"/>
  </cols>
  <sheetData>
    <row r="5" spans="2:6" x14ac:dyDescent="0.25">
      <c r="B5" s="265"/>
      <c r="C5" s="266"/>
    </row>
    <row r="6" spans="2:6" x14ac:dyDescent="0.25">
      <c r="B6" s="266"/>
      <c r="C6" s="266"/>
    </row>
    <row r="7" spans="2:6" ht="7.5" customHeight="1" x14ac:dyDescent="0.25">
      <c r="B7" s="266"/>
      <c r="C7" s="266"/>
    </row>
    <row r="8" spans="2:6" ht="32.1" customHeight="1" x14ac:dyDescent="0.25">
      <c r="B8" s="116" t="s">
        <v>30</v>
      </c>
      <c r="C8" s="4"/>
    </row>
    <row r="9" spans="2:6" ht="31.5" customHeight="1" x14ac:dyDescent="0.25">
      <c r="B9" s="269"/>
      <c r="C9" s="263" t="s">
        <v>159</v>
      </c>
      <c r="D9" s="262"/>
      <c r="E9" s="263" t="s">
        <v>160</v>
      </c>
      <c r="F9" s="262"/>
    </row>
    <row r="10" spans="2:6" ht="29.1" customHeight="1" x14ac:dyDescent="0.25">
      <c r="B10" s="269"/>
      <c r="C10" s="202" t="s">
        <v>128</v>
      </c>
      <c r="D10" s="202" t="s">
        <v>129</v>
      </c>
      <c r="E10" s="202" t="s">
        <v>161</v>
      </c>
      <c r="F10" s="202" t="s">
        <v>162</v>
      </c>
    </row>
    <row r="11" spans="2:6" ht="21" customHeight="1" x14ac:dyDescent="0.25">
      <c r="B11" s="90" t="s">
        <v>316</v>
      </c>
      <c r="C11" s="234"/>
      <c r="D11" s="235"/>
      <c r="E11" s="235"/>
      <c r="F11" s="235"/>
    </row>
    <row r="12" spans="2:6" ht="21" customHeight="1" x14ac:dyDescent="0.25">
      <c r="B12" s="90" t="s">
        <v>317</v>
      </c>
      <c r="C12" s="236">
        <v>5934414</v>
      </c>
      <c r="D12" s="236">
        <v>7016793</v>
      </c>
      <c r="E12" s="236">
        <v>11993629</v>
      </c>
      <c r="F12" s="236">
        <v>12929971</v>
      </c>
    </row>
    <row r="13" spans="2:6" ht="21" customHeight="1" x14ac:dyDescent="0.25">
      <c r="B13" s="90"/>
      <c r="C13" s="236"/>
      <c r="D13" s="237"/>
      <c r="E13" s="236"/>
      <c r="F13" s="237"/>
    </row>
    <row r="14" spans="2:6" ht="21" customHeight="1" x14ac:dyDescent="0.25">
      <c r="B14" s="90" t="s">
        <v>318</v>
      </c>
      <c r="C14" s="236"/>
      <c r="D14" s="237"/>
      <c r="E14" s="236"/>
      <c r="F14" s="237"/>
    </row>
    <row r="15" spans="2:6" ht="21" customHeight="1" x14ac:dyDescent="0.25">
      <c r="B15" s="90" t="s">
        <v>319</v>
      </c>
      <c r="C15" s="236"/>
      <c r="D15" s="237"/>
      <c r="E15" s="236"/>
      <c r="F15" s="237"/>
    </row>
    <row r="16" spans="2:6" ht="21" customHeight="1" x14ac:dyDescent="0.25">
      <c r="B16" s="89" t="s">
        <v>320</v>
      </c>
      <c r="C16" s="237">
        <v>-2755238</v>
      </c>
      <c r="D16" s="237">
        <v>-2526019</v>
      </c>
      <c r="E16" s="237">
        <v>-5569733</v>
      </c>
      <c r="F16" s="237">
        <v>-5120200</v>
      </c>
    </row>
    <row r="17" spans="2:6" ht="21" customHeight="1" x14ac:dyDescent="0.25">
      <c r="B17" s="89" t="s">
        <v>189</v>
      </c>
      <c r="C17" s="237">
        <v>-257441</v>
      </c>
      <c r="D17" s="237">
        <v>-367375</v>
      </c>
      <c r="E17" s="237">
        <v>-622453</v>
      </c>
      <c r="F17" s="237">
        <v>-701171</v>
      </c>
    </row>
    <row r="18" spans="2:6" ht="21" customHeight="1" x14ac:dyDescent="0.25">
      <c r="B18" s="89" t="s">
        <v>190</v>
      </c>
      <c r="C18" s="238">
        <v>-231378</v>
      </c>
      <c r="D18" s="237">
        <v>-330180</v>
      </c>
      <c r="E18" s="238">
        <v>-543303</v>
      </c>
      <c r="F18" s="237">
        <v>-725162</v>
      </c>
    </row>
    <row r="19" spans="2:6" ht="21" customHeight="1" x14ac:dyDescent="0.25">
      <c r="B19" s="89"/>
      <c r="C19" s="237">
        <v>-3244057</v>
      </c>
      <c r="D19" s="239">
        <v>-3223574</v>
      </c>
      <c r="E19" s="237">
        <v>-6735489</v>
      </c>
      <c r="F19" s="239">
        <v>-6546533</v>
      </c>
    </row>
    <row r="20" spans="2:6" ht="21" customHeight="1" x14ac:dyDescent="0.25">
      <c r="B20" s="90" t="s">
        <v>321</v>
      </c>
      <c r="C20" s="236"/>
      <c r="D20" s="237"/>
      <c r="E20" s="236"/>
      <c r="F20" s="237"/>
    </row>
    <row r="21" spans="2:6" ht="21" customHeight="1" x14ac:dyDescent="0.25">
      <c r="B21" s="89" t="s">
        <v>322</v>
      </c>
      <c r="C21" s="237">
        <v>-288140</v>
      </c>
      <c r="D21" s="237">
        <v>-271186</v>
      </c>
      <c r="E21" s="237">
        <v>-520779</v>
      </c>
      <c r="F21" s="237">
        <v>-534273</v>
      </c>
    </row>
    <row r="22" spans="2:6" ht="21" customHeight="1" x14ac:dyDescent="0.25">
      <c r="B22" s="89" t="s">
        <v>184</v>
      </c>
      <c r="C22" s="237">
        <v>-17237</v>
      </c>
      <c r="D22" s="237">
        <v>-21604</v>
      </c>
      <c r="E22" s="237">
        <v>-27613</v>
      </c>
      <c r="F22" s="237">
        <v>-34076</v>
      </c>
    </row>
    <row r="23" spans="2:6" ht="21" customHeight="1" x14ac:dyDescent="0.25">
      <c r="B23" s="89" t="s">
        <v>185</v>
      </c>
      <c r="C23" s="237">
        <v>-303285</v>
      </c>
      <c r="D23" s="237">
        <v>-292920</v>
      </c>
      <c r="E23" s="237">
        <v>-534815</v>
      </c>
      <c r="F23" s="237">
        <v>-512676</v>
      </c>
    </row>
    <row r="24" spans="2:6" ht="21" customHeight="1" x14ac:dyDescent="0.25">
      <c r="B24" s="89" t="s">
        <v>187</v>
      </c>
      <c r="C24" s="237">
        <v>-214589</v>
      </c>
      <c r="D24" s="237">
        <v>-212827</v>
      </c>
      <c r="E24" s="237">
        <v>-425481</v>
      </c>
      <c r="F24" s="237">
        <v>-407737</v>
      </c>
    </row>
    <row r="25" spans="2:6" ht="21" customHeight="1" x14ac:dyDescent="0.25">
      <c r="B25" s="89" t="s">
        <v>323</v>
      </c>
      <c r="C25" s="237">
        <v>-33121</v>
      </c>
      <c r="D25" s="237">
        <v>-100193</v>
      </c>
      <c r="E25" s="237">
        <v>-69843</v>
      </c>
      <c r="F25" s="237">
        <v>-100827</v>
      </c>
    </row>
    <row r="26" spans="2:6" ht="21" customHeight="1" x14ac:dyDescent="0.25">
      <c r="B26" s="89" t="s">
        <v>324</v>
      </c>
      <c r="C26" s="237">
        <v>-373405</v>
      </c>
      <c r="D26" s="237">
        <v>-266107</v>
      </c>
      <c r="E26" s="237">
        <v>-683676</v>
      </c>
      <c r="F26" s="237">
        <v>-465225</v>
      </c>
    </row>
    <row r="27" spans="2:6" ht="21" customHeight="1" x14ac:dyDescent="0.25">
      <c r="B27" s="89" t="s">
        <v>325</v>
      </c>
      <c r="C27" s="238">
        <v>-42516</v>
      </c>
      <c r="D27" s="237">
        <v>-29635</v>
      </c>
      <c r="E27" s="238">
        <v>-45542</v>
      </c>
      <c r="F27" s="237">
        <v>-31795</v>
      </c>
    </row>
    <row r="28" spans="2:6" ht="21" customHeight="1" x14ac:dyDescent="0.25">
      <c r="B28" s="89"/>
      <c r="C28" s="236">
        <v>-1272293</v>
      </c>
      <c r="D28" s="240">
        <v>-1194472</v>
      </c>
      <c r="E28" s="236">
        <v>-2307749</v>
      </c>
      <c r="F28" s="240">
        <v>-2086609</v>
      </c>
    </row>
    <row r="29" spans="2:6" ht="21" customHeight="1" x14ac:dyDescent="0.25">
      <c r="B29" s="90"/>
      <c r="C29" s="236"/>
      <c r="D29" s="237"/>
      <c r="E29" s="236"/>
      <c r="F29" s="237"/>
    </row>
    <row r="30" spans="2:6" ht="21" customHeight="1" x14ac:dyDescent="0.25">
      <c r="B30" s="90" t="s">
        <v>326</v>
      </c>
      <c r="C30" s="236">
        <v>-4516350</v>
      </c>
      <c r="D30" s="236">
        <v>-4418046</v>
      </c>
      <c r="E30" s="236">
        <v>-9043238</v>
      </c>
      <c r="F30" s="236">
        <v>-8633142</v>
      </c>
    </row>
    <row r="31" spans="2:6" ht="21" customHeight="1" x14ac:dyDescent="0.25">
      <c r="B31" s="90"/>
      <c r="C31" s="236"/>
      <c r="D31" s="236"/>
      <c r="E31" s="236"/>
      <c r="F31" s="236"/>
    </row>
    <row r="32" spans="2:6" ht="21" customHeight="1" x14ac:dyDescent="0.25">
      <c r="B32" s="90" t="s">
        <v>327</v>
      </c>
      <c r="C32" s="236">
        <v>1418064</v>
      </c>
      <c r="D32" s="236">
        <v>2598747</v>
      </c>
      <c r="E32" s="236">
        <v>2950391</v>
      </c>
      <c r="F32" s="236">
        <v>4296829</v>
      </c>
    </row>
    <row r="33" spans="2:6" ht="21" customHeight="1" x14ac:dyDescent="0.25">
      <c r="B33" s="90"/>
      <c r="C33" s="237"/>
      <c r="D33" s="236"/>
      <c r="E33" s="237"/>
      <c r="F33" s="236"/>
    </row>
    <row r="34" spans="2:6" ht="21" customHeight="1" x14ac:dyDescent="0.25">
      <c r="B34" s="90" t="s">
        <v>328</v>
      </c>
      <c r="C34" s="237"/>
      <c r="D34" s="236"/>
      <c r="E34" s="237"/>
      <c r="F34" s="236"/>
    </row>
    <row r="35" spans="2:6" ht="21" customHeight="1" x14ac:dyDescent="0.25">
      <c r="B35" s="89" t="s">
        <v>329</v>
      </c>
      <c r="C35" s="237">
        <v>-115360</v>
      </c>
      <c r="D35" s="237">
        <v>-47627</v>
      </c>
      <c r="E35" s="237">
        <v>-215100</v>
      </c>
      <c r="F35" s="237">
        <v>-126978</v>
      </c>
    </row>
    <row r="36" spans="2:6" ht="21" customHeight="1" x14ac:dyDescent="0.25">
      <c r="B36" s="89" t="s">
        <v>330</v>
      </c>
      <c r="C36" s="237">
        <v>-71110</v>
      </c>
      <c r="D36" s="237">
        <v>-63328</v>
      </c>
      <c r="E36" s="237">
        <v>-263090</v>
      </c>
      <c r="F36" s="237">
        <v>-286038</v>
      </c>
    </row>
    <row r="37" spans="2:6" ht="21" customHeight="1" x14ac:dyDescent="0.25">
      <c r="B37" s="89" t="s">
        <v>331</v>
      </c>
      <c r="C37" s="237">
        <v>-49132</v>
      </c>
      <c r="D37" s="237">
        <v>-663945</v>
      </c>
      <c r="E37" s="237">
        <v>-71786</v>
      </c>
      <c r="F37" s="237">
        <v>-692966</v>
      </c>
    </row>
    <row r="38" spans="2:6" ht="21" customHeight="1" x14ac:dyDescent="0.25">
      <c r="B38" s="89" t="s">
        <v>332</v>
      </c>
      <c r="C38" s="238">
        <v>-176836</v>
      </c>
      <c r="D38" s="237">
        <v>-296739</v>
      </c>
      <c r="E38" s="238">
        <v>-353837</v>
      </c>
      <c r="F38" s="237">
        <v>-500677</v>
      </c>
    </row>
    <row r="39" spans="2:6" ht="21" customHeight="1" x14ac:dyDescent="0.25">
      <c r="B39" s="89"/>
      <c r="C39" s="236">
        <v>-412438</v>
      </c>
      <c r="D39" s="240">
        <v>-1071639</v>
      </c>
      <c r="E39" s="236">
        <v>-903813</v>
      </c>
      <c r="F39" s="240">
        <v>-1606659</v>
      </c>
    </row>
    <row r="40" spans="2:6" ht="21" customHeight="1" x14ac:dyDescent="0.25">
      <c r="B40" s="89"/>
      <c r="C40" s="236"/>
      <c r="D40" s="237"/>
      <c r="E40" s="236"/>
      <c r="F40" s="237"/>
    </row>
    <row r="41" spans="2:6" ht="21" customHeight="1" x14ac:dyDescent="0.25">
      <c r="B41" s="89" t="s">
        <v>333</v>
      </c>
      <c r="C41" s="237"/>
      <c r="D41" s="237"/>
      <c r="E41" s="237">
        <v>51736</v>
      </c>
      <c r="F41" s="237" t="s">
        <v>144</v>
      </c>
    </row>
    <row r="42" spans="2:6" ht="21" customHeight="1" x14ac:dyDescent="0.25">
      <c r="B42" s="89" t="s">
        <v>334</v>
      </c>
      <c r="C42" s="237">
        <v>475137</v>
      </c>
      <c r="D42" s="237" t="s">
        <v>144</v>
      </c>
      <c r="E42" s="237">
        <v>-134023</v>
      </c>
      <c r="F42" s="237" t="s">
        <v>144</v>
      </c>
    </row>
    <row r="43" spans="2:6" ht="21" customHeight="1" x14ac:dyDescent="0.25">
      <c r="B43" s="89" t="s">
        <v>335</v>
      </c>
      <c r="C43" s="237">
        <v>82534</v>
      </c>
      <c r="D43" s="237">
        <v>36274</v>
      </c>
      <c r="E43" s="237">
        <v>164476</v>
      </c>
      <c r="F43" s="237">
        <v>103500</v>
      </c>
    </row>
    <row r="44" spans="2:6" ht="21" customHeight="1" x14ac:dyDescent="0.25">
      <c r="B44" s="89"/>
      <c r="C44" s="237"/>
      <c r="D44" s="237"/>
      <c r="E44" s="237"/>
      <c r="F44" s="237"/>
    </row>
    <row r="45" spans="2:6" ht="21" customHeight="1" x14ac:dyDescent="0.25">
      <c r="B45" s="89" t="s">
        <v>336</v>
      </c>
      <c r="C45" s="237">
        <v>670078</v>
      </c>
      <c r="D45" s="237">
        <v>2272470</v>
      </c>
      <c r="E45" s="237">
        <v>2152813</v>
      </c>
      <c r="F45" s="237">
        <v>2622988</v>
      </c>
    </row>
    <row r="46" spans="2:6" ht="21" customHeight="1" x14ac:dyDescent="0.25">
      <c r="B46" s="89" t="s">
        <v>337</v>
      </c>
      <c r="C46" s="238">
        <v>-705395</v>
      </c>
      <c r="D46" s="237">
        <v>-363883</v>
      </c>
      <c r="E46" s="238">
        <v>-2914876</v>
      </c>
      <c r="F46" s="237">
        <v>-815961</v>
      </c>
    </row>
    <row r="47" spans="2:6" ht="21" customHeight="1" x14ac:dyDescent="0.25">
      <c r="B47" s="90" t="s">
        <v>338</v>
      </c>
      <c r="C47" s="236">
        <v>1527980</v>
      </c>
      <c r="D47" s="240">
        <v>3471969</v>
      </c>
      <c r="E47" s="236">
        <v>1366704</v>
      </c>
      <c r="F47" s="240">
        <v>4600697</v>
      </c>
    </row>
    <row r="48" spans="2:6" ht="21" customHeight="1" x14ac:dyDescent="0.25">
      <c r="B48" s="90"/>
      <c r="C48" s="236"/>
      <c r="D48" s="237"/>
      <c r="E48" s="236"/>
      <c r="F48" s="237"/>
    </row>
    <row r="49" spans="2:6" ht="21" customHeight="1" x14ac:dyDescent="0.25">
      <c r="B49" s="89" t="s">
        <v>339</v>
      </c>
      <c r="C49" s="237">
        <v>-198803</v>
      </c>
      <c r="D49" s="237">
        <v>-973424</v>
      </c>
      <c r="E49" s="237">
        <v>-394319</v>
      </c>
      <c r="F49" s="237">
        <v>-1278146</v>
      </c>
    </row>
    <row r="50" spans="2:6" ht="21" customHeight="1" x14ac:dyDescent="0.25">
      <c r="B50" s="89" t="s">
        <v>301</v>
      </c>
      <c r="C50" s="238">
        <v>-285183</v>
      </c>
      <c r="D50" s="237">
        <v>-383559</v>
      </c>
      <c r="E50" s="238">
        <v>14763</v>
      </c>
      <c r="F50" s="237">
        <v>-410326</v>
      </c>
    </row>
    <row r="51" spans="2:6" ht="21" customHeight="1" x14ac:dyDescent="0.25">
      <c r="B51" s="90" t="s">
        <v>340</v>
      </c>
      <c r="C51" s="236">
        <v>1043994</v>
      </c>
      <c r="D51" s="240">
        <v>2114986</v>
      </c>
      <c r="E51" s="236">
        <v>987148</v>
      </c>
      <c r="F51" s="240">
        <v>2912225</v>
      </c>
    </row>
    <row r="52" spans="2:6" ht="21" customHeight="1" x14ac:dyDescent="0.25">
      <c r="B52" s="90" t="s">
        <v>341</v>
      </c>
      <c r="C52" s="236"/>
      <c r="D52" s="237"/>
      <c r="E52" s="236"/>
      <c r="F52" s="237"/>
    </row>
    <row r="53" spans="2:6" x14ac:dyDescent="0.25">
      <c r="B53" s="89" t="s">
        <v>342</v>
      </c>
      <c r="C53" s="237">
        <v>1043806</v>
      </c>
      <c r="D53" s="237">
        <v>2114774</v>
      </c>
      <c r="E53" s="237">
        <v>986691</v>
      </c>
      <c r="F53" s="237">
        <v>2911850</v>
      </c>
    </row>
    <row r="54" spans="2:6" x14ac:dyDescent="0.25">
      <c r="B54" s="89" t="s">
        <v>343</v>
      </c>
      <c r="C54" s="237">
        <v>188</v>
      </c>
      <c r="D54" s="237">
        <v>212</v>
      </c>
      <c r="E54" s="237">
        <v>457</v>
      </c>
      <c r="F54" s="237">
        <v>375</v>
      </c>
    </row>
    <row r="55" spans="2:6" ht="15.75" thickBot="1" x14ac:dyDescent="0.3">
      <c r="B55" s="90"/>
      <c r="C55" s="241">
        <v>1043994</v>
      </c>
      <c r="D55" s="241">
        <v>2114986</v>
      </c>
      <c r="E55" s="241">
        <v>987148</v>
      </c>
      <c r="F55" s="241">
        <v>2912225</v>
      </c>
    </row>
    <row r="56" spans="2:6" x14ac:dyDescent="0.25">
      <c r="B56" s="90" t="s">
        <v>344</v>
      </c>
      <c r="C56" s="242">
        <v>0.72</v>
      </c>
      <c r="D56" s="243">
        <v>1.45</v>
      </c>
      <c r="E56" s="236">
        <v>0.68</v>
      </c>
      <c r="F56" s="242">
        <v>2</v>
      </c>
    </row>
    <row r="57" spans="2:6" x14ac:dyDescent="0.25">
      <c r="B57" s="90" t="s">
        <v>345</v>
      </c>
      <c r="C57" s="242">
        <v>0.72</v>
      </c>
      <c r="D57" s="243">
        <v>1.45</v>
      </c>
      <c r="E57" s="235">
        <v>0.68</v>
      </c>
      <c r="F57" s="242">
        <v>2</v>
      </c>
    </row>
  </sheetData>
  <mergeCells count="4">
    <mergeCell ref="E9:F9"/>
    <mergeCell ref="B9:B10"/>
    <mergeCell ref="B5:C7"/>
    <mergeCell ref="C9:D9"/>
  </mergeCells>
  <conditionalFormatting sqref="B11:F57">
    <cfRule type="expression" dxfId="1" priority="1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D86"/>
  <sheetViews>
    <sheetView showGridLines="0" showRowColHeaders="0" zoomScale="80" zoomScaleNormal="80" workbookViewId="0"/>
  </sheetViews>
  <sheetFormatPr defaultColWidth="8.7109375" defaultRowHeight="15" x14ac:dyDescent="0.25"/>
  <cols>
    <col min="1" max="1" width="2.85546875" customWidth="1"/>
    <col min="2" max="2" width="90.140625" customWidth="1"/>
    <col min="3" max="4" width="19.140625" customWidth="1"/>
  </cols>
  <sheetData>
    <row r="7" spans="2:4" ht="9.6" customHeight="1" x14ac:dyDescent="0.25">
      <c r="B7" s="255"/>
      <c r="C7" s="256"/>
    </row>
    <row r="8" spans="2:4" x14ac:dyDescent="0.25">
      <c r="B8" s="31" t="s">
        <v>29</v>
      </c>
      <c r="C8" s="4"/>
    </row>
    <row r="9" spans="2:4" ht="32.450000000000003" customHeight="1" x14ac:dyDescent="0.25">
      <c r="B9" s="269"/>
      <c r="C9" s="263" t="s">
        <v>230</v>
      </c>
      <c r="D9" s="262"/>
    </row>
    <row r="10" spans="2:4" ht="36.6" customHeight="1" x14ac:dyDescent="0.25">
      <c r="B10" s="269"/>
      <c r="C10" s="202" t="s">
        <v>161</v>
      </c>
      <c r="D10" s="202" t="s">
        <v>162</v>
      </c>
    </row>
    <row r="11" spans="2:4" ht="21" customHeight="1" x14ac:dyDescent="0.25">
      <c r="B11" s="90" t="s">
        <v>346</v>
      </c>
      <c r="C11" s="245"/>
      <c r="D11" s="245"/>
    </row>
    <row r="12" spans="2:4" ht="21" customHeight="1" x14ac:dyDescent="0.25">
      <c r="B12" s="89" t="s">
        <v>347</v>
      </c>
      <c r="C12" s="237">
        <v>987148</v>
      </c>
      <c r="D12" s="237">
        <v>2912225</v>
      </c>
    </row>
    <row r="13" spans="2:4" ht="21" customHeight="1" x14ac:dyDescent="0.25">
      <c r="B13" s="90" t="s">
        <v>348</v>
      </c>
      <c r="C13" s="237"/>
      <c r="D13" s="237"/>
    </row>
    <row r="14" spans="2:4" ht="21" customHeight="1" x14ac:dyDescent="0.25">
      <c r="B14" s="89" t="s">
        <v>282</v>
      </c>
      <c r="C14" s="237">
        <v>-14763</v>
      </c>
      <c r="D14" s="237">
        <v>410326</v>
      </c>
    </row>
    <row r="15" spans="2:4" ht="21" customHeight="1" x14ac:dyDescent="0.25">
      <c r="B15" s="89" t="s">
        <v>187</v>
      </c>
      <c r="C15" s="237">
        <v>488449</v>
      </c>
      <c r="D15" s="237">
        <v>479299</v>
      </c>
    </row>
    <row r="16" spans="2:4" ht="21" customHeight="1" x14ac:dyDescent="0.25">
      <c r="B16" s="89" t="s">
        <v>349</v>
      </c>
      <c r="C16" s="237">
        <v>17422</v>
      </c>
      <c r="D16" s="237">
        <v>8638</v>
      </c>
    </row>
    <row r="17" spans="2:4" ht="21" customHeight="1" x14ac:dyDescent="0.25">
      <c r="B17" s="89" t="s">
        <v>350</v>
      </c>
      <c r="C17" s="237">
        <v>-51736</v>
      </c>
      <c r="D17" s="237" t="s">
        <v>144</v>
      </c>
    </row>
    <row r="18" spans="2:4" ht="21" customHeight="1" x14ac:dyDescent="0.25">
      <c r="B18" s="89" t="s">
        <v>334</v>
      </c>
      <c r="C18" s="237">
        <v>134023</v>
      </c>
      <c r="D18" s="237" t="s">
        <v>144</v>
      </c>
    </row>
    <row r="19" spans="2:4" ht="21" customHeight="1" x14ac:dyDescent="0.25">
      <c r="B19" s="89" t="s">
        <v>351</v>
      </c>
      <c r="C19" s="237">
        <v>3233</v>
      </c>
      <c r="D19" s="237">
        <v>-26016</v>
      </c>
    </row>
    <row r="20" spans="2:4" ht="21" customHeight="1" x14ac:dyDescent="0.25">
      <c r="B20" s="89" t="s">
        <v>335</v>
      </c>
      <c r="C20" s="237">
        <v>-164476</v>
      </c>
      <c r="D20" s="237">
        <v>-103500</v>
      </c>
    </row>
    <row r="21" spans="2:4" ht="21" customHeight="1" x14ac:dyDescent="0.25">
      <c r="B21" s="89" t="s">
        <v>352</v>
      </c>
      <c r="C21" s="237">
        <v>-227404</v>
      </c>
      <c r="D21" s="237">
        <v>-283372</v>
      </c>
    </row>
    <row r="22" spans="2:4" ht="21" customHeight="1" x14ac:dyDescent="0.25">
      <c r="B22" s="89" t="s">
        <v>353</v>
      </c>
      <c r="C22" s="237">
        <v>516348</v>
      </c>
      <c r="D22" s="237">
        <v>590478</v>
      </c>
    </row>
    <row r="23" spans="2:4" ht="21" customHeight="1" x14ac:dyDescent="0.25">
      <c r="B23" s="89" t="s">
        <v>354</v>
      </c>
      <c r="C23" s="237" t="s">
        <v>144</v>
      </c>
      <c r="D23" s="237">
        <v>-2962564</v>
      </c>
    </row>
    <row r="24" spans="2:4" ht="21" customHeight="1" x14ac:dyDescent="0.25">
      <c r="B24" s="89" t="s">
        <v>355</v>
      </c>
      <c r="C24" s="237">
        <v>2162364</v>
      </c>
      <c r="D24" s="237">
        <v>-70470</v>
      </c>
    </row>
    <row r="25" spans="2:4" ht="21" customHeight="1" x14ac:dyDescent="0.25">
      <c r="B25" s="89" t="s">
        <v>356</v>
      </c>
      <c r="C25" s="237">
        <v>-429840</v>
      </c>
      <c r="D25" s="237" t="s">
        <v>144</v>
      </c>
    </row>
    <row r="26" spans="2:4" ht="21" customHeight="1" x14ac:dyDescent="0.25">
      <c r="B26" s="89" t="s">
        <v>357</v>
      </c>
      <c r="C26" s="237">
        <v>7101</v>
      </c>
      <c r="D26" s="237">
        <v>13948</v>
      </c>
    </row>
    <row r="27" spans="2:4" ht="21" customHeight="1" x14ac:dyDescent="0.25">
      <c r="B27" s="89" t="s">
        <v>358</v>
      </c>
      <c r="C27" s="237">
        <v>356729</v>
      </c>
      <c r="D27" s="237">
        <v>978379</v>
      </c>
    </row>
    <row r="28" spans="2:4" ht="21" customHeight="1" x14ac:dyDescent="0.25">
      <c r="B28" s="89" t="s">
        <v>359</v>
      </c>
      <c r="C28" s="237" t="s">
        <v>144</v>
      </c>
      <c r="D28" s="237">
        <v>-62575</v>
      </c>
    </row>
    <row r="29" spans="2:4" ht="21" customHeight="1" x14ac:dyDescent="0.25">
      <c r="B29" s="89" t="s">
        <v>360</v>
      </c>
      <c r="C29" s="237">
        <v>-1800960</v>
      </c>
      <c r="D29" s="237">
        <v>-613394</v>
      </c>
    </row>
    <row r="30" spans="2:4" ht="21" customHeight="1" x14ac:dyDescent="0.25">
      <c r="B30" s="270" t="s">
        <v>361</v>
      </c>
      <c r="C30" s="271">
        <v>-81652</v>
      </c>
      <c r="D30" s="271">
        <v>-80241</v>
      </c>
    </row>
    <row r="31" spans="2:4" ht="21" customHeight="1" x14ac:dyDescent="0.25">
      <c r="B31" s="270"/>
      <c r="C31" s="271"/>
      <c r="D31" s="271"/>
    </row>
    <row r="32" spans="2:4" ht="21" customHeight="1" x14ac:dyDescent="0.25">
      <c r="B32" s="89" t="s">
        <v>183</v>
      </c>
      <c r="C32" s="237">
        <v>245476</v>
      </c>
      <c r="D32" s="237">
        <v>232277</v>
      </c>
    </row>
    <row r="33" spans="2:4" ht="21" customHeight="1" x14ac:dyDescent="0.25">
      <c r="B33" s="89" t="s">
        <v>325</v>
      </c>
      <c r="C33" s="238">
        <v>1531</v>
      </c>
      <c r="D33" s="238" t="s">
        <v>144</v>
      </c>
    </row>
    <row r="34" spans="2:4" ht="21" customHeight="1" x14ac:dyDescent="0.25">
      <c r="B34" s="244"/>
      <c r="C34" s="236">
        <v>2148993</v>
      </c>
      <c r="D34" s="236">
        <v>1423438</v>
      </c>
    </row>
    <row r="35" spans="2:4" ht="21" customHeight="1" x14ac:dyDescent="0.25">
      <c r="B35" s="89" t="s">
        <v>362</v>
      </c>
      <c r="C35" s="237"/>
      <c r="D35" s="237"/>
    </row>
    <row r="36" spans="2:4" ht="21" customHeight="1" x14ac:dyDescent="0.25">
      <c r="B36" s="89" t="s">
        <v>363</v>
      </c>
      <c r="C36" s="237">
        <v>139744</v>
      </c>
      <c r="D36" s="237">
        <v>-537832</v>
      </c>
    </row>
    <row r="37" spans="2:4" ht="21" customHeight="1" x14ac:dyDescent="0.25">
      <c r="B37" s="270" t="s">
        <v>361</v>
      </c>
      <c r="C37" s="271">
        <v>62771</v>
      </c>
      <c r="D37" s="271">
        <v>83115</v>
      </c>
    </row>
    <row r="38" spans="2:4" ht="21" customHeight="1" x14ac:dyDescent="0.25">
      <c r="B38" s="270"/>
      <c r="C38" s="271"/>
      <c r="D38" s="271"/>
    </row>
    <row r="39" spans="2:4" ht="21" customHeight="1" x14ac:dyDescent="0.25">
      <c r="B39" s="89" t="s">
        <v>271</v>
      </c>
      <c r="C39" s="237">
        <v>18144</v>
      </c>
      <c r="D39" s="237">
        <v>15276</v>
      </c>
    </row>
    <row r="40" spans="2:4" ht="21" customHeight="1" x14ac:dyDescent="0.25">
      <c r="B40" s="89" t="s">
        <v>272</v>
      </c>
      <c r="C40" s="237">
        <v>84987</v>
      </c>
      <c r="D40" s="237">
        <v>8953</v>
      </c>
    </row>
    <row r="41" spans="2:4" ht="21" customHeight="1" x14ac:dyDescent="0.25">
      <c r="B41" s="89" t="s">
        <v>364</v>
      </c>
      <c r="C41" s="237">
        <v>1424416</v>
      </c>
      <c r="D41" s="237">
        <v>33518</v>
      </c>
    </row>
    <row r="42" spans="2:4" ht="21" customHeight="1" x14ac:dyDescent="0.25">
      <c r="B42" s="89" t="s">
        <v>365</v>
      </c>
      <c r="C42" s="237">
        <v>169064</v>
      </c>
      <c r="D42" s="237">
        <v>126791</v>
      </c>
    </row>
    <row r="43" spans="2:4" ht="21" customHeight="1" x14ac:dyDescent="0.25">
      <c r="B43" s="89" t="s">
        <v>366</v>
      </c>
      <c r="C43" s="237">
        <v>250114</v>
      </c>
      <c r="D43" s="237">
        <v>195952</v>
      </c>
    </row>
    <row r="44" spans="2:4" ht="21" customHeight="1" x14ac:dyDescent="0.25">
      <c r="B44" s="89" t="s">
        <v>367</v>
      </c>
      <c r="C44" s="237">
        <v>19931</v>
      </c>
      <c r="D44" s="237">
        <v>43722</v>
      </c>
    </row>
    <row r="45" spans="2:4" ht="21" customHeight="1" x14ac:dyDescent="0.25">
      <c r="B45" s="89" t="s">
        <v>325</v>
      </c>
      <c r="C45" s="238">
        <v>65266</v>
      </c>
      <c r="D45" s="238">
        <v>18081</v>
      </c>
    </row>
    <row r="46" spans="2:4" ht="21" customHeight="1" x14ac:dyDescent="0.25">
      <c r="B46" s="244"/>
      <c r="C46" s="236">
        <v>2234437</v>
      </c>
      <c r="D46" s="236">
        <v>-12424</v>
      </c>
    </row>
    <row r="47" spans="2:4" ht="21" customHeight="1" x14ac:dyDescent="0.25">
      <c r="B47" s="89" t="s">
        <v>368</v>
      </c>
      <c r="C47" s="237"/>
      <c r="D47" s="237"/>
    </row>
    <row r="48" spans="2:4" ht="21" customHeight="1" x14ac:dyDescent="0.25">
      <c r="B48" s="89" t="s">
        <v>291</v>
      </c>
      <c r="C48" s="237">
        <v>-134442</v>
      </c>
      <c r="D48" s="237">
        <v>39542</v>
      </c>
    </row>
    <row r="49" spans="2:4" ht="21" customHeight="1" x14ac:dyDescent="0.25">
      <c r="B49" s="89" t="s">
        <v>293</v>
      </c>
      <c r="C49" s="237">
        <v>268294</v>
      </c>
      <c r="D49" s="237">
        <v>-123566</v>
      </c>
    </row>
    <row r="50" spans="2:4" ht="21" customHeight="1" x14ac:dyDescent="0.25">
      <c r="B50" s="89" t="s">
        <v>369</v>
      </c>
      <c r="C50" s="237">
        <v>325781</v>
      </c>
      <c r="D50" s="237">
        <v>1273327</v>
      </c>
    </row>
    <row r="51" spans="2:4" ht="21" customHeight="1" x14ac:dyDescent="0.25">
      <c r="B51" s="89" t="s">
        <v>297</v>
      </c>
      <c r="C51" s="237">
        <v>34029</v>
      </c>
      <c r="D51" s="237">
        <v>-27420</v>
      </c>
    </row>
    <row r="52" spans="2:4" ht="21" customHeight="1" x14ac:dyDescent="0.25">
      <c r="B52" s="89" t="s">
        <v>292</v>
      </c>
      <c r="C52" s="237">
        <v>59626</v>
      </c>
      <c r="D52" s="237">
        <v>-17784</v>
      </c>
    </row>
    <row r="53" spans="2:4" ht="21" customHeight="1" x14ac:dyDescent="0.25">
      <c r="B53" s="89" t="s">
        <v>370</v>
      </c>
      <c r="C53" s="237" t="s">
        <v>371</v>
      </c>
      <c r="D53" s="237">
        <v>-80862</v>
      </c>
    </row>
    <row r="54" spans="2:4" ht="21" customHeight="1" x14ac:dyDescent="0.25">
      <c r="B54" s="89" t="s">
        <v>183</v>
      </c>
      <c r="C54" s="237">
        <v>-129584</v>
      </c>
      <c r="D54" s="237">
        <v>-163037</v>
      </c>
    </row>
    <row r="55" spans="2:4" ht="21" customHeight="1" x14ac:dyDescent="0.25">
      <c r="B55" s="89" t="s">
        <v>325</v>
      </c>
      <c r="C55" s="237">
        <v>49995</v>
      </c>
      <c r="D55" s="237">
        <v>-77801</v>
      </c>
    </row>
    <row r="56" spans="2:4" ht="21" customHeight="1" x14ac:dyDescent="0.25">
      <c r="B56" s="244"/>
      <c r="C56" s="246">
        <v>473699</v>
      </c>
      <c r="D56" s="246">
        <v>822399</v>
      </c>
    </row>
    <row r="57" spans="2:4" ht="21" customHeight="1" x14ac:dyDescent="0.25">
      <c r="B57" s="90" t="s">
        <v>372</v>
      </c>
      <c r="C57" s="236">
        <v>4857129</v>
      </c>
      <c r="D57" s="236">
        <v>2233413</v>
      </c>
    </row>
    <row r="58" spans="2:4" ht="21" customHeight="1" x14ac:dyDescent="0.25">
      <c r="B58" s="89" t="s">
        <v>373</v>
      </c>
      <c r="C58" s="237">
        <v>-616033</v>
      </c>
      <c r="D58" s="237">
        <v>-706605</v>
      </c>
    </row>
    <row r="59" spans="2:4" ht="21" customHeight="1" x14ac:dyDescent="0.25">
      <c r="B59" s="89" t="s">
        <v>374</v>
      </c>
      <c r="C59" s="237">
        <v>-1049</v>
      </c>
      <c r="D59" s="237">
        <v>-18332</v>
      </c>
    </row>
    <row r="60" spans="2:4" ht="21" customHeight="1" x14ac:dyDescent="0.25">
      <c r="B60" s="89" t="s">
        <v>375</v>
      </c>
      <c r="C60" s="237">
        <v>-210325</v>
      </c>
      <c r="D60" s="237">
        <v>-459345</v>
      </c>
    </row>
    <row r="61" spans="2:4" ht="21" customHeight="1" x14ac:dyDescent="0.25">
      <c r="B61" s="89" t="s">
        <v>376</v>
      </c>
      <c r="C61" s="237">
        <v>177086</v>
      </c>
      <c r="D61" s="237">
        <v>34138</v>
      </c>
    </row>
    <row r="62" spans="2:4" ht="21" customHeight="1" x14ac:dyDescent="0.25">
      <c r="B62" s="90" t="s">
        <v>377</v>
      </c>
      <c r="C62" s="247">
        <v>4206808</v>
      </c>
      <c r="D62" s="247">
        <v>1083269</v>
      </c>
    </row>
    <row r="63" spans="2:4" ht="21" customHeight="1" x14ac:dyDescent="0.25">
      <c r="B63" s="90"/>
      <c r="C63" s="236"/>
      <c r="D63" s="236"/>
    </row>
    <row r="64" spans="2:4" ht="21" customHeight="1" x14ac:dyDescent="0.25">
      <c r="B64" s="90" t="s">
        <v>378</v>
      </c>
      <c r="C64" s="236"/>
      <c r="D64" s="236"/>
    </row>
    <row r="65" spans="2:4" ht="21" customHeight="1" x14ac:dyDescent="0.25">
      <c r="B65" s="89" t="s">
        <v>379</v>
      </c>
      <c r="C65" s="237">
        <v>-1985217</v>
      </c>
      <c r="D65" s="237">
        <v>140292</v>
      </c>
    </row>
    <row r="66" spans="2:4" ht="21" customHeight="1" x14ac:dyDescent="0.25">
      <c r="B66" s="89" t="s">
        <v>380</v>
      </c>
      <c r="C66" s="237">
        <v>-3413</v>
      </c>
      <c r="D66" s="237">
        <v>-9943</v>
      </c>
    </row>
    <row r="67" spans="2:4" ht="21" customHeight="1" x14ac:dyDescent="0.25">
      <c r="B67" s="89" t="s">
        <v>381</v>
      </c>
      <c r="C67" s="237"/>
      <c r="D67" s="236"/>
    </row>
    <row r="68" spans="2:4" ht="21" customHeight="1" x14ac:dyDescent="0.25">
      <c r="B68" s="89" t="s">
        <v>382</v>
      </c>
      <c r="C68" s="237">
        <v>-44850</v>
      </c>
      <c r="D68" s="237">
        <v>-1028</v>
      </c>
    </row>
    <row r="69" spans="2:4" ht="21" customHeight="1" x14ac:dyDescent="0.25">
      <c r="B69" s="89" t="s">
        <v>383</v>
      </c>
      <c r="C69" s="237">
        <v>27110</v>
      </c>
      <c r="D69" s="237" t="s">
        <v>144</v>
      </c>
    </row>
    <row r="70" spans="2:4" ht="21" customHeight="1" x14ac:dyDescent="0.25">
      <c r="B70" s="89" t="s">
        <v>384</v>
      </c>
      <c r="C70" s="237" t="s">
        <v>144</v>
      </c>
      <c r="D70" s="237" t="s">
        <v>144</v>
      </c>
    </row>
    <row r="71" spans="2:4" ht="21" customHeight="1" x14ac:dyDescent="0.25">
      <c r="B71" s="89" t="s">
        <v>385</v>
      </c>
      <c r="C71" s="237">
        <v>-26500</v>
      </c>
      <c r="D71" s="236" t="s">
        <v>144</v>
      </c>
    </row>
    <row r="72" spans="2:4" ht="21" customHeight="1" x14ac:dyDescent="0.25">
      <c r="B72" s="89" t="s">
        <v>286</v>
      </c>
      <c r="C72" s="237">
        <v>-63225</v>
      </c>
      <c r="D72" s="237">
        <v>-34414</v>
      </c>
    </row>
    <row r="73" spans="2:4" ht="21" customHeight="1" x14ac:dyDescent="0.25">
      <c r="B73" s="89" t="s">
        <v>287</v>
      </c>
      <c r="C73" s="237">
        <v>-13514</v>
      </c>
      <c r="D73" s="237">
        <v>-14677</v>
      </c>
    </row>
    <row r="74" spans="2:4" ht="21" customHeight="1" x14ac:dyDescent="0.25">
      <c r="B74" s="89" t="s">
        <v>386</v>
      </c>
      <c r="C74" s="237">
        <v>-574678</v>
      </c>
      <c r="D74" s="237">
        <v>-345997</v>
      </c>
    </row>
    <row r="75" spans="2:4" ht="21" customHeight="1" x14ac:dyDescent="0.25">
      <c r="B75" s="90" t="s">
        <v>387</v>
      </c>
      <c r="C75" s="240">
        <v>-2684287</v>
      </c>
      <c r="D75" s="240">
        <v>-265767</v>
      </c>
    </row>
    <row r="76" spans="2:4" ht="21" customHeight="1" x14ac:dyDescent="0.25">
      <c r="B76" s="90"/>
      <c r="C76" s="236"/>
      <c r="D76" s="236"/>
    </row>
    <row r="77" spans="2:4" x14ac:dyDescent="0.25">
      <c r="B77" s="90" t="s">
        <v>388</v>
      </c>
      <c r="C77" s="236"/>
      <c r="D77" s="236"/>
    </row>
    <row r="78" spans="2:4" x14ac:dyDescent="0.25">
      <c r="B78" s="89" t="s">
        <v>389</v>
      </c>
      <c r="C78" s="237">
        <v>-147</v>
      </c>
      <c r="D78" s="237">
        <v>-78707</v>
      </c>
    </row>
    <row r="79" spans="2:4" ht="15" customHeight="1" x14ac:dyDescent="0.25">
      <c r="B79" s="89" t="s">
        <v>390</v>
      </c>
      <c r="C79" s="236" t="s">
        <v>144</v>
      </c>
      <c r="D79" s="236" t="s">
        <v>144</v>
      </c>
    </row>
    <row r="80" spans="2:4" ht="15" customHeight="1" x14ac:dyDescent="0.25">
      <c r="B80" s="89" t="s">
        <v>391</v>
      </c>
      <c r="C80" s="237">
        <v>-1042496</v>
      </c>
      <c r="D80" s="237">
        <v>-849821</v>
      </c>
    </row>
    <row r="81" spans="2:4" ht="15" customHeight="1" x14ac:dyDescent="0.25">
      <c r="B81" s="89" t="s">
        <v>392</v>
      </c>
      <c r="C81" s="238">
        <v>-44321</v>
      </c>
      <c r="D81" s="238">
        <v>-31238</v>
      </c>
    </row>
    <row r="82" spans="2:4" ht="15" customHeight="1" x14ac:dyDescent="0.25">
      <c r="B82" s="90" t="s">
        <v>393</v>
      </c>
      <c r="C82" s="236">
        <v>-1086964</v>
      </c>
      <c r="D82" s="236">
        <v>-959766</v>
      </c>
    </row>
    <row r="83" spans="2:4" ht="15" customHeight="1" x14ac:dyDescent="0.25">
      <c r="B83" s="89" t="s">
        <v>394</v>
      </c>
      <c r="C83" s="237">
        <v>435557</v>
      </c>
      <c r="D83" s="237">
        <v>-142264</v>
      </c>
    </row>
    <row r="84" spans="2:4" ht="15" customHeight="1" x14ac:dyDescent="0.25">
      <c r="B84" s="89" t="s">
        <v>395</v>
      </c>
      <c r="C84" s="237">
        <v>535757</v>
      </c>
      <c r="D84" s="237">
        <v>890804</v>
      </c>
    </row>
    <row r="85" spans="2:4" ht="15" customHeight="1" thickBot="1" x14ac:dyDescent="0.3">
      <c r="B85" s="90" t="s">
        <v>396</v>
      </c>
      <c r="C85" s="248">
        <v>971314</v>
      </c>
      <c r="D85" s="248">
        <v>748540</v>
      </c>
    </row>
    <row r="86" spans="2:4" ht="15.75" thickTop="1" x14ac:dyDescent="0.25">
      <c r="B86" s="137"/>
      <c r="C86" s="249"/>
      <c r="D86" s="249"/>
    </row>
  </sheetData>
  <mergeCells count="9">
    <mergeCell ref="B37:B38"/>
    <mergeCell ref="C37:C38"/>
    <mergeCell ref="D37:D38"/>
    <mergeCell ref="B7:C7"/>
    <mergeCell ref="B9:B10"/>
    <mergeCell ref="C9:D9"/>
    <mergeCell ref="B30:B31"/>
    <mergeCell ref="C30:C31"/>
    <mergeCell ref="D30:D31"/>
  </mergeCells>
  <conditionalFormatting sqref="B11:D86">
    <cfRule type="expression" dxfId="0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0"/>
  <sheetViews>
    <sheetView showGridLines="0" showRowColHeaders="0" zoomScale="80" zoomScaleNormal="80" workbookViewId="0"/>
  </sheetViews>
  <sheetFormatPr defaultColWidth="8.7109375" defaultRowHeight="14.25" customHeight="1" zeroHeight="1" x14ac:dyDescent="0.2"/>
  <cols>
    <col min="1" max="1" width="15.5703125" style="4" customWidth="1"/>
    <col min="2" max="2" width="53.42578125" style="4" customWidth="1"/>
    <col min="3" max="3" width="16.85546875" style="5" customWidth="1"/>
    <col min="4" max="4" width="13.42578125" style="6" customWidth="1"/>
    <col min="5" max="5" width="17.5703125" style="5" bestFit="1" customWidth="1"/>
    <col min="6" max="6" width="12.5703125" style="4" customWidth="1"/>
    <col min="7" max="7" width="4" style="4" customWidth="1"/>
    <col min="8" max="8" width="15.28515625" style="7" hidden="1" customWidth="1"/>
    <col min="9" max="14" width="8.7109375" style="4" hidden="1" customWidth="1"/>
    <col min="15" max="16383" width="0" style="4" hidden="1" customWidth="1"/>
    <col min="16384" max="16384" width="0.28515625" style="4" hidden="1" customWidth="1"/>
  </cols>
  <sheetData>
    <row r="1" spans="1:14" ht="14.25" customHeight="1" x14ac:dyDescent="0.2">
      <c r="A1" s="16"/>
      <c r="B1" s="253"/>
      <c r="C1" s="254"/>
      <c r="D1" s="254"/>
      <c r="E1" s="254"/>
      <c r="F1" s="254"/>
      <c r="G1" s="254"/>
      <c r="H1" s="3"/>
      <c r="I1" s="2"/>
      <c r="J1" s="2"/>
      <c r="K1" s="2"/>
      <c r="L1" s="2"/>
      <c r="M1" s="2"/>
      <c r="N1" s="2"/>
    </row>
    <row r="2" spans="1:14" ht="14.25" customHeight="1" x14ac:dyDescent="0.2">
      <c r="A2" s="16"/>
      <c r="B2" s="254"/>
      <c r="C2" s="254"/>
      <c r="D2" s="254"/>
      <c r="E2" s="254"/>
      <c r="F2" s="254"/>
      <c r="G2" s="254"/>
      <c r="H2" s="3"/>
      <c r="I2" s="2"/>
      <c r="J2" s="2"/>
      <c r="K2" s="2"/>
      <c r="L2" s="2"/>
      <c r="M2" s="2"/>
      <c r="N2" s="2"/>
    </row>
    <row r="3" spans="1:14" ht="14.25" customHeight="1" x14ac:dyDescent="0.2">
      <c r="A3" s="16"/>
      <c r="B3" s="254"/>
      <c r="C3" s="254"/>
      <c r="D3" s="254"/>
      <c r="E3" s="254"/>
      <c r="F3" s="254"/>
      <c r="G3" s="254"/>
      <c r="H3" s="3"/>
      <c r="I3" s="2"/>
      <c r="J3" s="2"/>
      <c r="K3" s="2"/>
      <c r="L3" s="2"/>
      <c r="M3" s="2"/>
      <c r="N3" s="2"/>
    </row>
    <row r="4" spans="1:14" ht="14.25" customHeight="1" x14ac:dyDescent="0.2">
      <c r="A4" s="16"/>
      <c r="B4" s="254"/>
      <c r="C4" s="254"/>
      <c r="D4" s="254"/>
      <c r="E4" s="254"/>
      <c r="F4" s="254"/>
      <c r="G4" s="254"/>
      <c r="H4" s="3"/>
      <c r="I4" s="2"/>
      <c r="J4" s="2"/>
      <c r="K4" s="2"/>
      <c r="L4" s="2"/>
      <c r="M4" s="2"/>
      <c r="N4" s="2"/>
    </row>
    <row r="5" spans="1:14" ht="14.25" customHeight="1" x14ac:dyDescent="0.2">
      <c r="A5" s="16"/>
      <c r="B5" s="254"/>
      <c r="C5" s="254"/>
      <c r="D5" s="254"/>
      <c r="E5" s="254"/>
      <c r="F5" s="254"/>
      <c r="G5" s="254"/>
      <c r="H5" s="3"/>
      <c r="I5" s="2"/>
      <c r="J5" s="2"/>
      <c r="K5" s="2"/>
      <c r="L5" s="2"/>
      <c r="M5" s="2"/>
      <c r="N5" s="2"/>
    </row>
    <row r="6" spans="1:14" x14ac:dyDescent="0.2">
      <c r="A6" s="16"/>
      <c r="B6" s="254"/>
      <c r="C6" s="254"/>
      <c r="D6" s="254"/>
      <c r="E6" s="254"/>
      <c r="F6" s="254"/>
      <c r="G6" s="254"/>
      <c r="H6" s="3"/>
      <c r="I6" s="2"/>
      <c r="J6" s="2"/>
      <c r="K6" s="2"/>
      <c r="L6" s="2"/>
      <c r="M6" s="2"/>
      <c r="N6" s="2"/>
    </row>
    <row r="7" spans="1:14" ht="20.45" customHeight="1" x14ac:dyDescent="0.2"/>
    <row r="8" spans="1:14" ht="21.6" customHeight="1" x14ac:dyDescent="0.2">
      <c r="B8" s="250" t="s">
        <v>81</v>
      </c>
      <c r="C8" s="251"/>
      <c r="D8" s="251"/>
      <c r="E8" s="252"/>
    </row>
    <row r="9" spans="1:14" ht="21.6" customHeight="1" x14ac:dyDescent="0.2">
      <c r="B9" s="124" t="s">
        <v>31</v>
      </c>
      <c r="C9" s="125" t="s">
        <v>32</v>
      </c>
      <c r="D9" s="126" t="s">
        <v>33</v>
      </c>
      <c r="E9" s="127" t="s">
        <v>34</v>
      </c>
    </row>
    <row r="10" spans="1:14" ht="21.6" customHeight="1" x14ac:dyDescent="0.2">
      <c r="B10" s="128" t="s">
        <v>35</v>
      </c>
      <c r="C10" s="129">
        <f>+C11+C12</f>
        <v>806603919</v>
      </c>
      <c r="D10" s="130">
        <v>1</v>
      </c>
      <c r="E10" s="129">
        <f t="shared" ref="E10:E12" si="0">+C10*D10</f>
        <v>806603919</v>
      </c>
      <c r="F10" s="8"/>
      <c r="G10" s="8"/>
      <c r="H10" s="4"/>
    </row>
    <row r="11" spans="1:14" ht="21.6" customHeight="1" x14ac:dyDescent="0.2">
      <c r="B11" s="131" t="s">
        <v>35</v>
      </c>
      <c r="C11" s="132">
        <v>778796255</v>
      </c>
      <c r="D11" s="195">
        <v>1</v>
      </c>
      <c r="E11" s="132">
        <f t="shared" si="0"/>
        <v>778796255</v>
      </c>
      <c r="F11" s="9"/>
      <c r="G11" s="9"/>
      <c r="H11" s="4"/>
    </row>
    <row r="12" spans="1:14" ht="21.6" customHeight="1" x14ac:dyDescent="0.2">
      <c r="B12" s="133" t="s">
        <v>36</v>
      </c>
      <c r="C12" s="132">
        <v>27807664</v>
      </c>
      <c r="D12" s="196">
        <v>1</v>
      </c>
      <c r="E12" s="132">
        <f t="shared" si="0"/>
        <v>27807664</v>
      </c>
      <c r="F12" s="9"/>
      <c r="G12" s="9"/>
      <c r="H12" s="4"/>
    </row>
    <row r="13" spans="1:14" ht="21.6" customHeight="1" x14ac:dyDescent="0.2">
      <c r="B13" s="128" t="s">
        <v>37</v>
      </c>
      <c r="C13" s="129">
        <v>20798300</v>
      </c>
      <c r="D13" s="130">
        <v>1</v>
      </c>
      <c r="E13" s="129">
        <f>+C13*D13</f>
        <v>20798300</v>
      </c>
      <c r="H13" s="4"/>
    </row>
    <row r="14" spans="1:14" ht="21.6" customHeight="1" x14ac:dyDescent="0.2">
      <c r="B14" s="128" t="s">
        <v>38</v>
      </c>
      <c r="C14" s="129">
        <f>SUM(C15:C53)</f>
        <v>2734081134.9644313</v>
      </c>
      <c r="D14" s="130">
        <v>0.21679999999999999</v>
      </c>
      <c r="E14" s="129">
        <f>+C14*D14</f>
        <v>592748790.06028867</v>
      </c>
      <c r="H14" s="4"/>
    </row>
    <row r="15" spans="1:14" ht="21.6" customHeight="1" x14ac:dyDescent="0.2">
      <c r="B15" s="134" t="s">
        <v>39</v>
      </c>
      <c r="C15" s="132">
        <v>351840171.62</v>
      </c>
      <c r="D15" s="195"/>
      <c r="E15" s="132">
        <v>63488599.123919979</v>
      </c>
      <c r="F15" s="9"/>
      <c r="G15" s="9"/>
      <c r="H15" s="4"/>
    </row>
    <row r="16" spans="1:14" ht="21.6" customHeight="1" x14ac:dyDescent="0.2">
      <c r="B16" s="135" t="s">
        <v>40</v>
      </c>
      <c r="C16" s="136">
        <v>325134464.90999997</v>
      </c>
      <c r="D16" s="196"/>
      <c r="E16" s="136">
        <v>65255103.663575999</v>
      </c>
      <c r="F16" s="9"/>
      <c r="G16" s="9"/>
      <c r="H16" s="4"/>
    </row>
    <row r="17" spans="2:8" ht="21.6" customHeight="1" x14ac:dyDescent="0.2">
      <c r="B17" s="134" t="s">
        <v>41</v>
      </c>
      <c r="C17" s="132">
        <v>28957337.780000001</v>
      </c>
      <c r="D17" s="195"/>
      <c r="E17" s="132">
        <v>8877227.9748</v>
      </c>
      <c r="F17" s="9"/>
      <c r="G17" s="9"/>
      <c r="H17" s="4"/>
    </row>
    <row r="18" spans="2:8" ht="21.6" customHeight="1" x14ac:dyDescent="0.2">
      <c r="B18" s="135" t="s">
        <v>42</v>
      </c>
      <c r="C18" s="136">
        <v>5877139.0899999999</v>
      </c>
      <c r="D18" s="196"/>
      <c r="E18" s="136">
        <v>1195770.0194159998</v>
      </c>
      <c r="F18" s="10"/>
      <c r="G18" s="10"/>
      <c r="H18" s="4"/>
    </row>
    <row r="19" spans="2:8" ht="21.6" customHeight="1" x14ac:dyDescent="0.2">
      <c r="B19" s="134" t="s">
        <v>43</v>
      </c>
      <c r="C19" s="132">
        <v>17404861.810000002</v>
      </c>
      <c r="D19" s="195"/>
      <c r="E19" s="132">
        <v>3919464.2130959998</v>
      </c>
      <c r="H19" s="4"/>
    </row>
    <row r="20" spans="2:8" ht="21.6" customHeight="1" x14ac:dyDescent="0.2">
      <c r="B20" s="135" t="s">
        <v>44</v>
      </c>
      <c r="C20" s="136">
        <v>29873865.462938588</v>
      </c>
      <c r="D20" s="196"/>
      <c r="E20" s="136">
        <v>8346860.7795584081</v>
      </c>
      <c r="F20" s="10"/>
      <c r="G20" s="10"/>
      <c r="H20" s="4"/>
    </row>
    <row r="21" spans="2:8" ht="21.6" customHeight="1" x14ac:dyDescent="0.2">
      <c r="B21" s="134" t="s">
        <v>45</v>
      </c>
      <c r="C21" s="132">
        <v>105372622.91</v>
      </c>
      <c r="D21" s="195"/>
      <c r="E21" s="132">
        <v>21448678.77936</v>
      </c>
      <c r="F21" s="10"/>
      <c r="G21" s="10"/>
      <c r="H21" s="4"/>
    </row>
    <row r="22" spans="2:8" ht="21.6" customHeight="1" x14ac:dyDescent="0.2">
      <c r="B22" s="135" t="s">
        <v>46</v>
      </c>
      <c r="C22" s="136">
        <v>92101202.140000001</v>
      </c>
      <c r="D22" s="196"/>
      <c r="E22" s="136">
        <v>18706924.733760003</v>
      </c>
      <c r="F22" s="10"/>
      <c r="G22" s="10"/>
      <c r="H22" s="4"/>
    </row>
    <row r="23" spans="2:8" ht="21.6" customHeight="1" x14ac:dyDescent="0.2">
      <c r="B23" s="134" t="s">
        <v>47</v>
      </c>
      <c r="C23" s="132">
        <v>50610141.329999998</v>
      </c>
      <c r="D23" s="195"/>
      <c r="E23" s="132">
        <v>10544317.968232</v>
      </c>
      <c r="F23" s="10"/>
      <c r="G23" s="10"/>
      <c r="H23" s="4"/>
    </row>
    <row r="24" spans="2:8" ht="21.6" customHeight="1" x14ac:dyDescent="0.2">
      <c r="B24" s="135" t="s">
        <v>48</v>
      </c>
      <c r="C24" s="136">
        <v>115112562.73999999</v>
      </c>
      <c r="D24" s="196"/>
      <c r="E24" s="136">
        <v>36262992.748559996</v>
      </c>
      <c r="F24" s="10"/>
      <c r="G24" s="10"/>
      <c r="H24" s="4"/>
    </row>
    <row r="25" spans="2:8" ht="21.6" customHeight="1" x14ac:dyDescent="0.2">
      <c r="B25" s="134" t="s">
        <v>49</v>
      </c>
      <c r="C25" s="132">
        <v>275494698.60000002</v>
      </c>
      <c r="D25" s="195"/>
      <c r="E25" s="132">
        <v>56079413.602424003</v>
      </c>
      <c r="F25" s="9"/>
      <c r="G25" s="9"/>
      <c r="H25" s="4"/>
    </row>
    <row r="26" spans="2:8" ht="21.6" customHeight="1" x14ac:dyDescent="0.2">
      <c r="B26" s="135" t="s">
        <v>50</v>
      </c>
      <c r="C26" s="136">
        <v>129046925.88007882</v>
      </c>
      <c r="D26" s="196"/>
      <c r="E26" s="136">
        <v>26502276.840376079</v>
      </c>
      <c r="F26" s="11"/>
      <c r="G26" s="11"/>
      <c r="H26" s="4"/>
    </row>
    <row r="27" spans="2:8" ht="21.6" customHeight="1" x14ac:dyDescent="0.2">
      <c r="B27" s="134" t="s">
        <v>51</v>
      </c>
      <c r="C27" s="132">
        <v>29385011.070776485</v>
      </c>
      <c r="D27" s="195"/>
      <c r="E27" s="132">
        <v>5975656.2523603793</v>
      </c>
      <c r="H27" s="4"/>
    </row>
    <row r="28" spans="2:8" ht="21.6" customHeight="1" x14ac:dyDescent="0.2">
      <c r="B28" s="135" t="s">
        <v>52</v>
      </c>
      <c r="C28" s="136">
        <v>67274424.741284236</v>
      </c>
      <c r="D28" s="196"/>
      <c r="E28" s="136">
        <v>22112855.867540915</v>
      </c>
      <c r="F28" s="10"/>
      <c r="G28" s="10"/>
      <c r="H28" s="4"/>
    </row>
    <row r="29" spans="2:8" ht="21.6" customHeight="1" x14ac:dyDescent="0.2">
      <c r="B29" s="134" t="s">
        <v>53</v>
      </c>
      <c r="C29" s="132">
        <v>10849519.327916408</v>
      </c>
      <c r="D29" s="195"/>
      <c r="E29" s="132">
        <v>2208428.038498099</v>
      </c>
      <c r="F29" s="10"/>
      <c r="G29" s="10"/>
      <c r="H29" s="4"/>
    </row>
    <row r="30" spans="2:8" ht="21.6" customHeight="1" x14ac:dyDescent="0.2">
      <c r="B30" s="135" t="s">
        <v>54</v>
      </c>
      <c r="C30" s="136">
        <v>15319743.938720051</v>
      </c>
      <c r="D30" s="196"/>
      <c r="E30" s="136">
        <v>4224079.9813250257</v>
      </c>
      <c r="F30" s="10"/>
      <c r="G30" s="10"/>
      <c r="H30" s="4"/>
    </row>
    <row r="31" spans="2:8" ht="21.6" customHeight="1" x14ac:dyDescent="0.2">
      <c r="B31" s="134" t="s">
        <v>55</v>
      </c>
      <c r="C31" s="132">
        <v>12731756.24387032</v>
      </c>
      <c r="D31" s="195"/>
      <c r="E31" s="132">
        <v>2592895.6859790846</v>
      </c>
      <c r="F31" s="10"/>
      <c r="G31" s="10"/>
      <c r="H31" s="4"/>
    </row>
    <row r="32" spans="2:8" ht="21.6" customHeight="1" x14ac:dyDescent="0.2">
      <c r="B32" s="135" t="s">
        <v>56</v>
      </c>
      <c r="C32" s="136">
        <v>19257716.434920661</v>
      </c>
      <c r="D32" s="196"/>
      <c r="E32" s="136">
        <v>5361071.2329745432</v>
      </c>
      <c r="F32" s="10"/>
      <c r="G32" s="10"/>
      <c r="H32" s="4"/>
    </row>
    <row r="33" spans="2:8" ht="21.6" customHeight="1" x14ac:dyDescent="0.2">
      <c r="B33" s="134" t="s">
        <v>57</v>
      </c>
      <c r="C33" s="132">
        <v>22165284.812543999</v>
      </c>
      <c r="D33" s="195"/>
      <c r="E33" s="132">
        <v>4351960.9560109656</v>
      </c>
      <c r="H33" s="4"/>
    </row>
    <row r="34" spans="2:8" ht="21.6" customHeight="1" x14ac:dyDescent="0.2">
      <c r="B34" s="135" t="s">
        <v>58</v>
      </c>
      <c r="C34" s="136">
        <v>16324392.433246739</v>
      </c>
      <c r="D34" s="196"/>
      <c r="E34" s="136">
        <v>3322842.6887253514</v>
      </c>
      <c r="F34" s="11"/>
      <c r="G34" s="11"/>
      <c r="H34" s="4"/>
    </row>
    <row r="35" spans="2:8" ht="21.6" customHeight="1" x14ac:dyDescent="0.2">
      <c r="B35" s="134" t="s">
        <v>59</v>
      </c>
      <c r="C35" s="132">
        <v>127710613.69</v>
      </c>
      <c r="D35" s="195"/>
      <c r="E35" s="132">
        <v>27184377.677624002</v>
      </c>
      <c r="F35" s="11"/>
      <c r="G35" s="11"/>
      <c r="H35" s="4"/>
    </row>
    <row r="36" spans="2:8" ht="21.6" customHeight="1" x14ac:dyDescent="0.2">
      <c r="B36" s="135" t="s">
        <v>60</v>
      </c>
      <c r="C36" s="136">
        <v>5518053.5799999991</v>
      </c>
      <c r="D36" s="196"/>
      <c r="E36" s="136">
        <v>1174264.5347440001</v>
      </c>
      <c r="F36" s="11"/>
      <c r="G36" s="11"/>
      <c r="H36" s="4"/>
    </row>
    <row r="37" spans="2:8" ht="21.6" customHeight="1" x14ac:dyDescent="0.2">
      <c r="B37" s="134" t="s">
        <v>61</v>
      </c>
      <c r="C37" s="132">
        <v>16430776.940000001</v>
      </c>
      <c r="D37" s="195"/>
      <c r="E37" s="132">
        <v>3330502.9304946894</v>
      </c>
      <c r="F37" s="11"/>
      <c r="G37" s="11"/>
      <c r="H37" s="4"/>
    </row>
    <row r="38" spans="2:8" ht="21.6" customHeight="1" x14ac:dyDescent="0.2">
      <c r="B38" s="135" t="s">
        <v>62</v>
      </c>
      <c r="C38" s="136">
        <v>59650639.419999994</v>
      </c>
      <c r="D38" s="196"/>
      <c r="E38" s="136">
        <v>14099152.181851549</v>
      </c>
      <c r="F38" s="11"/>
      <c r="G38" s="11"/>
      <c r="H38" s="4"/>
    </row>
    <row r="39" spans="2:8" ht="21.6" customHeight="1" x14ac:dyDescent="0.2">
      <c r="B39" s="134" t="s">
        <v>63</v>
      </c>
      <c r="C39" s="132">
        <v>197703925.31</v>
      </c>
      <c r="D39" s="195"/>
      <c r="E39" s="132">
        <v>42072074.267936327</v>
      </c>
      <c r="F39" s="11"/>
      <c r="G39" s="11"/>
      <c r="H39" s="4"/>
    </row>
    <row r="40" spans="2:8" ht="21.6" customHeight="1" x14ac:dyDescent="0.2">
      <c r="B40" s="135" t="s">
        <v>64</v>
      </c>
      <c r="C40" s="136">
        <v>40432242.534999996</v>
      </c>
      <c r="D40" s="196"/>
      <c r="E40" s="136">
        <v>8604120.0111774299</v>
      </c>
      <c r="F40" s="11"/>
      <c r="G40" s="11"/>
      <c r="H40" s="4"/>
    </row>
    <row r="41" spans="2:8" ht="21.6" customHeight="1" x14ac:dyDescent="0.2">
      <c r="B41" s="134" t="s">
        <v>65</v>
      </c>
      <c r="C41" s="132">
        <v>60351776.049999997</v>
      </c>
      <c r="D41" s="195"/>
      <c r="E41" s="132">
        <v>12843065.203578874</v>
      </c>
      <c r="F41" s="11"/>
      <c r="G41" s="11"/>
      <c r="H41" s="4"/>
    </row>
    <row r="42" spans="2:8" ht="21.6" customHeight="1" x14ac:dyDescent="0.2">
      <c r="B42" s="135" t="s">
        <v>66</v>
      </c>
      <c r="C42" s="136">
        <v>28003631.089999996</v>
      </c>
      <c r="D42" s="196"/>
      <c r="E42" s="136">
        <v>5280370.5856010281</v>
      </c>
      <c r="F42" s="11"/>
      <c r="G42" s="11"/>
      <c r="H42" s="4"/>
    </row>
    <row r="43" spans="2:8" ht="21.6" customHeight="1" x14ac:dyDescent="0.2">
      <c r="B43" s="134" t="s">
        <v>67</v>
      </c>
      <c r="C43" s="132">
        <v>19247001.505613562</v>
      </c>
      <c r="D43" s="195"/>
      <c r="E43" s="132">
        <v>4104478.8175166789</v>
      </c>
      <c r="F43" s="11"/>
      <c r="G43" s="11"/>
      <c r="H43" s="4"/>
    </row>
    <row r="44" spans="2:8" ht="21.6" customHeight="1" x14ac:dyDescent="0.2">
      <c r="B44" s="135" t="s">
        <v>68</v>
      </c>
      <c r="C44" s="136">
        <v>36417900.296070442</v>
      </c>
      <c r="D44" s="196"/>
      <c r="E44" s="136">
        <v>7449255.5725558279</v>
      </c>
      <c r="F44" s="10"/>
      <c r="G44" s="10"/>
      <c r="H44" s="4"/>
    </row>
    <row r="45" spans="2:8" ht="21.6" customHeight="1" x14ac:dyDescent="0.2">
      <c r="B45" s="134" t="s">
        <v>69</v>
      </c>
      <c r="C45" s="132">
        <v>7179268.7936167475</v>
      </c>
      <c r="D45" s="195"/>
      <c r="E45" s="132">
        <v>1527777.9712114809</v>
      </c>
      <c r="F45" s="10"/>
      <c r="G45" s="10"/>
      <c r="H45" s="4"/>
    </row>
    <row r="46" spans="2:8" ht="21.6" customHeight="1" x14ac:dyDescent="0.2">
      <c r="B46" s="135" t="s">
        <v>70</v>
      </c>
      <c r="C46" s="136">
        <v>4102121.6377682076</v>
      </c>
      <c r="D46" s="196"/>
      <c r="E46" s="136">
        <v>872948.38522463932</v>
      </c>
      <c r="F46" s="10"/>
      <c r="G46" s="10"/>
      <c r="H46" s="4"/>
    </row>
    <row r="47" spans="2:8" ht="21.6" customHeight="1" x14ac:dyDescent="0.2">
      <c r="B47" s="134" t="s">
        <v>71</v>
      </c>
      <c r="C47" s="132">
        <v>57165229.477392018</v>
      </c>
      <c r="D47" s="195"/>
      <c r="E47" s="132">
        <v>12160091.169499004</v>
      </c>
      <c r="F47" s="10"/>
      <c r="G47" s="10"/>
      <c r="H47" s="4"/>
    </row>
    <row r="48" spans="2:8" ht="21.6" customHeight="1" x14ac:dyDescent="0.2">
      <c r="B48" s="135" t="s">
        <v>72</v>
      </c>
      <c r="C48" s="136">
        <v>149760972.13500005</v>
      </c>
      <c r="D48" s="196"/>
      <c r="E48" s="136">
        <v>31869675.937527008</v>
      </c>
      <c r="F48" s="10"/>
      <c r="G48" s="10"/>
      <c r="H48" s="4"/>
    </row>
    <row r="49" spans="2:8" ht="21.6" customHeight="1" x14ac:dyDescent="0.2">
      <c r="B49" s="134" t="s">
        <v>73</v>
      </c>
      <c r="C49" s="132">
        <v>32972564.447673164</v>
      </c>
      <c r="D49" s="195"/>
      <c r="E49" s="132">
        <v>7479665.2427800773</v>
      </c>
      <c r="F49" s="10"/>
      <c r="G49" s="10"/>
      <c r="H49" s="4"/>
    </row>
    <row r="50" spans="2:8" ht="21.6" customHeight="1" x14ac:dyDescent="0.2">
      <c r="B50" s="135" t="s">
        <v>74</v>
      </c>
      <c r="C50" s="136">
        <v>62078723.5</v>
      </c>
      <c r="D50" s="196"/>
      <c r="E50" s="136">
        <v>13167171.298181279</v>
      </c>
      <c r="F50" s="10"/>
      <c r="G50" s="10"/>
      <c r="H50" s="4"/>
    </row>
    <row r="51" spans="2:8" ht="21.6" customHeight="1" x14ac:dyDescent="0.2">
      <c r="B51" s="134" t="s">
        <v>75</v>
      </c>
      <c r="C51" s="132">
        <v>49834778.18</v>
      </c>
      <c r="D51" s="195"/>
      <c r="E51" s="132">
        <f t="shared" ref="E51:E53" si="1">+C51*$D$11</f>
        <v>49834778.18</v>
      </c>
      <c r="F51" s="10"/>
      <c r="G51" s="10"/>
      <c r="H51" s="4"/>
    </row>
    <row r="52" spans="2:8" ht="21.6" customHeight="1" x14ac:dyDescent="0.2">
      <c r="B52" s="135" t="s">
        <v>76</v>
      </c>
      <c r="C52" s="136">
        <v>46533005.089999996</v>
      </c>
      <c r="D52" s="196"/>
      <c r="E52" s="136">
        <f t="shared" si="1"/>
        <v>46533005.089999996</v>
      </c>
      <c r="F52" s="10"/>
      <c r="G52" s="10"/>
      <c r="H52" s="4"/>
    </row>
    <row r="53" spans="2:8" ht="21.6" customHeight="1" x14ac:dyDescent="0.2">
      <c r="B53" s="134" t="s">
        <v>77</v>
      </c>
      <c r="C53" s="132">
        <v>12854068.01</v>
      </c>
      <c r="D53" s="195"/>
      <c r="E53" s="132">
        <f t="shared" si="1"/>
        <v>12854068.01</v>
      </c>
      <c r="F53" s="37"/>
      <c r="G53" s="37"/>
      <c r="H53" s="4"/>
    </row>
    <row r="54" spans="2:8" s="12" customFormat="1" ht="21.6" customHeight="1" x14ac:dyDescent="0.25">
      <c r="B54" s="152" t="s">
        <v>78</v>
      </c>
      <c r="C54" s="152">
        <v>8960260.9499999993</v>
      </c>
      <c r="D54" s="197">
        <v>0.2258</v>
      </c>
      <c r="E54" s="153">
        <f>+C54*D54</f>
        <v>2023226.9225099999</v>
      </c>
      <c r="F54" s="10"/>
      <c r="G54" s="10"/>
    </row>
    <row r="55" spans="2:8" s="12" customFormat="1" ht="27.95" customHeight="1" x14ac:dyDescent="0.25">
      <c r="B55" s="154" t="s">
        <v>79</v>
      </c>
      <c r="C55" s="155"/>
      <c r="D55" s="155"/>
      <c r="E55" s="155">
        <f>SUM(E10+E13+E14+E54)</f>
        <v>1422174235.9827986</v>
      </c>
      <c r="F55" s="10"/>
      <c r="G55" s="10"/>
    </row>
    <row r="56" spans="2:8" s="7" customFormat="1" ht="14.25" customHeight="1" x14ac:dyDescent="0.2">
      <c r="B56" s="118" t="s">
        <v>80</v>
      </c>
      <c r="C56" s="119"/>
      <c r="D56" s="120"/>
      <c r="E56" s="119"/>
      <c r="F56" s="15"/>
      <c r="G56" s="15"/>
    </row>
    <row r="57" spans="2:8" s="7" customFormat="1" ht="14.25" hidden="1" customHeight="1" x14ac:dyDescent="0.2">
      <c r="B57" s="13"/>
      <c r="C57" s="14"/>
      <c r="D57" s="13"/>
      <c r="E57" s="14"/>
      <c r="F57" s="4"/>
      <c r="G57" s="4"/>
    </row>
    <row r="58" spans="2:8" s="7" customFormat="1" ht="14.25" hidden="1" customHeight="1" x14ac:dyDescent="0.2">
      <c r="B58" s="13"/>
      <c r="C58" s="14"/>
      <c r="D58" s="13"/>
      <c r="E58" s="14"/>
      <c r="F58" s="4"/>
      <c r="G58" s="4"/>
    </row>
    <row r="59" spans="2:8" s="7" customFormat="1" ht="14.25" hidden="1" customHeight="1" x14ac:dyDescent="0.2">
      <c r="B59" s="13"/>
      <c r="C59" s="5"/>
      <c r="D59" s="13"/>
      <c r="E59" s="14"/>
      <c r="F59" s="4"/>
      <c r="G59" s="4"/>
    </row>
    <row r="60" spans="2:8" s="7" customFormat="1" ht="14.25" hidden="1" customHeight="1" x14ac:dyDescent="0.2">
      <c r="B60" s="16"/>
      <c r="C60" s="17"/>
      <c r="D60" s="18"/>
      <c r="E60" s="17"/>
      <c r="F60" s="4"/>
      <c r="G60" s="4"/>
    </row>
  </sheetData>
  <mergeCells count="2">
    <mergeCell ref="B8:E8"/>
    <mergeCell ref="B1:G6"/>
  </mergeCells>
  <conditionalFormatting sqref="B10:E10">
    <cfRule type="expression" dxfId="24" priority="3">
      <formula>MOD(ROW(),2)=0</formula>
    </cfRule>
  </conditionalFormatting>
  <conditionalFormatting sqref="B10:E54">
    <cfRule type="expression" dxfId="23" priority="2">
      <formula>MOD(ROW(),2)=0</formula>
    </cfRule>
  </conditionalFormatting>
  <conditionalFormatting sqref="B13:E14">
    <cfRule type="expression" dxfId="22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showRowColHeaders="0" zoomScale="80" zoomScaleNormal="80" workbookViewId="0"/>
  </sheetViews>
  <sheetFormatPr defaultColWidth="0" defaultRowHeight="15.75" x14ac:dyDescent="0.25"/>
  <cols>
    <col min="1" max="1" width="12.42578125" style="20" customWidth="1"/>
    <col min="2" max="2" width="36.140625" style="26" customWidth="1"/>
    <col min="3" max="3" width="15.5703125" style="25" customWidth="1"/>
    <col min="4" max="4" width="19.85546875" style="24" customWidth="1"/>
    <col min="5" max="5" width="12.85546875" style="23" bestFit="1" customWidth="1"/>
    <col min="6" max="6" width="25.5703125" style="22" customWidth="1"/>
    <col min="7" max="7" width="8.5703125" style="22" customWidth="1"/>
    <col min="8" max="8" width="27.140625" style="21" hidden="1" customWidth="1"/>
    <col min="9" max="16384" width="23.5703125" style="20" hidden="1"/>
  </cols>
  <sheetData>
    <row r="1" spans="1:8" ht="15.75" customHeight="1" x14ac:dyDescent="0.25">
      <c r="A1"/>
      <c r="B1" s="255"/>
      <c r="C1" s="256"/>
      <c r="D1" s="256"/>
      <c r="E1" s="256"/>
      <c r="F1" s="256"/>
      <c r="G1" s="256"/>
      <c r="H1" s="28"/>
    </row>
    <row r="2" spans="1:8" ht="15.75" customHeight="1" x14ac:dyDescent="0.25">
      <c r="A2"/>
      <c r="B2" s="256"/>
      <c r="C2" s="256"/>
      <c r="D2" s="256"/>
      <c r="E2" s="256"/>
      <c r="F2" s="256"/>
      <c r="G2" s="256"/>
      <c r="H2" s="28"/>
    </row>
    <row r="3" spans="1:8" ht="15.75" customHeight="1" x14ac:dyDescent="0.25">
      <c r="A3"/>
      <c r="B3" s="256"/>
      <c r="C3" s="256"/>
      <c r="D3" s="256"/>
      <c r="E3" s="256"/>
      <c r="F3" s="256"/>
      <c r="G3" s="256"/>
      <c r="H3" s="28"/>
    </row>
    <row r="4" spans="1:8" ht="15.75" customHeight="1" x14ac:dyDescent="0.25">
      <c r="A4"/>
      <c r="B4" s="256"/>
      <c r="C4" s="256"/>
      <c r="D4" s="256"/>
      <c r="E4" s="256"/>
      <c r="F4" s="256"/>
      <c r="G4" s="256"/>
      <c r="H4" s="28"/>
    </row>
    <row r="5" spans="1:8" ht="37.5" customHeight="1" x14ac:dyDescent="0.25">
      <c r="A5"/>
      <c r="B5" s="29"/>
      <c r="C5" s="29"/>
      <c r="D5" s="29"/>
      <c r="E5" s="29"/>
      <c r="F5" s="29"/>
      <c r="G5" s="29"/>
      <c r="H5" s="28"/>
    </row>
    <row r="6" spans="1:8" ht="19.5" customHeight="1" x14ac:dyDescent="0.25">
      <c r="A6" s="30"/>
      <c r="B6" s="31" t="s">
        <v>0</v>
      </c>
      <c r="C6" s="32"/>
      <c r="D6" s="33"/>
      <c r="E6" s="34"/>
      <c r="F6" s="35"/>
      <c r="G6" s="20"/>
      <c r="H6" s="20"/>
    </row>
    <row r="7" spans="1:8" ht="47.25" x14ac:dyDescent="0.25">
      <c r="A7" s="30"/>
      <c r="B7" s="36" t="s">
        <v>82</v>
      </c>
      <c r="C7" s="41" t="s">
        <v>83</v>
      </c>
      <c r="D7" s="40" t="s">
        <v>84</v>
      </c>
      <c r="E7" s="39" t="s">
        <v>85</v>
      </c>
      <c r="F7" s="38" t="s">
        <v>86</v>
      </c>
      <c r="G7" s="20"/>
      <c r="H7" s="20"/>
    </row>
    <row r="8" spans="1:8" ht="19.5" customHeight="1" x14ac:dyDescent="0.25">
      <c r="A8" s="30"/>
      <c r="B8" s="42" t="s">
        <v>87</v>
      </c>
      <c r="C8" s="43">
        <v>1376.2449172441979</v>
      </c>
      <c r="D8" s="43">
        <v>560.02498302100014</v>
      </c>
      <c r="E8" s="44">
        <v>53200</v>
      </c>
      <c r="F8" s="45" t="s">
        <v>88</v>
      </c>
      <c r="G8" s="20"/>
      <c r="H8" s="20"/>
    </row>
    <row r="9" spans="1:8" ht="19.5" customHeight="1" x14ac:dyDescent="0.25">
      <c r="A9" s="30"/>
      <c r="B9" s="46" t="s">
        <v>89</v>
      </c>
      <c r="C9" s="47">
        <v>1192</v>
      </c>
      <c r="D9" s="47">
        <v>499.7</v>
      </c>
      <c r="E9" s="48">
        <v>45861</v>
      </c>
      <c r="F9" s="49" t="s">
        <v>88</v>
      </c>
      <c r="G9" s="20"/>
      <c r="H9" s="20"/>
    </row>
    <row r="10" spans="1:8" ht="19.5" customHeight="1" x14ac:dyDescent="0.25">
      <c r="A10" s="30"/>
      <c r="B10" s="42" t="s">
        <v>90</v>
      </c>
      <c r="C10" s="43">
        <v>553.44332999999995</v>
      </c>
      <c r="D10" s="43">
        <v>375.99341999999996</v>
      </c>
      <c r="E10" s="44">
        <v>53490</v>
      </c>
      <c r="F10" s="45" t="s">
        <v>88</v>
      </c>
      <c r="G10" s="20"/>
      <c r="H10" s="20"/>
    </row>
    <row r="11" spans="1:8" ht="19.5" customHeight="1" x14ac:dyDescent="0.25">
      <c r="A11" s="30"/>
      <c r="B11" s="46" t="s">
        <v>91</v>
      </c>
      <c r="C11" s="47">
        <v>510</v>
      </c>
      <c r="D11" s="47">
        <v>270.10000000000002</v>
      </c>
      <c r="E11" s="48">
        <v>45861</v>
      </c>
      <c r="F11" s="49" t="s">
        <v>88</v>
      </c>
      <c r="G11" s="20"/>
      <c r="H11" s="20"/>
    </row>
    <row r="12" spans="1:8" ht="19.5" customHeight="1" x14ac:dyDescent="0.25">
      <c r="A12" s="30"/>
      <c r="B12" s="42" t="s">
        <v>92</v>
      </c>
      <c r="C12" s="43">
        <v>399</v>
      </c>
      <c r="D12" s="43">
        <v>207.9</v>
      </c>
      <c r="E12" s="44">
        <v>49368</v>
      </c>
      <c r="F12" s="45" t="s">
        <v>88</v>
      </c>
      <c r="G12" s="20"/>
      <c r="H12" s="20"/>
    </row>
    <row r="13" spans="1:8" ht="19.5" customHeight="1" x14ac:dyDescent="0.25">
      <c r="A13" s="30"/>
      <c r="B13" s="46" t="s">
        <v>93</v>
      </c>
      <c r="C13" s="47">
        <v>396</v>
      </c>
      <c r="D13" s="47">
        <v>239</v>
      </c>
      <c r="E13" s="48">
        <v>53331</v>
      </c>
      <c r="F13" s="49" t="s">
        <v>88</v>
      </c>
      <c r="G13" s="20"/>
      <c r="H13" s="20"/>
    </row>
    <row r="14" spans="1:8" ht="19.5" customHeight="1" x14ac:dyDescent="0.25">
      <c r="A14" s="30"/>
      <c r="B14" s="42" t="s">
        <v>94</v>
      </c>
      <c r="C14" s="43">
        <v>148.5</v>
      </c>
      <c r="D14" s="43">
        <v>81.855000000000004</v>
      </c>
      <c r="E14" s="44">
        <v>49663</v>
      </c>
      <c r="F14" s="45" t="s">
        <v>88</v>
      </c>
      <c r="G14" s="20"/>
      <c r="H14" s="20"/>
    </row>
    <row r="15" spans="1:8" ht="19.5" customHeight="1" x14ac:dyDescent="0.25">
      <c r="A15" s="30"/>
      <c r="B15" s="46" t="s">
        <v>95</v>
      </c>
      <c r="C15" s="47">
        <v>102</v>
      </c>
      <c r="D15" s="47">
        <v>75</v>
      </c>
      <c r="E15" s="48">
        <v>53331</v>
      </c>
      <c r="F15" s="49" t="s">
        <v>88</v>
      </c>
      <c r="G15" s="20"/>
      <c r="H15" s="20"/>
    </row>
    <row r="16" spans="1:8" ht="19.5" customHeight="1" x14ac:dyDescent="0.25">
      <c r="A16" s="30"/>
      <c r="B16" s="42" t="s">
        <v>96</v>
      </c>
      <c r="C16" s="43">
        <v>94.348800000000011</v>
      </c>
      <c r="D16" s="43">
        <v>60.697728000000012</v>
      </c>
      <c r="E16" s="44">
        <v>49916</v>
      </c>
      <c r="F16" s="45" t="s">
        <v>88</v>
      </c>
      <c r="G16" s="20"/>
      <c r="H16" s="20"/>
    </row>
    <row r="17" spans="1:8" ht="19.5" customHeight="1" x14ac:dyDescent="0.25">
      <c r="A17" s="30"/>
      <c r="B17" s="46" t="s">
        <v>97</v>
      </c>
      <c r="C17" s="47">
        <v>86.625</v>
      </c>
      <c r="D17" s="47">
        <v>56.017499999999998</v>
      </c>
      <c r="E17" s="48">
        <v>48581</v>
      </c>
      <c r="F17" s="49" t="s">
        <v>88</v>
      </c>
      <c r="G17" s="20"/>
      <c r="H17" s="20"/>
    </row>
    <row r="18" spans="1:8" ht="19.5" customHeight="1" x14ac:dyDescent="0.25">
      <c r="A18" s="30"/>
      <c r="B18" s="42" t="s">
        <v>98</v>
      </c>
      <c r="C18" s="43">
        <v>85.886780000000002</v>
      </c>
      <c r="D18" s="43">
        <v>75.416200000000003</v>
      </c>
      <c r="E18" s="44">
        <v>46177</v>
      </c>
      <c r="F18" s="45" t="s">
        <v>88</v>
      </c>
      <c r="G18" s="20"/>
      <c r="H18" s="20"/>
    </row>
    <row r="19" spans="1:8" ht="19.5" customHeight="1" x14ac:dyDescent="0.25">
      <c r="A19" s="30"/>
      <c r="B19" s="46" t="s">
        <v>99</v>
      </c>
      <c r="C19" s="47">
        <v>82.555200000000013</v>
      </c>
      <c r="D19" s="47">
        <v>51.773903999999995</v>
      </c>
      <c r="E19" s="48">
        <v>49916</v>
      </c>
      <c r="F19" s="49" t="s">
        <v>88</v>
      </c>
      <c r="G19" s="20"/>
      <c r="H19" s="20"/>
    </row>
    <row r="20" spans="1:8" ht="19.5" customHeight="1" x14ac:dyDescent="0.25">
      <c r="A20" s="30"/>
      <c r="B20" s="42" t="s">
        <v>100</v>
      </c>
      <c r="C20" s="43">
        <v>81</v>
      </c>
      <c r="D20" s="43">
        <v>38.07</v>
      </c>
      <c r="E20" s="44">
        <v>49663</v>
      </c>
      <c r="F20" s="45" t="s">
        <v>88</v>
      </c>
      <c r="G20" s="20"/>
      <c r="H20" s="20"/>
    </row>
    <row r="21" spans="1:8" ht="19.5" customHeight="1" x14ac:dyDescent="0.25">
      <c r="A21" s="30"/>
      <c r="B21" s="46" t="s">
        <v>101</v>
      </c>
      <c r="C21" s="47">
        <v>78</v>
      </c>
      <c r="D21" s="47">
        <v>56.1</v>
      </c>
      <c r="E21" s="48">
        <v>45627</v>
      </c>
      <c r="F21" s="49" t="s">
        <v>88</v>
      </c>
      <c r="G21" s="20"/>
      <c r="H21" s="20"/>
    </row>
    <row r="22" spans="1:8" ht="19.5" customHeight="1" x14ac:dyDescent="0.25">
      <c r="A22" s="30"/>
      <c r="B22" s="42" t="s">
        <v>102</v>
      </c>
      <c r="C22" s="43">
        <v>55</v>
      </c>
      <c r="D22" s="43">
        <v>29.1</v>
      </c>
      <c r="E22" s="44">
        <v>48342</v>
      </c>
      <c r="F22" s="45" t="s">
        <v>88</v>
      </c>
      <c r="G22" s="20"/>
      <c r="H22" s="20"/>
    </row>
    <row r="23" spans="1:8" ht="19.5" customHeight="1" x14ac:dyDescent="0.25">
      <c r="A23" s="30"/>
      <c r="B23" s="46" t="s">
        <v>103</v>
      </c>
      <c r="C23" s="47">
        <v>52</v>
      </c>
      <c r="D23" s="47">
        <v>28</v>
      </c>
      <c r="E23" s="48">
        <v>53331</v>
      </c>
      <c r="F23" s="49" t="s">
        <v>88</v>
      </c>
      <c r="G23" s="20"/>
      <c r="H23" s="20"/>
    </row>
    <row r="24" spans="1:8" ht="19.5" customHeight="1" x14ac:dyDescent="0.25">
      <c r="A24" s="30"/>
      <c r="B24" s="42" t="s">
        <v>104</v>
      </c>
      <c r="C24" s="43">
        <v>49.749524999999998</v>
      </c>
      <c r="D24" s="43">
        <v>31.792315499999997</v>
      </c>
      <c r="E24" s="44">
        <v>47117</v>
      </c>
      <c r="F24" s="45" t="s">
        <v>88</v>
      </c>
      <c r="G24" s="20"/>
      <c r="H24" s="20"/>
    </row>
    <row r="25" spans="1:8" ht="19.5" customHeight="1" x14ac:dyDescent="0.25">
      <c r="A25" s="30"/>
      <c r="B25" s="46" t="s">
        <v>105</v>
      </c>
      <c r="C25" s="47">
        <v>47.601539999999993</v>
      </c>
      <c r="D25" s="47">
        <v>28.798931699999997</v>
      </c>
      <c r="E25" s="48">
        <v>51728</v>
      </c>
      <c r="F25" s="49" t="s">
        <v>88</v>
      </c>
      <c r="G25" s="20"/>
      <c r="H25" s="20"/>
    </row>
    <row r="26" spans="1:8" ht="19.5" customHeight="1" x14ac:dyDescent="0.25">
      <c r="A26" s="30"/>
      <c r="B26" s="42" t="s">
        <v>106</v>
      </c>
      <c r="C26" s="43">
        <v>46</v>
      </c>
      <c r="D26" s="43">
        <v>21</v>
      </c>
      <c r="E26" s="44">
        <v>53331</v>
      </c>
      <c r="F26" s="45" t="s">
        <v>88</v>
      </c>
      <c r="G26" s="20"/>
      <c r="H26" s="20"/>
    </row>
    <row r="27" spans="1:8" ht="19.5" customHeight="1" x14ac:dyDescent="0.25">
      <c r="A27" s="30"/>
      <c r="B27" s="46" t="s">
        <v>107</v>
      </c>
      <c r="C27" s="47">
        <v>42.300194000000005</v>
      </c>
      <c r="D27" s="47">
        <v>24.701799999999999</v>
      </c>
      <c r="E27" s="48">
        <v>46177</v>
      </c>
      <c r="F27" s="49" t="s">
        <v>88</v>
      </c>
      <c r="G27" s="20"/>
      <c r="H27" s="20"/>
    </row>
    <row r="28" spans="1:8" ht="19.5" customHeight="1" x14ac:dyDescent="0.25">
      <c r="A28" s="30"/>
      <c r="B28" s="42" t="s">
        <v>108</v>
      </c>
      <c r="C28" s="43">
        <v>42</v>
      </c>
      <c r="D28" s="43">
        <v>18.41</v>
      </c>
      <c r="E28" s="44">
        <v>48208</v>
      </c>
      <c r="F28" s="45" t="s">
        <v>109</v>
      </c>
      <c r="G28" s="20"/>
      <c r="H28" s="20"/>
    </row>
    <row r="29" spans="1:8" ht="19.5" customHeight="1" x14ac:dyDescent="0.25">
      <c r="A29" s="30"/>
      <c r="B29" s="46" t="s">
        <v>110</v>
      </c>
      <c r="C29" s="47">
        <v>41.744842999999996</v>
      </c>
      <c r="D29" s="47">
        <v>18.263400000000001</v>
      </c>
      <c r="E29" s="48">
        <v>51738</v>
      </c>
      <c r="F29" s="49" t="s">
        <v>88</v>
      </c>
      <c r="G29" s="20"/>
      <c r="H29" s="20"/>
    </row>
    <row r="30" spans="1:8" ht="19.5" customHeight="1" x14ac:dyDescent="0.25">
      <c r="A30" s="30"/>
      <c r="B30" s="42" t="s">
        <v>111</v>
      </c>
      <c r="C30" s="43">
        <v>33.599664000000004</v>
      </c>
      <c r="D30" s="43">
        <v>18.5398146</v>
      </c>
      <c r="E30" s="44">
        <v>48405</v>
      </c>
      <c r="F30" s="45" t="s">
        <v>88</v>
      </c>
      <c r="G30" s="20"/>
      <c r="H30" s="20"/>
    </row>
    <row r="31" spans="1:8" ht="19.5" customHeight="1" x14ac:dyDescent="0.25">
      <c r="A31" s="30"/>
      <c r="B31" s="46" t="s">
        <v>112</v>
      </c>
      <c r="C31" s="47">
        <v>29.829288000000002</v>
      </c>
      <c r="D31" s="47">
        <v>22.328800000000001</v>
      </c>
      <c r="E31" s="48">
        <v>46177</v>
      </c>
      <c r="F31" s="49" t="s">
        <v>88</v>
      </c>
      <c r="G31" s="20"/>
      <c r="H31" s="20"/>
    </row>
    <row r="32" spans="1:8" ht="19.5" customHeight="1" x14ac:dyDescent="0.25">
      <c r="A32" s="30"/>
      <c r="B32" s="42" t="s">
        <v>113</v>
      </c>
      <c r="C32" s="43">
        <v>28.8</v>
      </c>
      <c r="D32" s="43">
        <v>8.39</v>
      </c>
      <c r="E32" s="44">
        <v>48481</v>
      </c>
      <c r="F32" s="45" t="s">
        <v>109</v>
      </c>
      <c r="G32" s="20"/>
      <c r="H32" s="20"/>
    </row>
    <row r="33" spans="1:8" ht="19.5" customHeight="1" x14ac:dyDescent="0.25">
      <c r="A33" s="30"/>
      <c r="B33" s="46" t="s">
        <v>114</v>
      </c>
      <c r="C33" s="47">
        <v>23</v>
      </c>
      <c r="D33" s="47">
        <v>13.91</v>
      </c>
      <c r="E33" s="48">
        <v>48305</v>
      </c>
      <c r="F33" s="49" t="s">
        <v>115</v>
      </c>
      <c r="G33" s="20"/>
      <c r="H33" s="20"/>
    </row>
    <row r="34" spans="1:8" ht="19.5" customHeight="1" x14ac:dyDescent="0.25">
      <c r="A34" s="30"/>
      <c r="B34" s="42" t="s">
        <v>116</v>
      </c>
      <c r="C34" s="43">
        <v>22.577400000000001</v>
      </c>
      <c r="D34" s="43">
        <v>10.961</v>
      </c>
      <c r="E34" s="44">
        <v>46177</v>
      </c>
      <c r="F34" s="45" t="s">
        <v>88</v>
      </c>
      <c r="G34" s="20"/>
      <c r="H34" s="20"/>
    </row>
    <row r="35" spans="1:8" ht="19.5" customHeight="1" x14ac:dyDescent="0.25">
      <c r="A35" s="30"/>
      <c r="B35" s="46" t="s">
        <v>117</v>
      </c>
      <c r="C35" s="47">
        <v>18.012</v>
      </c>
      <c r="D35" s="47">
        <v>13.53</v>
      </c>
      <c r="E35" s="48">
        <v>53331</v>
      </c>
      <c r="F35" s="49" t="s">
        <v>88</v>
      </c>
      <c r="G35" s="20"/>
      <c r="H35" s="20"/>
    </row>
    <row r="36" spans="1:8" ht="19.5" customHeight="1" x14ac:dyDescent="0.25">
      <c r="A36" s="30"/>
      <c r="B36" s="42" t="s">
        <v>118</v>
      </c>
      <c r="C36" s="43">
        <v>15.131500000000001</v>
      </c>
      <c r="D36" s="43">
        <v>11.8207278</v>
      </c>
      <c r="E36" s="44">
        <v>47895</v>
      </c>
      <c r="F36" s="45" t="s">
        <v>115</v>
      </c>
      <c r="G36" s="20"/>
      <c r="H36" s="20"/>
    </row>
    <row r="37" spans="1:8" ht="19.5" customHeight="1" x14ac:dyDescent="0.25">
      <c r="A37" s="30"/>
      <c r="B37" s="46" t="s">
        <v>119</v>
      </c>
      <c r="C37" s="47">
        <v>14</v>
      </c>
      <c r="D37" s="47">
        <v>6.68</v>
      </c>
      <c r="E37" s="48">
        <v>53331</v>
      </c>
      <c r="F37" s="49" t="s">
        <v>88</v>
      </c>
      <c r="G37" s="20"/>
      <c r="H37" s="20"/>
    </row>
    <row r="38" spans="1:8" ht="19.5" customHeight="1" x14ac:dyDescent="0.25">
      <c r="A38" s="30"/>
      <c r="B38" s="42" t="s">
        <v>120</v>
      </c>
      <c r="C38" s="43">
        <v>13.23</v>
      </c>
      <c r="D38" s="43">
        <v>8.0213000000000001</v>
      </c>
      <c r="E38" s="44">
        <v>47689</v>
      </c>
      <c r="F38" s="45" t="s">
        <v>115</v>
      </c>
      <c r="G38" s="20"/>
      <c r="H38" s="20"/>
    </row>
    <row r="39" spans="1:8" ht="19.5" customHeight="1" x14ac:dyDescent="0.25">
      <c r="A39" s="30"/>
      <c r="B39" s="46" t="s">
        <v>121</v>
      </c>
      <c r="C39" s="47">
        <v>13.23</v>
      </c>
      <c r="D39" s="47">
        <v>0</v>
      </c>
      <c r="E39" s="48">
        <v>53491</v>
      </c>
      <c r="F39" s="49" t="s">
        <v>109</v>
      </c>
      <c r="G39" s="20"/>
      <c r="H39" s="20"/>
    </row>
    <row r="40" spans="1:8" ht="19.5" customHeight="1" x14ac:dyDescent="0.25">
      <c r="A40" s="30"/>
      <c r="B40" s="42" t="s">
        <v>122</v>
      </c>
      <c r="C40" s="43">
        <v>12.667299999999999</v>
      </c>
      <c r="D40" s="43">
        <v>6.8704000000000001</v>
      </c>
      <c r="E40" s="44">
        <v>46177</v>
      </c>
      <c r="F40" s="45" t="s">
        <v>88</v>
      </c>
      <c r="G40" s="20"/>
      <c r="H40" s="20"/>
    </row>
    <row r="41" spans="1:8" ht="19.5" customHeight="1" x14ac:dyDescent="0.25">
      <c r="A41" s="30"/>
      <c r="B41" s="46" t="s">
        <v>123</v>
      </c>
      <c r="C41" s="47">
        <v>10.395000000000001</v>
      </c>
      <c r="D41" s="47">
        <v>0</v>
      </c>
      <c r="E41" s="48">
        <v>53491</v>
      </c>
      <c r="F41" s="49" t="s">
        <v>109</v>
      </c>
      <c r="G41" s="20"/>
      <c r="H41" s="20"/>
    </row>
    <row r="42" spans="1:8" ht="19.5" customHeight="1" x14ac:dyDescent="0.25">
      <c r="A42" s="30"/>
      <c r="B42" s="42" t="s">
        <v>124</v>
      </c>
      <c r="C42" s="43">
        <v>10.395000000000001</v>
      </c>
      <c r="D42" s="43">
        <v>0</v>
      </c>
      <c r="E42" s="44">
        <v>53491</v>
      </c>
      <c r="F42" s="45" t="s">
        <v>109</v>
      </c>
      <c r="G42" s="20"/>
      <c r="H42" s="20"/>
    </row>
    <row r="43" spans="1:8" ht="19.5" customHeight="1" x14ac:dyDescent="0.25">
      <c r="A43" s="30"/>
      <c r="B43" s="46" t="s">
        <v>125</v>
      </c>
      <c r="C43" s="47">
        <v>10.395000000000001</v>
      </c>
      <c r="D43" s="47">
        <v>0</v>
      </c>
      <c r="E43" s="48">
        <v>53491</v>
      </c>
      <c r="F43" s="49" t="s">
        <v>109</v>
      </c>
      <c r="G43" s="20"/>
      <c r="H43" s="20"/>
    </row>
    <row r="44" spans="1:8" ht="19.5" customHeight="1" x14ac:dyDescent="0.25">
      <c r="A44" s="30"/>
      <c r="B44" s="42" t="s">
        <v>126</v>
      </c>
      <c r="C44" s="43">
        <v>201.12689700000007</v>
      </c>
      <c r="D44" s="43">
        <v>108.97797069999999</v>
      </c>
      <c r="E44" s="44"/>
      <c r="F44" s="45"/>
      <c r="G44" s="20"/>
      <c r="H44" s="20"/>
    </row>
    <row r="45" spans="1:8" ht="19.5" customHeight="1" x14ac:dyDescent="0.25">
      <c r="A45" s="30"/>
      <c r="B45" s="111" t="s">
        <v>127</v>
      </c>
      <c r="C45" s="112">
        <v>6018.3891782441988</v>
      </c>
      <c r="D45" s="112">
        <v>3077.7451953209988</v>
      </c>
      <c r="E45" s="113"/>
      <c r="F45" s="113"/>
      <c r="G45" s="20"/>
      <c r="H45" s="20"/>
    </row>
  </sheetData>
  <mergeCells count="1">
    <mergeCell ref="B1:G4"/>
  </mergeCells>
  <conditionalFormatting sqref="B8:F44">
    <cfRule type="expression" dxfId="21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autoPageBreaks="0"/>
  </sheetPr>
  <dimension ref="A1:Y68"/>
  <sheetViews>
    <sheetView showGridLines="0" showRowColHeaders="0" showRuler="0" view="pageLayout" zoomScale="80" zoomScaleNormal="85" zoomScalePageLayoutView="80" workbookViewId="0"/>
  </sheetViews>
  <sheetFormatPr defaultColWidth="0" defaultRowHeight="12.75" customHeight="1" zeroHeight="1" x14ac:dyDescent="0.2"/>
  <cols>
    <col min="1" max="2" width="16.5703125" style="50" customWidth="1"/>
    <col min="3" max="3" width="12.85546875" style="50" bestFit="1" customWidth="1"/>
    <col min="4" max="6" width="9.140625" style="50" customWidth="1"/>
    <col min="7" max="7" width="13.7109375" style="50" customWidth="1"/>
    <col min="8" max="10" width="9.140625" style="50" customWidth="1"/>
    <col min="11" max="11" width="12.140625" style="50" bestFit="1" customWidth="1"/>
    <col min="12" max="12" width="9.140625" style="50" customWidth="1"/>
    <col min="13" max="13" width="11.5703125" style="50" customWidth="1"/>
    <col min="14" max="14" width="9.140625" style="50" hidden="1" customWidth="1"/>
    <col min="15" max="15" width="26.140625" style="50" hidden="1" customWidth="1"/>
    <col min="16" max="16" width="9.28515625" style="50" hidden="1" customWidth="1"/>
    <col min="17" max="17" width="2.7109375" style="51" hidden="1" customWidth="1"/>
    <col min="18" max="18" width="25" style="51" hidden="1" customWidth="1"/>
    <col min="19" max="19" width="9.28515625" style="50" hidden="1" customWidth="1"/>
    <col min="20" max="20" width="2.7109375" style="51" hidden="1" customWidth="1"/>
    <col min="21" max="21" width="32.85546875" style="51" hidden="1" customWidth="1"/>
    <col min="22" max="22" width="7.140625" style="50" hidden="1" customWidth="1"/>
    <col min="23" max="25" width="0" style="50" hidden="1" customWidth="1"/>
    <col min="26" max="16384" width="9.140625" style="50" hidden="1"/>
  </cols>
  <sheetData>
    <row r="1" spans="1:20" ht="12.75" customHeight="1" x14ac:dyDescent="0.2">
      <c r="B1" s="255"/>
      <c r="C1" s="256"/>
      <c r="D1" s="256"/>
      <c r="E1" s="256"/>
      <c r="F1" s="256"/>
      <c r="G1" s="256"/>
    </row>
    <row r="2" spans="1:20" ht="12.75" customHeight="1" x14ac:dyDescent="0.2">
      <c r="B2" s="256"/>
      <c r="C2" s="256"/>
      <c r="D2" s="256"/>
      <c r="E2" s="256"/>
      <c r="F2" s="256"/>
      <c r="G2" s="256"/>
    </row>
    <row r="3" spans="1:20" ht="12.75" customHeight="1" x14ac:dyDescent="0.2">
      <c r="B3" s="256"/>
      <c r="C3" s="256"/>
      <c r="D3" s="256"/>
      <c r="E3" s="256"/>
      <c r="F3" s="256"/>
      <c r="G3" s="256"/>
    </row>
    <row r="4" spans="1:20" ht="12.75" customHeight="1" x14ac:dyDescent="0.2">
      <c r="B4" s="256"/>
      <c r="C4" s="256"/>
      <c r="D4" s="256"/>
      <c r="E4" s="256"/>
      <c r="F4" s="256"/>
      <c r="G4" s="256"/>
    </row>
    <row r="5" spans="1:20" ht="12.75" customHeight="1" x14ac:dyDescent="0.2">
      <c r="B5" s="256"/>
      <c r="C5" s="256"/>
      <c r="D5" s="256"/>
      <c r="E5" s="256"/>
      <c r="F5" s="256"/>
      <c r="G5" s="256"/>
    </row>
    <row r="6" spans="1:20" ht="12.75" customHeight="1" x14ac:dyDescent="0.2">
      <c r="B6" s="256"/>
      <c r="C6" s="256"/>
      <c r="D6" s="256"/>
      <c r="E6" s="256"/>
      <c r="F6" s="256"/>
      <c r="G6" s="256"/>
    </row>
    <row r="7" spans="1:20" ht="9" customHeight="1" x14ac:dyDescent="0.2"/>
    <row r="8" spans="1:20" ht="12.75" customHeight="1" x14ac:dyDescent="0.2"/>
    <row r="9" spans="1:20" ht="12.75" customHeight="1" x14ac:dyDescent="0.25">
      <c r="A9"/>
      <c r="B9"/>
      <c r="C9"/>
      <c r="D9"/>
      <c r="E9"/>
      <c r="F9"/>
      <c r="G9"/>
      <c r="H9" s="121"/>
      <c r="I9" s="121"/>
      <c r="J9" s="121"/>
      <c r="K9" s="121"/>
      <c r="L9" s="121"/>
      <c r="M9" s="121"/>
    </row>
    <row r="10" spans="1:20" ht="12.75" customHeight="1" x14ac:dyDescent="0.2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</row>
    <row r="11" spans="1:20" ht="12.75" customHeight="1" x14ac:dyDescent="0.2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</row>
    <row r="12" spans="1:20" ht="9" customHeight="1" x14ac:dyDescent="0.2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</row>
    <row r="13" spans="1:20" ht="12.75" customHeight="1" x14ac:dyDescent="0.2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</row>
    <row r="14" spans="1:20" ht="12.75" customHeight="1" x14ac:dyDescent="0.2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</row>
    <row r="15" spans="1:20" ht="12.75" customHeight="1" x14ac:dyDescent="0.2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</row>
    <row r="16" spans="1:20" ht="12.75" customHeight="1" x14ac:dyDescent="0.25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O16" s="86" t="s">
        <v>27</v>
      </c>
      <c r="P16" s="85">
        <f>P18+P29</f>
        <v>20313.100071470002</v>
      </c>
      <c r="Q16" s="79"/>
      <c r="R16" s="84" t="s">
        <v>26</v>
      </c>
      <c r="S16" s="83">
        <f>SUM(S18:S22)</f>
        <v>20313.100071469999</v>
      </c>
      <c r="T16" s="79"/>
    </row>
    <row r="17" spans="1:22" ht="12.75" customHeight="1" x14ac:dyDescent="0.2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P17" s="69"/>
      <c r="Q17" s="58"/>
      <c r="R17" s="58"/>
    </row>
    <row r="18" spans="1:22" ht="12.75" customHeight="1" x14ac:dyDescent="0.25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O18" s="72" t="s">
        <v>25</v>
      </c>
      <c r="P18" s="71">
        <f>SUM(P20:P26)</f>
        <v>1602.9572380849997</v>
      </c>
      <c r="Q18" s="70"/>
      <c r="R18" s="82" t="s">
        <v>24</v>
      </c>
      <c r="S18" s="75">
        <f>[2]Infograma!$F$5</f>
        <v>18694.665165014998</v>
      </c>
      <c r="T18" s="58"/>
      <c r="U18" s="81" t="s">
        <v>24</v>
      </c>
      <c r="V18" s="80">
        <f>SUM(V20:V32)</f>
        <v>18694.665165014998</v>
      </c>
    </row>
    <row r="19" spans="1:22" ht="12.75" customHeight="1" x14ac:dyDescent="0.25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R19" s="77"/>
      <c r="S19" s="75"/>
      <c r="U19" s="79"/>
    </row>
    <row r="20" spans="1:22" ht="12.75" customHeight="1" x14ac:dyDescent="0.25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O20" s="78" t="s">
        <v>23</v>
      </c>
      <c r="P20" s="56">
        <f>[2]Infograma!$C$7</f>
        <v>1107.3878295559998</v>
      </c>
      <c r="Q20" s="73"/>
      <c r="R20" s="76" t="s">
        <v>22</v>
      </c>
      <c r="S20" s="75">
        <f>[2]Infograma!$F$7</f>
        <v>1487.4072069179997</v>
      </c>
      <c r="T20" s="58"/>
      <c r="U20" s="67" t="s">
        <v>21</v>
      </c>
      <c r="V20" s="66">
        <f>[2]Infograma!$I$7</f>
        <v>6254.0332640000006</v>
      </c>
    </row>
    <row r="21" spans="1:22" ht="12.75" customHeight="1" x14ac:dyDescent="0.25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O21" s="57"/>
      <c r="P21" s="57"/>
      <c r="R21" s="77"/>
      <c r="S21" s="75"/>
      <c r="U21" s="74"/>
      <c r="V21" s="66"/>
    </row>
    <row r="22" spans="1:22" ht="12.75" customHeight="1" x14ac:dyDescent="0.25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O22" s="59" t="s">
        <v>20</v>
      </c>
      <c r="P22" s="56">
        <f>[2]Infograma!$C$9</f>
        <v>0</v>
      </c>
      <c r="Q22" s="73"/>
      <c r="R22" s="76" t="s">
        <v>19</v>
      </c>
      <c r="S22" s="75">
        <f>[2]Infograma!$F$9</f>
        <v>131.02769953699922</v>
      </c>
      <c r="T22" s="58"/>
      <c r="U22" s="67" t="s">
        <v>18</v>
      </c>
      <c r="V22" s="66">
        <f>[2]Infograma!$I$9</f>
        <v>7006.8654816549979</v>
      </c>
    </row>
    <row r="23" spans="1:22" ht="12.75" customHeight="1" x14ac:dyDescent="0.25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O23" s="57"/>
      <c r="P23" s="56"/>
      <c r="Q23" s="73"/>
      <c r="R23" s="73"/>
      <c r="U23" s="74"/>
      <c r="V23" s="66"/>
    </row>
    <row r="24" spans="1:22" ht="12.75" customHeight="1" x14ac:dyDescent="0.25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O24" s="59" t="s">
        <v>17</v>
      </c>
      <c r="P24" s="56">
        <f>[2]Infograma!$C$11</f>
        <v>528.935748085</v>
      </c>
      <c r="Q24" s="73"/>
      <c r="R24" s="73"/>
      <c r="U24" s="67" t="s">
        <v>16</v>
      </c>
      <c r="V24" s="66">
        <f>[2]Infograma!$I$11</f>
        <v>0</v>
      </c>
    </row>
    <row r="25" spans="1:22" ht="12.75" customHeight="1" x14ac:dyDescent="0.25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O25" s="57"/>
      <c r="P25" s="57"/>
      <c r="U25" s="74"/>
      <c r="V25" s="66"/>
    </row>
    <row r="26" spans="1:22" ht="12.75" customHeight="1" x14ac:dyDescent="0.2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O26" s="59" t="s">
        <v>15</v>
      </c>
      <c r="P26" s="56">
        <f>[2]Infograma!$C$13</f>
        <v>-33.366339556000007</v>
      </c>
      <c r="Q26" s="73"/>
      <c r="R26" s="73"/>
      <c r="S26" s="65"/>
      <c r="T26" s="73"/>
      <c r="U26" s="67" t="s">
        <v>14</v>
      </c>
      <c r="V26" s="66">
        <f>[2]Infograma!$I$13</f>
        <v>418.46336864799997</v>
      </c>
    </row>
    <row r="27" spans="1:22" ht="12.75" customHeight="1" x14ac:dyDescent="0.25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P27" s="69"/>
      <c r="Q27" s="58"/>
      <c r="R27" s="58"/>
      <c r="U27" s="68"/>
      <c r="V27" s="66"/>
    </row>
    <row r="28" spans="1:22" ht="12.75" customHeight="1" x14ac:dyDescent="0.25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P28" s="69"/>
      <c r="Q28" s="58"/>
      <c r="R28" s="58"/>
      <c r="U28" s="67" t="s">
        <v>13</v>
      </c>
      <c r="V28" s="66">
        <f>[2]Infograma!$I$15</f>
        <v>579.74077299999999</v>
      </c>
    </row>
    <row r="29" spans="1:22" ht="12.75" customHeight="1" x14ac:dyDescent="0.25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O29" s="72" t="s">
        <v>12</v>
      </c>
      <c r="P29" s="71">
        <f>SUM(P31:P49)</f>
        <v>18710.142833385002</v>
      </c>
      <c r="Q29" s="70"/>
      <c r="R29" s="70"/>
      <c r="U29" s="66"/>
      <c r="V29" s="66"/>
    </row>
    <row r="30" spans="1:22" ht="12.75" customHeight="1" x14ac:dyDescent="0.25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P30" s="69"/>
      <c r="Q30" s="58"/>
      <c r="R30" s="58"/>
      <c r="U30" s="67" t="s">
        <v>11</v>
      </c>
      <c r="V30" s="66">
        <f>[2]Infograma!$I$17</f>
        <v>54.782239041999993</v>
      </c>
    </row>
    <row r="31" spans="1:22" ht="12.75" customHeight="1" x14ac:dyDescent="0.25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O31" s="59" t="s">
        <v>10</v>
      </c>
      <c r="P31" s="56">
        <f>[2]Infograma!$C$18</f>
        <v>1445.1022113669999</v>
      </c>
      <c r="Q31" s="58"/>
      <c r="R31" s="58"/>
      <c r="U31" s="68"/>
      <c r="V31" s="66"/>
    </row>
    <row r="32" spans="1:22" ht="12.75" customHeight="1" x14ac:dyDescent="0.25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O32" s="57"/>
      <c r="P32" s="57"/>
      <c r="U32" s="67" t="s">
        <v>9</v>
      </c>
      <c r="V32" s="66">
        <f>[2]Infograma!$I$19</f>
        <v>4380.7800386700001</v>
      </c>
    </row>
    <row r="33" spans="1:25" ht="12.75" customHeight="1" x14ac:dyDescent="0.25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O33" s="59" t="s">
        <v>8</v>
      </c>
      <c r="P33" s="56">
        <f>[2]Infograma!$C$20</f>
        <v>4288.7150071690012</v>
      </c>
      <c r="Q33" s="58"/>
      <c r="R33" s="58"/>
      <c r="V33" s="65"/>
    </row>
    <row r="34" spans="1:25" ht="12.75" customHeight="1" x14ac:dyDescent="0.25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O34" s="57"/>
      <c r="P34" s="56"/>
    </row>
    <row r="35" spans="1:25" ht="12.75" customHeight="1" x14ac:dyDescent="0.25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O35" s="59" t="s">
        <v>7</v>
      </c>
      <c r="P35" s="56">
        <f>[2]Infograma!$C$22</f>
        <v>1666.9752626980001</v>
      </c>
      <c r="Q35" s="58"/>
      <c r="R35" s="58"/>
    </row>
    <row r="36" spans="1:25" ht="12.75" customHeight="1" x14ac:dyDescent="0.25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O36" s="57"/>
      <c r="P36" s="56"/>
    </row>
    <row r="37" spans="1:25" ht="12.75" customHeight="1" x14ac:dyDescent="0.25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O37" s="59" t="s">
        <v>6</v>
      </c>
      <c r="P37" s="56">
        <f>[2]Infograma!$C$24</f>
        <v>4463.2265683189989</v>
      </c>
      <c r="Q37" s="58"/>
      <c r="R37" s="58"/>
    </row>
    <row r="38" spans="1:25" ht="12.75" customHeight="1" x14ac:dyDescent="0.25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O38" s="57"/>
      <c r="P38" s="56"/>
      <c r="R38" s="64"/>
    </row>
    <row r="39" spans="1:25" ht="12.75" customHeight="1" x14ac:dyDescent="0.25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O39" s="59" t="s">
        <v>5</v>
      </c>
      <c r="P39" s="56">
        <f>[2]Infograma!$C$26</f>
        <v>4414.240064824</v>
      </c>
      <c r="Q39" s="58"/>
      <c r="R39" s="58"/>
    </row>
    <row r="40" spans="1:25" ht="12.75" customHeight="1" x14ac:dyDescent="0.25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O40" s="57"/>
      <c r="P40" s="56"/>
      <c r="S40" s="63"/>
      <c r="U40" s="62"/>
    </row>
    <row r="41" spans="1:25" ht="12.75" customHeight="1" x14ac:dyDescent="0.25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O41" s="59" t="s">
        <v>4</v>
      </c>
      <c r="P41" s="56">
        <f>[2]Infograma!$C$28</f>
        <v>271.23089400000003</v>
      </c>
      <c r="Q41" s="58"/>
      <c r="R41" s="58"/>
    </row>
    <row r="42" spans="1:25" ht="12.75" customHeight="1" x14ac:dyDescent="0.25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O42" s="57"/>
      <c r="P42" s="56"/>
    </row>
    <row r="43" spans="1:25" ht="12.75" customHeight="1" x14ac:dyDescent="0.25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O43" s="59" t="s">
        <v>3</v>
      </c>
      <c r="P43" s="56">
        <f>[2]Infograma!$C$30</f>
        <v>1833.2179720080001</v>
      </c>
      <c r="Q43" s="58"/>
      <c r="R43" s="58"/>
      <c r="Y43" s="61"/>
    </row>
    <row r="44" spans="1:25" ht="12.75" customHeight="1" x14ac:dyDescent="0.25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O44" s="57"/>
      <c r="P44" s="56"/>
    </row>
    <row r="45" spans="1:25" ht="12.75" customHeight="1" x14ac:dyDescent="0.25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O45" s="59" t="s">
        <v>2</v>
      </c>
      <c r="P45" s="56">
        <f>[2]Infograma!$C$32</f>
        <v>188.159479</v>
      </c>
      <c r="Q45" s="58"/>
      <c r="R45" s="58"/>
      <c r="S45" s="60"/>
    </row>
    <row r="46" spans="1:25" ht="12.75" customHeight="1" x14ac:dyDescent="0.25">
      <c r="A46" s="121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O46" s="57"/>
      <c r="P46" s="56"/>
    </row>
    <row r="47" spans="1:25" ht="12.75" customHeight="1" x14ac:dyDescent="0.25">
      <c r="A47" s="121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O47" s="59" t="s">
        <v>1</v>
      </c>
      <c r="P47" s="56">
        <f>[2]Infograma!$C$34</f>
        <v>139.275374</v>
      </c>
      <c r="Q47" s="58"/>
      <c r="R47" s="58"/>
    </row>
    <row r="48" spans="1:25" ht="12.75" customHeight="1" x14ac:dyDescent="0.25">
      <c r="A48" s="121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O48" s="59"/>
      <c r="P48" s="56"/>
      <c r="Q48" s="58"/>
      <c r="R48" s="58"/>
    </row>
    <row r="49" spans="1:16" ht="12.75" customHeight="1" x14ac:dyDescent="0.25">
      <c r="A49" s="121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O49" s="57"/>
      <c r="P49" s="56"/>
    </row>
    <row r="50" spans="1:16" ht="12.75" customHeight="1" x14ac:dyDescent="0.2">
      <c r="A50" s="121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</row>
    <row r="51" spans="1:16" ht="12.75" customHeight="1" x14ac:dyDescent="0.2">
      <c r="A51" s="121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</row>
    <row r="52" spans="1:16" ht="12.75" customHeight="1" x14ac:dyDescent="0.2">
      <c r="A52" s="121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</row>
    <row r="53" spans="1:16" ht="12.75" customHeight="1" x14ac:dyDescent="0.2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</row>
    <row r="54" spans="1:16" ht="12.75" customHeight="1" x14ac:dyDescent="0.2">
      <c r="A54" s="121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</row>
    <row r="55" spans="1:16" ht="12.75" customHeight="1" x14ac:dyDescent="0.2">
      <c r="A55" s="121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</row>
    <row r="56" spans="1:16" ht="12.75" customHeight="1" x14ac:dyDescent="0.25">
      <c r="A56" s="121"/>
      <c r="B56" s="121"/>
      <c r="C56" s="121"/>
      <c r="D56" s="55"/>
      <c r="E56" s="121"/>
      <c r="F56" s="121"/>
      <c r="G56" s="121"/>
      <c r="H56" s="121"/>
      <c r="I56" s="121"/>
      <c r="J56" s="121"/>
      <c r="K56" s="121"/>
      <c r="L56" s="121"/>
      <c r="M56" s="121"/>
    </row>
    <row r="57" spans="1:16" ht="12.75" customHeight="1" x14ac:dyDescent="0.2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</row>
    <row r="58" spans="1:16" ht="12.75" hidden="1" customHeight="1" x14ac:dyDescent="0.2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</row>
    <row r="59" spans="1:16" ht="12.75" hidden="1" customHeight="1" x14ac:dyDescent="0.25">
      <c r="A59" s="121"/>
      <c r="B59" s="121"/>
      <c r="C59" s="121"/>
      <c r="D59" s="121"/>
      <c r="E59" s="121"/>
      <c r="F59" s="121"/>
      <c r="G59" s="121"/>
      <c r="H59" s="121"/>
      <c r="I59" s="122"/>
      <c r="J59" s="122"/>
      <c r="K59" s="122"/>
      <c r="L59" s="122"/>
      <c r="M59" s="53"/>
    </row>
    <row r="60" spans="1:16" ht="12.75" hidden="1" customHeight="1" x14ac:dyDescent="0.25">
      <c r="A60" s="121"/>
      <c r="B60" s="121"/>
      <c r="C60" s="121"/>
      <c r="D60" s="121"/>
      <c r="E60" s="121"/>
      <c r="F60" s="121"/>
      <c r="G60" s="121"/>
      <c r="H60" s="121"/>
      <c r="I60" s="122"/>
      <c r="J60" s="122"/>
      <c r="K60" s="122"/>
      <c r="L60" s="122"/>
      <c r="M60" s="53"/>
    </row>
    <row r="61" spans="1:16" ht="12.75" hidden="1" customHeight="1" x14ac:dyDescent="0.25">
      <c r="A61" s="121"/>
      <c r="B61" s="121"/>
      <c r="C61" s="121"/>
      <c r="D61" s="121"/>
      <c r="E61" s="121"/>
      <c r="F61" s="121"/>
      <c r="G61" s="121"/>
      <c r="H61" s="121"/>
      <c r="I61" s="122"/>
      <c r="J61" s="122"/>
      <c r="K61" s="54"/>
      <c r="L61" s="122"/>
      <c r="M61" s="53"/>
    </row>
    <row r="62" spans="1:16" ht="12.75" hidden="1" customHeight="1" x14ac:dyDescent="0.25">
      <c r="A62" s="121"/>
      <c r="B62" s="121"/>
      <c r="C62" s="121"/>
      <c r="D62" s="121"/>
      <c r="E62" s="121"/>
      <c r="F62" s="121"/>
      <c r="G62" s="121"/>
      <c r="H62" s="121"/>
      <c r="I62" s="122"/>
      <c r="J62" s="122"/>
      <c r="K62" s="54"/>
      <c r="L62" s="122"/>
      <c r="M62" s="53"/>
    </row>
    <row r="63" spans="1:16" ht="12.75" hidden="1" customHeight="1" x14ac:dyDescent="0.25">
      <c r="A63" s="121"/>
      <c r="B63" s="123"/>
      <c r="C63" s="121"/>
      <c r="D63" s="121"/>
      <c r="E63" s="121"/>
      <c r="F63" s="121"/>
      <c r="G63" s="121"/>
      <c r="H63" s="121"/>
      <c r="I63" s="122"/>
      <c r="J63" s="122"/>
      <c r="K63" s="122"/>
      <c r="L63" s="122"/>
      <c r="M63" s="53"/>
    </row>
    <row r="64" spans="1:16" ht="12.75" hidden="1" customHeight="1" x14ac:dyDescent="0.2">
      <c r="I64" s="51"/>
      <c r="J64" s="51"/>
      <c r="K64" s="51"/>
      <c r="L64" s="51"/>
      <c r="M64" s="52"/>
    </row>
    <row r="65" spans="9:13" ht="12.75" hidden="1" customHeight="1" x14ac:dyDescent="0.2">
      <c r="I65" s="51"/>
      <c r="J65" s="51"/>
      <c r="K65" s="51"/>
      <c r="L65" s="51"/>
      <c r="M65" s="51"/>
    </row>
    <row r="66" spans="9:13" ht="12.75" hidden="1" customHeight="1" x14ac:dyDescent="0.2">
      <c r="I66" s="51"/>
      <c r="J66" s="51"/>
      <c r="K66" s="51"/>
      <c r="L66" s="51"/>
      <c r="M66" s="51"/>
    </row>
    <row r="67" spans="9:13" ht="12.75" hidden="1" customHeight="1" x14ac:dyDescent="0.2">
      <c r="I67" s="51"/>
      <c r="J67" s="51"/>
      <c r="K67" s="51"/>
      <c r="L67" s="51"/>
      <c r="M67" s="51"/>
    </row>
    <row r="68" spans="9:13" ht="12.75" hidden="1" customHeight="1" x14ac:dyDescent="0.2">
      <c r="I68" s="51"/>
      <c r="J68" s="51"/>
      <c r="K68" s="51"/>
      <c r="L68" s="51"/>
      <c r="M68" s="51"/>
    </row>
  </sheetData>
  <mergeCells count="1">
    <mergeCell ref="B1:G6"/>
  </mergeCells>
  <pageMargins left="0" right="0" top="0" bottom="0" header="0" footer="0"/>
  <pageSetup paperSize="9" scale="7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showRowColHeaders="0" zoomScale="80" zoomScaleNormal="80" workbookViewId="0"/>
  </sheetViews>
  <sheetFormatPr defaultColWidth="0" defaultRowHeight="15" zeroHeight="1" x14ac:dyDescent="0.25"/>
  <cols>
    <col min="1" max="1" width="4.140625" customWidth="1"/>
    <col min="2" max="2" width="28.28515625" bestFit="1" customWidth="1"/>
    <col min="3" max="3" width="12.42578125" customWidth="1"/>
    <col min="4" max="4" width="10.85546875" customWidth="1"/>
    <col min="5" max="5" width="13.7109375" bestFit="1" customWidth="1"/>
    <col min="6" max="6" width="11.5703125" bestFit="1" customWidth="1"/>
    <col min="7" max="7" width="11.140625" customWidth="1"/>
    <col min="8" max="8" width="13.7109375" bestFit="1" customWidth="1"/>
    <col min="9" max="9" width="8.42578125" customWidth="1"/>
    <col min="10" max="10" width="9.42578125" customWidth="1"/>
    <col min="11" max="11" width="6.28515625" customWidth="1"/>
    <col min="12" max="16384" width="0.85546875" hidden="1"/>
  </cols>
  <sheetData>
    <row r="1" spans="2:10" x14ac:dyDescent="0.25">
      <c r="B1" s="255"/>
      <c r="C1" s="256"/>
      <c r="D1" s="256"/>
      <c r="E1" s="256"/>
      <c r="F1" s="256"/>
      <c r="G1" s="256"/>
    </row>
    <row r="2" spans="2:10" x14ac:dyDescent="0.25">
      <c r="B2" s="256"/>
      <c r="C2" s="256"/>
      <c r="D2" s="256"/>
      <c r="E2" s="256"/>
      <c r="F2" s="256"/>
      <c r="G2" s="256"/>
    </row>
    <row r="3" spans="2:10" x14ac:dyDescent="0.25">
      <c r="B3" s="256"/>
      <c r="C3" s="256"/>
      <c r="D3" s="256"/>
      <c r="E3" s="256"/>
      <c r="F3" s="256"/>
      <c r="G3" s="256"/>
    </row>
    <row r="4" spans="2:10" x14ac:dyDescent="0.25">
      <c r="B4" s="256"/>
      <c r="C4" s="256"/>
      <c r="D4" s="256"/>
      <c r="E4" s="256"/>
      <c r="F4" s="256"/>
      <c r="G4" s="256"/>
    </row>
    <row r="5" spans="2:10" x14ac:dyDescent="0.25">
      <c r="B5" s="256"/>
      <c r="C5" s="256"/>
      <c r="D5" s="256"/>
      <c r="E5" s="256"/>
      <c r="F5" s="256"/>
      <c r="G5" s="256"/>
    </row>
    <row r="6" spans="2:10" x14ac:dyDescent="0.25">
      <c r="B6" s="256"/>
      <c r="C6" s="256"/>
      <c r="D6" s="256"/>
      <c r="E6" s="256"/>
      <c r="F6" s="256"/>
      <c r="G6" s="256"/>
    </row>
    <row r="7" spans="2:10" x14ac:dyDescent="0.25"/>
    <row r="8" spans="2:10" ht="24.95" customHeight="1" x14ac:dyDescent="0.25">
      <c r="B8" s="156"/>
      <c r="C8" s="257" t="s">
        <v>128</v>
      </c>
      <c r="D8" s="258"/>
      <c r="E8" s="258"/>
      <c r="F8" s="257" t="s">
        <v>129</v>
      </c>
      <c r="G8" s="258"/>
      <c r="H8" s="258"/>
      <c r="I8" s="257" t="s">
        <v>28</v>
      </c>
      <c r="J8" s="258"/>
    </row>
    <row r="9" spans="2:10" ht="72.95" customHeight="1" x14ac:dyDescent="0.25">
      <c r="B9" s="157"/>
      <c r="C9" s="158" t="s">
        <v>130</v>
      </c>
      <c r="D9" s="158" t="s">
        <v>131</v>
      </c>
      <c r="E9" s="158" t="s">
        <v>132</v>
      </c>
      <c r="F9" s="158" t="s">
        <v>130</v>
      </c>
      <c r="G9" s="158" t="s">
        <v>131</v>
      </c>
      <c r="H9" s="158" t="s">
        <v>132</v>
      </c>
      <c r="I9" s="158" t="s">
        <v>133</v>
      </c>
      <c r="J9" s="158" t="s">
        <v>134</v>
      </c>
    </row>
    <row r="10" spans="2:10" ht="18.600000000000001" customHeight="1" x14ac:dyDescent="0.25">
      <c r="B10" s="138" t="s">
        <v>135</v>
      </c>
      <c r="C10" s="139">
        <v>2657910</v>
      </c>
      <c r="D10" s="139">
        <v>2307578</v>
      </c>
      <c r="E10" s="140">
        <v>868.19</v>
      </c>
      <c r="F10" s="139">
        <v>2547878</v>
      </c>
      <c r="G10" s="139">
        <v>2206790</v>
      </c>
      <c r="H10" s="140">
        <v>866.13</v>
      </c>
      <c r="I10" s="140">
        <v>4.32</v>
      </c>
      <c r="J10" s="141">
        <v>4.57</v>
      </c>
    </row>
    <row r="11" spans="2:10" ht="18.600000000000001" customHeight="1" x14ac:dyDescent="0.25">
      <c r="B11" s="138" t="s">
        <v>136</v>
      </c>
      <c r="C11" s="139">
        <v>3105644</v>
      </c>
      <c r="D11" s="139">
        <v>934197</v>
      </c>
      <c r="E11" s="140">
        <v>300.81</v>
      </c>
      <c r="F11" s="139">
        <v>3947233</v>
      </c>
      <c r="G11" s="139">
        <v>1154786</v>
      </c>
      <c r="H11" s="140">
        <v>292.56</v>
      </c>
      <c r="I11" s="140">
        <v>-21.32</v>
      </c>
      <c r="J11" s="141">
        <v>-19.100000000000001</v>
      </c>
    </row>
    <row r="12" spans="2:10" ht="18.600000000000001" customHeight="1" x14ac:dyDescent="0.25">
      <c r="B12" s="138" t="s">
        <v>137</v>
      </c>
      <c r="C12" s="139">
        <v>2085089</v>
      </c>
      <c r="D12" s="139">
        <v>1136848</v>
      </c>
      <c r="E12" s="140">
        <v>545.23</v>
      </c>
      <c r="F12" s="139">
        <v>2374683</v>
      </c>
      <c r="G12" s="139">
        <v>1280841</v>
      </c>
      <c r="H12" s="140">
        <v>539.37</v>
      </c>
      <c r="I12" s="140">
        <v>-12.2</v>
      </c>
      <c r="J12" s="141">
        <v>-11.24</v>
      </c>
    </row>
    <row r="13" spans="2:10" ht="18.600000000000001" customHeight="1" x14ac:dyDescent="0.25">
      <c r="B13" s="138" t="s">
        <v>138</v>
      </c>
      <c r="C13" s="142">
        <v>896651</v>
      </c>
      <c r="D13" s="142">
        <v>511810</v>
      </c>
      <c r="E13" s="141">
        <v>570.79999999999995</v>
      </c>
      <c r="F13" s="142">
        <v>915078</v>
      </c>
      <c r="G13" s="142">
        <v>460746</v>
      </c>
      <c r="H13" s="141">
        <v>503.5</v>
      </c>
      <c r="I13" s="141">
        <v>-2.0099999999999998</v>
      </c>
      <c r="J13" s="141">
        <v>11.08</v>
      </c>
    </row>
    <row r="14" spans="2:10" ht="18.600000000000001" customHeight="1" x14ac:dyDescent="0.25">
      <c r="B14" s="138" t="s">
        <v>139</v>
      </c>
      <c r="C14" s="139">
        <v>169009</v>
      </c>
      <c r="D14" s="139">
        <v>121381</v>
      </c>
      <c r="E14" s="140">
        <v>718.19</v>
      </c>
      <c r="F14" s="139">
        <v>231943</v>
      </c>
      <c r="G14" s="139">
        <v>158145</v>
      </c>
      <c r="H14" s="140">
        <v>681.83</v>
      </c>
      <c r="I14" s="140">
        <v>-27.13</v>
      </c>
      <c r="J14" s="141">
        <v>-23.25</v>
      </c>
    </row>
    <row r="15" spans="2:10" ht="18.600000000000001" customHeight="1" x14ac:dyDescent="0.25">
      <c r="B15" s="138" t="s">
        <v>140</v>
      </c>
      <c r="C15" s="139">
        <v>325162</v>
      </c>
      <c r="D15" s="142">
        <v>142679</v>
      </c>
      <c r="E15" s="141">
        <v>438.79</v>
      </c>
      <c r="F15" s="142">
        <v>333969</v>
      </c>
      <c r="G15" s="142">
        <v>140508</v>
      </c>
      <c r="H15" s="141">
        <v>420.72</v>
      </c>
      <c r="I15" s="141">
        <v>-2.64</v>
      </c>
      <c r="J15" s="141">
        <v>1.55</v>
      </c>
    </row>
    <row r="16" spans="2:10" ht="18.600000000000001" customHeight="1" thickBot="1" x14ac:dyDescent="0.3">
      <c r="B16" s="138" t="s">
        <v>141</v>
      </c>
      <c r="C16" s="143">
        <v>339650</v>
      </c>
      <c r="D16" s="143">
        <v>177860</v>
      </c>
      <c r="E16" s="144">
        <v>523.66</v>
      </c>
      <c r="F16" s="143">
        <v>339954</v>
      </c>
      <c r="G16" s="143">
        <v>165901</v>
      </c>
      <c r="H16" s="144">
        <v>488.01</v>
      </c>
      <c r="I16" s="144">
        <v>-0.09</v>
      </c>
      <c r="J16" s="141">
        <v>7.21</v>
      </c>
    </row>
    <row r="17" spans="2:10" ht="18.600000000000001" customHeight="1" thickTop="1" x14ac:dyDescent="0.25">
      <c r="B17" s="159" t="s">
        <v>142</v>
      </c>
      <c r="C17" s="160">
        <v>9579115</v>
      </c>
      <c r="D17" s="160">
        <v>5332353</v>
      </c>
      <c r="E17" s="161">
        <v>556.66</v>
      </c>
      <c r="F17" s="160">
        <v>10690738</v>
      </c>
      <c r="G17" s="160">
        <v>5567717</v>
      </c>
      <c r="H17" s="161">
        <v>520.79999999999995</v>
      </c>
      <c r="I17" s="161">
        <v>-10.4</v>
      </c>
      <c r="J17" s="161">
        <v>-4.2300000000000004</v>
      </c>
    </row>
    <row r="18" spans="2:10" ht="18.600000000000001" customHeight="1" x14ac:dyDescent="0.25">
      <c r="B18" s="138" t="s">
        <v>143</v>
      </c>
      <c r="C18" s="139">
        <v>7970</v>
      </c>
      <c r="D18" s="148" t="s">
        <v>144</v>
      </c>
      <c r="E18" s="149" t="s">
        <v>144</v>
      </c>
      <c r="F18" s="139">
        <v>7247</v>
      </c>
      <c r="G18" s="139" t="s">
        <v>144</v>
      </c>
      <c r="H18" s="140" t="s">
        <v>144</v>
      </c>
      <c r="I18" s="140">
        <v>9.98</v>
      </c>
      <c r="J18" s="147" t="s">
        <v>144</v>
      </c>
    </row>
    <row r="19" spans="2:10" ht="25.5" x14ac:dyDescent="0.25">
      <c r="B19" s="138" t="s">
        <v>145</v>
      </c>
      <c r="C19" s="148" t="s">
        <v>144</v>
      </c>
      <c r="D19" s="139">
        <v>-104793</v>
      </c>
      <c r="E19" s="149" t="s">
        <v>144</v>
      </c>
      <c r="F19" s="139" t="s">
        <v>144</v>
      </c>
      <c r="G19" s="139">
        <v>80721</v>
      </c>
      <c r="H19" s="149" t="s">
        <v>144</v>
      </c>
      <c r="I19" s="149" t="s">
        <v>144</v>
      </c>
      <c r="J19" s="141">
        <v>-229.82</v>
      </c>
    </row>
    <row r="20" spans="2:10" ht="18.600000000000001" customHeight="1" x14ac:dyDescent="0.25">
      <c r="B20" s="145"/>
      <c r="C20" s="146">
        <v>9587085</v>
      </c>
      <c r="D20" s="146">
        <v>5227560</v>
      </c>
      <c r="E20" s="147">
        <v>545.27</v>
      </c>
      <c r="F20" s="146">
        <v>10697985</v>
      </c>
      <c r="G20" s="146">
        <v>5648438</v>
      </c>
      <c r="H20" s="147">
        <v>527.99</v>
      </c>
      <c r="I20" s="147">
        <v>-10.38</v>
      </c>
      <c r="J20" s="147">
        <v>-7.45</v>
      </c>
    </row>
    <row r="21" spans="2:10" ht="30" customHeight="1" x14ac:dyDescent="0.25">
      <c r="B21" s="138" t="s">
        <v>147</v>
      </c>
      <c r="C21" s="139">
        <v>3401541</v>
      </c>
      <c r="D21" s="139">
        <v>726004</v>
      </c>
      <c r="E21" s="140">
        <v>213.43</v>
      </c>
      <c r="F21" s="139">
        <v>2422273</v>
      </c>
      <c r="G21" s="142">
        <v>641532</v>
      </c>
      <c r="H21" s="141">
        <v>264.85000000000002</v>
      </c>
      <c r="I21" s="141">
        <v>40.43</v>
      </c>
      <c r="J21" s="141">
        <v>13.17</v>
      </c>
    </row>
    <row r="22" spans="2:10" ht="18.600000000000001" customHeight="1" x14ac:dyDescent="0.25">
      <c r="B22" s="138" t="s">
        <v>146</v>
      </c>
      <c r="C22" s="139" t="s">
        <v>144</v>
      </c>
      <c r="D22" s="139">
        <v>-33550</v>
      </c>
      <c r="E22" s="149" t="s">
        <v>144</v>
      </c>
      <c r="F22" s="139" t="s">
        <v>144</v>
      </c>
      <c r="G22" s="139">
        <v>37767</v>
      </c>
      <c r="H22" s="149" t="s">
        <v>144</v>
      </c>
      <c r="I22" s="149" t="s">
        <v>144</v>
      </c>
      <c r="J22" s="141">
        <v>-188.83</v>
      </c>
    </row>
    <row r="23" spans="2:10" ht="18.600000000000001" customHeight="1" x14ac:dyDescent="0.25">
      <c r="B23" s="159" t="s">
        <v>127</v>
      </c>
      <c r="C23" s="160">
        <v>12988626</v>
      </c>
      <c r="D23" s="160">
        <v>5920014</v>
      </c>
      <c r="E23" s="161">
        <v>466.44</v>
      </c>
      <c r="F23" s="160">
        <v>13120258</v>
      </c>
      <c r="G23" s="160">
        <v>6327737</v>
      </c>
      <c r="H23" s="161">
        <v>473.26</v>
      </c>
      <c r="I23" s="161">
        <v>-1</v>
      </c>
      <c r="J23" s="161">
        <v>-6.44</v>
      </c>
    </row>
    <row r="24" spans="2:10" x14ac:dyDescent="0.25"/>
    <row r="25" spans="2:10" x14ac:dyDescent="0.25">
      <c r="B25" s="198" t="s">
        <v>397</v>
      </c>
    </row>
    <row r="26" spans="2:10" x14ac:dyDescent="0.25">
      <c r="B26" s="199" t="s">
        <v>398</v>
      </c>
    </row>
    <row r="27" spans="2:10" x14ac:dyDescent="0.25">
      <c r="B27" s="199" t="s">
        <v>399</v>
      </c>
    </row>
    <row r="28" spans="2:10" x14ac:dyDescent="0.25"/>
  </sheetData>
  <mergeCells count="4">
    <mergeCell ref="B1:G6"/>
    <mergeCell ref="C8:E8"/>
    <mergeCell ref="F8:H8"/>
    <mergeCell ref="I8:J8"/>
  </mergeCells>
  <conditionalFormatting sqref="B10:J16 B18:J22">
    <cfRule type="expression" dxfId="20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2"/>
  <sheetViews>
    <sheetView showGridLines="0" showRowColHeaders="0" zoomScale="80" zoomScaleNormal="80" workbookViewId="0"/>
  </sheetViews>
  <sheetFormatPr defaultColWidth="0" defaultRowHeight="15" x14ac:dyDescent="0.25"/>
  <cols>
    <col min="1" max="1" width="14" customWidth="1"/>
    <col min="2" max="2" width="8.7109375" customWidth="1"/>
    <col min="3" max="3" width="18.85546875" bestFit="1" customWidth="1"/>
    <col min="4" max="4" width="16.140625" bestFit="1" customWidth="1"/>
    <col min="5" max="5" width="16" bestFit="1" customWidth="1"/>
    <col min="6" max="6" width="39.5703125" customWidth="1"/>
    <col min="7" max="7" width="8.7109375" customWidth="1"/>
    <col min="8" max="8" width="7.42578125" customWidth="1"/>
    <col min="9" max="9" width="3" hidden="1" customWidth="1"/>
    <col min="10" max="10" width="10.28515625" hidden="1" customWidth="1"/>
    <col min="11" max="16383" width="8.7109375" hidden="1"/>
    <col min="16384" max="16384" width="0.140625" hidden="1" customWidth="1"/>
  </cols>
  <sheetData>
    <row r="1" spans="2:7" x14ac:dyDescent="0.25">
      <c r="B1" s="255"/>
      <c r="C1" s="256"/>
      <c r="D1" s="256"/>
      <c r="E1" s="256"/>
      <c r="F1" s="256"/>
      <c r="G1" s="256"/>
    </row>
    <row r="2" spans="2:7" x14ac:dyDescent="0.25">
      <c r="B2" s="256"/>
      <c r="C2" s="256"/>
      <c r="D2" s="256"/>
      <c r="E2" s="256"/>
      <c r="F2" s="256"/>
      <c r="G2" s="256"/>
    </row>
    <row r="3" spans="2:7" x14ac:dyDescent="0.25">
      <c r="B3" s="256"/>
      <c r="C3" s="256"/>
      <c r="D3" s="256"/>
      <c r="E3" s="256"/>
      <c r="F3" s="256"/>
      <c r="G3" s="256"/>
    </row>
    <row r="4" spans="2:7" ht="18.75" x14ac:dyDescent="0.25">
      <c r="B4" s="29"/>
      <c r="C4" s="29"/>
      <c r="D4" s="29"/>
      <c r="E4" s="29"/>
      <c r="F4" s="29"/>
      <c r="G4" s="29"/>
    </row>
    <row r="5" spans="2:7" ht="18.75" x14ac:dyDescent="0.25">
      <c r="B5" s="29"/>
      <c r="C5" s="29"/>
      <c r="D5" s="29"/>
      <c r="E5" s="29"/>
      <c r="F5" s="29"/>
      <c r="G5" s="29"/>
    </row>
    <row r="6" spans="2:7" ht="18.75" x14ac:dyDescent="0.25">
      <c r="B6" s="29"/>
      <c r="C6" s="29"/>
      <c r="D6" s="29"/>
      <c r="E6" s="29"/>
      <c r="F6" s="29"/>
      <c r="G6" s="29"/>
    </row>
    <row r="7" spans="2:7" ht="10.5" customHeight="1" x14ac:dyDescent="0.25"/>
    <row r="8" spans="2:7" ht="32.450000000000003" customHeight="1" x14ac:dyDescent="0.25">
      <c r="B8" s="88" t="s">
        <v>148</v>
      </c>
      <c r="C8" s="91" t="s">
        <v>149</v>
      </c>
      <c r="D8" s="91" t="s">
        <v>150</v>
      </c>
      <c r="E8" s="162" t="s">
        <v>151</v>
      </c>
      <c r="F8" s="91" t="s">
        <v>152</v>
      </c>
    </row>
    <row r="9" spans="2:7" ht="37.5" customHeight="1" x14ac:dyDescent="0.25">
      <c r="B9" s="163">
        <v>2018</v>
      </c>
      <c r="C9" s="164">
        <v>6957.5542135885207</v>
      </c>
      <c r="D9" s="164">
        <v>5609.2860379362846</v>
      </c>
      <c r="E9" s="165">
        <v>0.13641093475560787</v>
      </c>
      <c r="F9" s="165">
        <v>0.11216421487196993</v>
      </c>
    </row>
    <row r="10" spans="2:7" ht="37.5" customHeight="1" x14ac:dyDescent="0.25">
      <c r="B10" s="163">
        <v>2019</v>
      </c>
      <c r="C10" s="164">
        <v>7194.779885993913</v>
      </c>
      <c r="D10" s="164">
        <v>5838.8897828871995</v>
      </c>
      <c r="E10" s="165">
        <v>0.13835260960228116</v>
      </c>
      <c r="F10" s="165">
        <v>0.11484244821519796</v>
      </c>
    </row>
    <row r="11" spans="2:7" ht="37.5" customHeight="1" x14ac:dyDescent="0.25">
      <c r="B11" s="166" t="s">
        <v>153</v>
      </c>
      <c r="C11" s="164">
        <v>6964.2555503484455</v>
      </c>
      <c r="D11" s="164">
        <v>5709.0888265092753</v>
      </c>
      <c r="E11" s="165">
        <v>0.13642463408201408</v>
      </c>
      <c r="F11" s="165">
        <v>0.11455013430177105</v>
      </c>
    </row>
    <row r="12" spans="2:7" ht="37.5" customHeight="1" x14ac:dyDescent="0.25">
      <c r="B12" s="167" t="s">
        <v>154</v>
      </c>
      <c r="C12" s="164">
        <v>6718</v>
      </c>
      <c r="D12" s="164">
        <v>5790</v>
      </c>
      <c r="E12" s="165">
        <v>0.13539999999999999</v>
      </c>
      <c r="F12" s="165">
        <v>0.11409999999999999</v>
      </c>
    </row>
  </sheetData>
  <mergeCells count="1">
    <mergeCell ref="B1:G3"/>
  </mergeCells>
  <conditionalFormatting sqref="B9:F12">
    <cfRule type="expression" dxfId="19" priority="1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showRowColHeaders="0" zoomScale="80" zoomScaleNormal="80" workbookViewId="0"/>
  </sheetViews>
  <sheetFormatPr defaultColWidth="0" defaultRowHeight="15.75" zeroHeight="1" x14ac:dyDescent="0.25"/>
  <cols>
    <col min="1" max="1" width="25.5703125" style="92" customWidth="1"/>
    <col min="2" max="2" width="10.5703125" style="94" bestFit="1" customWidth="1"/>
    <col min="3" max="4" width="12.7109375" style="92" customWidth="1"/>
    <col min="5" max="5" width="1.7109375" style="93" customWidth="1"/>
    <col min="6" max="7" width="12.7109375" style="92" customWidth="1"/>
    <col min="8" max="8" width="12.85546875" style="92" customWidth="1"/>
    <col min="9" max="10" width="9.140625" style="92" customWidth="1"/>
    <col min="11" max="11" width="9.5703125" style="92" customWidth="1"/>
    <col min="12" max="12" width="11.140625" style="92" hidden="1" customWidth="1"/>
    <col min="13" max="16384" width="9.140625" style="92" hidden="1"/>
  </cols>
  <sheetData>
    <row r="1" spans="1:8" x14ac:dyDescent="0.25">
      <c r="A1"/>
      <c r="B1" s="255"/>
      <c r="C1" s="256"/>
      <c r="D1" s="256"/>
      <c r="E1" s="256"/>
      <c r="F1" s="256"/>
      <c r="G1" s="256"/>
    </row>
    <row r="2" spans="1:8" x14ac:dyDescent="0.25">
      <c r="A2"/>
      <c r="B2" s="255"/>
      <c r="C2" s="256"/>
      <c r="D2" s="256"/>
      <c r="E2" s="256"/>
      <c r="F2" s="256"/>
      <c r="G2" s="256"/>
    </row>
    <row r="3" spans="1:8" x14ac:dyDescent="0.25">
      <c r="A3"/>
      <c r="B3" s="255"/>
      <c r="C3" s="256"/>
      <c r="D3" s="256"/>
      <c r="E3" s="256"/>
      <c r="F3" s="256"/>
      <c r="G3" s="256"/>
    </row>
    <row r="4" spans="1:8" x14ac:dyDescent="0.25">
      <c r="A4"/>
      <c r="B4" s="255"/>
      <c r="C4" s="256"/>
      <c r="D4" s="256"/>
      <c r="E4" s="256"/>
      <c r="F4" s="256"/>
      <c r="G4" s="256"/>
    </row>
    <row r="5" spans="1:8" x14ac:dyDescent="0.25">
      <c r="A5"/>
      <c r="B5" s="256"/>
      <c r="C5" s="256"/>
      <c r="D5" s="256"/>
      <c r="E5" s="256"/>
      <c r="F5" s="256"/>
      <c r="G5" s="256"/>
    </row>
    <row r="6" spans="1:8" ht="18.95" customHeight="1" x14ac:dyDescent="0.25">
      <c r="A6"/>
      <c r="B6" s="256"/>
      <c r="C6" s="256"/>
      <c r="D6" s="256"/>
      <c r="E6" s="256"/>
      <c r="F6" s="256"/>
      <c r="G6" s="256"/>
    </row>
    <row r="7" spans="1:8" ht="27" customHeight="1" x14ac:dyDescent="0.25">
      <c r="B7" s="168" t="s">
        <v>148</v>
      </c>
      <c r="C7" s="91" t="s">
        <v>155</v>
      </c>
      <c r="D7" s="91" t="s">
        <v>156</v>
      </c>
      <c r="E7" s="169"/>
      <c r="F7" s="168" t="s">
        <v>148</v>
      </c>
      <c r="G7" s="91" t="s">
        <v>155</v>
      </c>
      <c r="H7" s="91" t="s">
        <v>157</v>
      </c>
    </row>
    <row r="8" spans="1:8" ht="27" customHeight="1" x14ac:dyDescent="0.25">
      <c r="B8" s="166">
        <v>2016</v>
      </c>
      <c r="C8" s="170">
        <v>11.62</v>
      </c>
      <c r="D8" s="170">
        <v>11.57</v>
      </c>
      <c r="E8" s="172"/>
      <c r="F8" s="166">
        <v>2016</v>
      </c>
      <c r="G8" s="171">
        <v>8.1199999999999992</v>
      </c>
      <c r="H8" s="170">
        <v>5.37</v>
      </c>
    </row>
    <row r="9" spans="1:8" ht="27" customHeight="1" x14ac:dyDescent="0.25">
      <c r="B9" s="166">
        <v>2017</v>
      </c>
      <c r="C9" s="170">
        <v>11.32</v>
      </c>
      <c r="D9" s="170">
        <v>11.18</v>
      </c>
      <c r="E9" s="172"/>
      <c r="F9" s="166">
        <v>2017</v>
      </c>
      <c r="G9" s="171">
        <v>7.76</v>
      </c>
      <c r="H9" s="170">
        <v>5.44</v>
      </c>
    </row>
    <row r="10" spans="1:8" ht="27" customHeight="1" x14ac:dyDescent="0.25">
      <c r="B10" s="166">
        <v>2018</v>
      </c>
      <c r="C10" s="170">
        <v>11.03</v>
      </c>
      <c r="D10" s="170">
        <v>10.42</v>
      </c>
      <c r="E10" s="172"/>
      <c r="F10" s="166">
        <v>2018</v>
      </c>
      <c r="G10" s="171">
        <v>7.39</v>
      </c>
      <c r="H10" s="170">
        <v>5.13</v>
      </c>
    </row>
    <row r="11" spans="1:8" ht="27" customHeight="1" x14ac:dyDescent="0.25">
      <c r="B11" s="166">
        <v>2019</v>
      </c>
      <c r="C11" s="170">
        <v>10.73</v>
      </c>
      <c r="D11" s="170">
        <v>10.56</v>
      </c>
      <c r="E11" s="172"/>
      <c r="F11" s="166">
        <v>2019</v>
      </c>
      <c r="G11" s="171">
        <v>7.3</v>
      </c>
      <c r="H11" s="170">
        <v>4.8899999999999997</v>
      </c>
    </row>
    <row r="12" spans="1:8" ht="27" customHeight="1" x14ac:dyDescent="0.25">
      <c r="B12" s="166" t="s">
        <v>158</v>
      </c>
      <c r="C12" s="170">
        <v>5.04</v>
      </c>
      <c r="D12" s="170">
        <v>4.97</v>
      </c>
      <c r="E12" s="172"/>
      <c r="F12" s="166" t="s">
        <v>158</v>
      </c>
      <c r="G12" s="171">
        <v>3.24</v>
      </c>
      <c r="H12" s="170">
        <v>2.2799999999999998</v>
      </c>
    </row>
    <row r="13" spans="1:8" ht="21.95" customHeight="1" x14ac:dyDescent="0.25">
      <c r="B13" s="98"/>
      <c r="C13" s="95"/>
      <c r="D13" s="96"/>
      <c r="E13" s="97"/>
      <c r="F13" s="99"/>
      <c r="G13" s="99"/>
      <c r="H13" s="99"/>
    </row>
    <row r="14" spans="1:8" x14ac:dyDescent="0.25"/>
  </sheetData>
  <mergeCells count="1">
    <mergeCell ref="B1:G6"/>
  </mergeCells>
  <conditionalFormatting sqref="B8:D12 F8:H12">
    <cfRule type="expression" dxfId="18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2"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showGridLines="0" showRowColHeaders="0" zoomScale="80" zoomScaleNormal="80" workbookViewId="0"/>
  </sheetViews>
  <sheetFormatPr defaultColWidth="8.7109375" defaultRowHeight="15" zeroHeight="1" x14ac:dyDescent="0.25"/>
  <cols>
    <col min="1" max="1" width="13.85546875" customWidth="1"/>
    <col min="2" max="2" width="59.7109375" customWidth="1"/>
    <col min="3" max="6" width="19.140625" customWidth="1"/>
    <col min="16384" max="16384" width="8.7109375" customWidth="1"/>
  </cols>
  <sheetData>
    <row r="1" spans="1:6" ht="15" customHeight="1" x14ac:dyDescent="0.25">
      <c r="B1" s="255"/>
      <c r="C1" s="255"/>
      <c r="D1" s="255"/>
      <c r="E1" s="255"/>
      <c r="F1" s="255"/>
    </row>
    <row r="2" spans="1:6" ht="15" customHeight="1" x14ac:dyDescent="0.25">
      <c r="B2" s="255"/>
      <c r="C2" s="255"/>
      <c r="D2" s="255"/>
      <c r="E2" s="255"/>
      <c r="F2" s="255"/>
    </row>
    <row r="3" spans="1:6" ht="15" customHeight="1" x14ac:dyDescent="0.25">
      <c r="B3" s="255"/>
      <c r="C3" s="255"/>
      <c r="D3" s="255"/>
      <c r="E3" s="255"/>
      <c r="F3" s="255"/>
    </row>
    <row r="4" spans="1:6" ht="15" customHeight="1" x14ac:dyDescent="0.25">
      <c r="B4" s="255"/>
      <c r="C4" s="255"/>
      <c r="D4" s="255"/>
      <c r="E4" s="255"/>
      <c r="F4" s="255"/>
    </row>
    <row r="5" spans="1:6" ht="15" customHeight="1" x14ac:dyDescent="0.25">
      <c r="B5" s="255"/>
      <c r="C5" s="255"/>
      <c r="D5" s="255"/>
      <c r="E5" s="255"/>
      <c r="F5" s="255"/>
    </row>
    <row r="6" spans="1:6" ht="15" customHeight="1" x14ac:dyDescent="0.25">
      <c r="B6" s="255"/>
      <c r="C6" s="255"/>
      <c r="D6" s="255"/>
      <c r="E6" s="255"/>
      <c r="F6" s="255"/>
    </row>
    <row r="7" spans="1:6" ht="24.6" customHeight="1" x14ac:dyDescent="0.25">
      <c r="A7" s="103"/>
      <c r="B7" s="27" t="s">
        <v>29</v>
      </c>
      <c r="C7" s="103"/>
      <c r="D7" s="103"/>
      <c r="E7" s="103"/>
    </row>
    <row r="8" spans="1:6" ht="32.450000000000003" customHeight="1" x14ac:dyDescent="0.25">
      <c r="A8" s="103"/>
      <c r="B8" s="261"/>
      <c r="C8" s="259" t="s">
        <v>159</v>
      </c>
      <c r="D8" s="260"/>
      <c r="E8" s="259" t="s">
        <v>160</v>
      </c>
      <c r="F8" s="260"/>
    </row>
    <row r="9" spans="1:6" ht="31.5" customHeight="1" x14ac:dyDescent="0.25">
      <c r="A9" s="103"/>
      <c r="B9" s="261"/>
      <c r="C9" s="173" t="s">
        <v>128</v>
      </c>
      <c r="D9" s="173" t="s">
        <v>129</v>
      </c>
      <c r="E9" s="173" t="s">
        <v>161</v>
      </c>
      <c r="F9" s="173" t="s">
        <v>162</v>
      </c>
    </row>
    <row r="10" spans="1:6" ht="24.6" customHeight="1" x14ac:dyDescent="0.25">
      <c r="A10" s="103"/>
      <c r="B10" s="89" t="s">
        <v>163</v>
      </c>
      <c r="C10" s="203">
        <v>5920014</v>
      </c>
      <c r="D10" s="203">
        <v>6327737</v>
      </c>
      <c r="E10" s="203">
        <v>12687452</v>
      </c>
      <c r="F10" s="203">
        <v>12929154</v>
      </c>
    </row>
    <row r="11" spans="1:6" ht="24.6" customHeight="1" x14ac:dyDescent="0.25">
      <c r="A11" s="103"/>
      <c r="B11" s="89" t="s">
        <v>164</v>
      </c>
      <c r="C11" s="203">
        <v>674737</v>
      </c>
      <c r="D11" s="203">
        <v>635675</v>
      </c>
      <c r="E11" s="203">
        <v>1399108</v>
      </c>
      <c r="F11" s="203">
        <v>1265719</v>
      </c>
    </row>
    <row r="12" spans="1:6" ht="24.6" customHeight="1" x14ac:dyDescent="0.25">
      <c r="A12" s="103"/>
      <c r="B12" s="89" t="s">
        <v>165</v>
      </c>
      <c r="C12" s="203">
        <v>136254</v>
      </c>
      <c r="D12" s="203">
        <v>-40109</v>
      </c>
      <c r="E12" s="203">
        <v>81652</v>
      </c>
      <c r="F12" s="203">
        <v>80241</v>
      </c>
    </row>
    <row r="13" spans="1:6" ht="24.6" customHeight="1" x14ac:dyDescent="0.25">
      <c r="A13" s="103"/>
      <c r="B13" s="89" t="s">
        <v>166</v>
      </c>
      <c r="C13" s="203"/>
      <c r="D13" s="203"/>
      <c r="E13" s="203"/>
      <c r="F13" s="203"/>
    </row>
    <row r="14" spans="1:6" ht="24.6" customHeight="1" x14ac:dyDescent="0.25">
      <c r="A14" s="103"/>
      <c r="B14" s="89" t="s">
        <v>167</v>
      </c>
      <c r="C14" s="203">
        <v>299832</v>
      </c>
      <c r="D14" s="203">
        <v>125564</v>
      </c>
      <c r="E14" s="203">
        <v>423101</v>
      </c>
      <c r="F14" s="203">
        <v>242743</v>
      </c>
    </row>
    <row r="15" spans="1:6" ht="24.6" customHeight="1" x14ac:dyDescent="0.25">
      <c r="A15" s="103"/>
      <c r="B15" s="89" t="s">
        <v>168</v>
      </c>
      <c r="C15" s="203">
        <v>26846</v>
      </c>
      <c r="D15" s="203">
        <v>54902</v>
      </c>
      <c r="E15" s="203">
        <v>74044</v>
      </c>
      <c r="F15" s="203">
        <v>82989</v>
      </c>
    </row>
    <row r="16" spans="1:6" ht="24.6" customHeight="1" x14ac:dyDescent="0.25">
      <c r="A16" s="103"/>
      <c r="B16" s="89" t="s">
        <v>169</v>
      </c>
      <c r="C16" s="203">
        <v>259680</v>
      </c>
      <c r="D16" s="203">
        <v>57921</v>
      </c>
      <c r="E16" s="203">
        <v>316218</v>
      </c>
      <c r="F16" s="203">
        <v>90420</v>
      </c>
    </row>
    <row r="17" spans="1:6" ht="24.6" customHeight="1" x14ac:dyDescent="0.25">
      <c r="A17" s="103"/>
      <c r="B17" s="89" t="s">
        <v>170</v>
      </c>
      <c r="C17" s="203">
        <v>346559</v>
      </c>
      <c r="D17" s="203">
        <v>211205</v>
      </c>
      <c r="E17" s="203">
        <v>609632</v>
      </c>
      <c r="F17" s="203">
        <v>382236</v>
      </c>
    </row>
    <row r="18" spans="1:6" ht="24.6" customHeight="1" x14ac:dyDescent="0.25">
      <c r="A18" s="103"/>
      <c r="B18" s="89" t="s">
        <v>171</v>
      </c>
      <c r="C18" s="203">
        <v>-1679</v>
      </c>
      <c r="D18" s="203">
        <v>2927</v>
      </c>
      <c r="E18" s="203">
        <v>-955</v>
      </c>
      <c r="F18" s="203">
        <v>8967</v>
      </c>
    </row>
    <row r="19" spans="1:6" ht="24.6" customHeight="1" x14ac:dyDescent="0.25">
      <c r="A19" s="103"/>
      <c r="B19" s="89" t="s">
        <v>172</v>
      </c>
      <c r="C19" s="203">
        <v>46520</v>
      </c>
      <c r="D19" s="203">
        <v>95363</v>
      </c>
      <c r="E19" s="203">
        <v>146412</v>
      </c>
      <c r="F19" s="203">
        <v>176151</v>
      </c>
    </row>
    <row r="20" spans="1:6" ht="24.6" customHeight="1" x14ac:dyDescent="0.25">
      <c r="A20" s="103"/>
      <c r="B20" s="89" t="s">
        <v>173</v>
      </c>
      <c r="C20" s="203">
        <v>7074</v>
      </c>
      <c r="D20" s="203">
        <v>144821</v>
      </c>
      <c r="E20" s="203">
        <v>31598</v>
      </c>
      <c r="F20" s="203">
        <v>397437</v>
      </c>
    </row>
    <row r="21" spans="1:6" ht="24.6" customHeight="1" x14ac:dyDescent="0.25">
      <c r="A21" s="103"/>
      <c r="B21" s="89" t="s">
        <v>174</v>
      </c>
      <c r="C21" s="203">
        <v>41514</v>
      </c>
      <c r="D21" s="203" t="s">
        <v>144</v>
      </c>
      <c r="E21" s="203">
        <v>104814</v>
      </c>
      <c r="F21" s="203" t="s">
        <v>144</v>
      </c>
    </row>
    <row r="22" spans="1:6" ht="24.6" customHeight="1" x14ac:dyDescent="0.25">
      <c r="A22" s="103"/>
      <c r="B22" s="89" t="s">
        <v>175</v>
      </c>
      <c r="C22" s="203">
        <v>403227</v>
      </c>
      <c r="D22" s="203">
        <v>534955</v>
      </c>
      <c r="E22" s="203">
        <v>962887</v>
      </c>
      <c r="F22" s="203">
        <v>1131233</v>
      </c>
    </row>
    <row r="23" spans="1:6" ht="24.6" customHeight="1" x14ac:dyDescent="0.25">
      <c r="A23" s="103"/>
      <c r="B23" s="89" t="s">
        <v>176</v>
      </c>
      <c r="C23" s="203">
        <v>-11918</v>
      </c>
      <c r="D23" s="203">
        <v>-12685</v>
      </c>
      <c r="E23" s="203">
        <v>-29117</v>
      </c>
      <c r="F23" s="203">
        <v>-35510</v>
      </c>
    </row>
    <row r="24" spans="1:6" ht="24.6" customHeight="1" x14ac:dyDescent="0.25">
      <c r="A24" s="103"/>
      <c r="B24" s="89" t="s">
        <v>177</v>
      </c>
      <c r="C24" s="203" t="s">
        <v>144</v>
      </c>
      <c r="D24" s="203">
        <v>1438563</v>
      </c>
      <c r="E24" s="203" t="s">
        <v>144</v>
      </c>
      <c r="F24" s="203">
        <v>1438563</v>
      </c>
    </row>
    <row r="25" spans="1:6" ht="24.6" customHeight="1" x14ac:dyDescent="0.25">
      <c r="A25" s="103"/>
      <c r="B25" s="89" t="s">
        <v>178</v>
      </c>
      <c r="C25" s="203">
        <v>473143</v>
      </c>
      <c r="D25" s="203">
        <v>396386</v>
      </c>
      <c r="E25" s="203">
        <v>886612</v>
      </c>
      <c r="F25" s="203">
        <v>837584</v>
      </c>
    </row>
    <row r="26" spans="1:6" ht="24.6" customHeight="1" x14ac:dyDescent="0.25">
      <c r="A26" s="103"/>
      <c r="B26" s="89" t="s">
        <v>179</v>
      </c>
      <c r="C26" s="204">
        <v>-2687389</v>
      </c>
      <c r="D26" s="204">
        <v>-2956432</v>
      </c>
      <c r="E26" s="204">
        <v>-5699829</v>
      </c>
      <c r="F26" s="204">
        <v>-6097956</v>
      </c>
    </row>
    <row r="27" spans="1:6" ht="24.6" customHeight="1" thickBot="1" x14ac:dyDescent="0.3">
      <c r="A27" s="103"/>
      <c r="B27" s="192" t="s">
        <v>180</v>
      </c>
      <c r="C27" s="193">
        <v>5934414</v>
      </c>
      <c r="D27" s="194">
        <v>7016793</v>
      </c>
      <c r="E27" s="194">
        <v>11993629</v>
      </c>
      <c r="F27" s="194">
        <v>12929971</v>
      </c>
    </row>
    <row r="28" spans="1:6" ht="15.75" thickTop="1" x14ac:dyDescent="0.25">
      <c r="A28" s="103"/>
      <c r="B28" s="102"/>
      <c r="C28" s="103"/>
      <c r="D28" s="103"/>
      <c r="E28" s="104"/>
      <c r="F28" s="101"/>
    </row>
    <row r="29" spans="1:6" x14ac:dyDescent="0.25">
      <c r="A29" s="103"/>
      <c r="B29" s="103"/>
      <c r="C29" s="103"/>
      <c r="D29" s="103"/>
      <c r="E29" s="103"/>
    </row>
    <row r="30" spans="1:6" hidden="1" x14ac:dyDescent="0.25"/>
    <row r="31" spans="1:6" hidden="1" x14ac:dyDescent="0.25">
      <c r="C31" s="100"/>
      <c r="D31" s="100"/>
    </row>
    <row r="32" spans="1:6" hidden="1" x14ac:dyDescent="0.25">
      <c r="C32" s="87"/>
      <c r="D32" s="87"/>
    </row>
    <row r="33" spans="3:4" hidden="1" x14ac:dyDescent="0.25">
      <c r="C33" s="87"/>
      <c r="D33" s="87"/>
    </row>
    <row r="34" spans="3:4" hidden="1" x14ac:dyDescent="0.25">
      <c r="C34" s="87"/>
      <c r="D34" s="87"/>
    </row>
    <row r="35" spans="3:4" hidden="1" x14ac:dyDescent="0.25"/>
    <row r="36" spans="3:4" hidden="1" x14ac:dyDescent="0.25">
      <c r="C36" s="87"/>
      <c r="D36" s="87"/>
    </row>
    <row r="37" spans="3:4" hidden="1" x14ac:dyDescent="0.25">
      <c r="C37" s="87"/>
      <c r="D37" s="87"/>
    </row>
    <row r="38" spans="3:4" hidden="1" x14ac:dyDescent="0.25">
      <c r="C38" s="87"/>
      <c r="D38" s="87"/>
    </row>
    <row r="39" spans="3:4" hidden="1" x14ac:dyDescent="0.25">
      <c r="C39" s="87"/>
      <c r="D39" s="87"/>
    </row>
    <row r="40" spans="3:4" hidden="1" x14ac:dyDescent="0.25">
      <c r="D40" s="87"/>
    </row>
    <row r="41" spans="3:4" hidden="1" x14ac:dyDescent="0.25">
      <c r="C41" s="87"/>
      <c r="D41" s="87"/>
    </row>
    <row r="42" spans="3:4" hidden="1" x14ac:dyDescent="0.25">
      <c r="C42" s="87"/>
      <c r="D42" s="87"/>
    </row>
    <row r="43" spans="3:4" hidden="1" x14ac:dyDescent="0.25">
      <c r="C43" s="87"/>
      <c r="D43" s="87"/>
    </row>
    <row r="44" spans="3:4" hidden="1" x14ac:dyDescent="0.25">
      <c r="C44" s="87"/>
      <c r="D44" s="87"/>
    </row>
    <row r="45" spans="3:4" hidden="1" x14ac:dyDescent="0.25">
      <c r="C45" s="87"/>
      <c r="D45" s="87"/>
    </row>
    <row r="46" spans="3:4" hidden="1" x14ac:dyDescent="0.25">
      <c r="C46" s="87"/>
      <c r="D46" s="87"/>
    </row>
    <row r="47" spans="3:4" hidden="1" x14ac:dyDescent="0.25">
      <c r="C47" s="87"/>
      <c r="D47" s="87"/>
    </row>
  </sheetData>
  <mergeCells count="4">
    <mergeCell ref="C8:D8"/>
    <mergeCell ref="B8:B9"/>
    <mergeCell ref="B1:F6"/>
    <mergeCell ref="E8:F8"/>
  </mergeCells>
  <conditionalFormatting sqref="B10:F27">
    <cfRule type="expression" dxfId="9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showGridLines="0" showRowColHeaders="0" zoomScale="80" zoomScaleNormal="80" workbookViewId="0"/>
  </sheetViews>
  <sheetFormatPr defaultColWidth="8.7109375" defaultRowHeight="15" zeroHeight="1" x14ac:dyDescent="0.25"/>
  <cols>
    <col min="1" max="1" width="12.140625" customWidth="1"/>
    <col min="2" max="2" width="57.7109375" bestFit="1" customWidth="1"/>
    <col min="3" max="6" width="19.140625" customWidth="1"/>
    <col min="7" max="8" width="8.7109375" customWidth="1"/>
  </cols>
  <sheetData>
    <row r="1" spans="2:7" x14ac:dyDescent="0.25"/>
    <row r="2" spans="2:7" x14ac:dyDescent="0.25"/>
    <row r="3" spans="2:7" x14ac:dyDescent="0.25"/>
    <row r="4" spans="2:7" x14ac:dyDescent="0.25"/>
    <row r="5" spans="2:7" x14ac:dyDescent="0.25">
      <c r="B5" s="255"/>
      <c r="C5" s="255"/>
      <c r="D5" s="255"/>
      <c r="E5" s="256"/>
      <c r="F5" s="256"/>
      <c r="G5" s="256"/>
    </row>
    <row r="6" spans="2:7" x14ac:dyDescent="0.25">
      <c r="B6" s="256"/>
      <c r="C6" s="256"/>
      <c r="D6" s="256"/>
      <c r="E6" s="256"/>
      <c r="F6" s="256"/>
      <c r="G6" s="256"/>
    </row>
    <row r="7" spans="2:7" x14ac:dyDescent="0.25">
      <c r="B7" s="256"/>
      <c r="C7" s="256"/>
      <c r="D7" s="256"/>
      <c r="E7" s="256"/>
      <c r="F7" s="256"/>
      <c r="G7" s="256"/>
    </row>
    <row r="8" spans="2:7" ht="21" customHeight="1" x14ac:dyDescent="0.25">
      <c r="B8" s="105" t="s">
        <v>29</v>
      </c>
      <c r="C8" s="4"/>
      <c r="D8" s="4"/>
    </row>
    <row r="9" spans="2:7" ht="24" customHeight="1" x14ac:dyDescent="0.25">
      <c r="B9" s="262"/>
      <c r="C9" s="263" t="s">
        <v>159</v>
      </c>
      <c r="D9" s="262"/>
      <c r="E9" s="263" t="s">
        <v>160</v>
      </c>
      <c r="F9" s="262"/>
    </row>
    <row r="10" spans="2:7" ht="24" customHeight="1" x14ac:dyDescent="0.25">
      <c r="B10" s="262"/>
      <c r="C10" s="175" t="s">
        <v>128</v>
      </c>
      <c r="D10" s="175" t="s">
        <v>129</v>
      </c>
      <c r="E10" s="175" t="s">
        <v>161</v>
      </c>
      <c r="F10" s="175" t="s">
        <v>162</v>
      </c>
    </row>
    <row r="11" spans="2:7" ht="24" customHeight="1" x14ac:dyDescent="0.25">
      <c r="B11" s="174" t="s">
        <v>181</v>
      </c>
      <c r="C11" s="176">
        <v>339183</v>
      </c>
      <c r="D11" s="176">
        <v>312031</v>
      </c>
      <c r="E11" s="176">
        <v>650789</v>
      </c>
      <c r="F11" s="176">
        <v>677072</v>
      </c>
    </row>
    <row r="12" spans="2:7" ht="24" customHeight="1" x14ac:dyDescent="0.25">
      <c r="B12" s="174" t="s">
        <v>182</v>
      </c>
      <c r="C12" s="176">
        <v>7440</v>
      </c>
      <c r="D12" s="176">
        <v>108478</v>
      </c>
      <c r="E12" s="176">
        <v>33280</v>
      </c>
      <c r="F12" s="176">
        <v>174515</v>
      </c>
    </row>
    <row r="13" spans="2:7" ht="24" customHeight="1" x14ac:dyDescent="0.25">
      <c r="B13" s="174" t="s">
        <v>183</v>
      </c>
      <c r="C13" s="176">
        <v>118322</v>
      </c>
      <c r="D13" s="176">
        <v>97790</v>
      </c>
      <c r="E13" s="176">
        <v>223727</v>
      </c>
      <c r="F13" s="176">
        <v>198699</v>
      </c>
    </row>
    <row r="14" spans="2:7" ht="24" customHeight="1" x14ac:dyDescent="0.25">
      <c r="B14" s="174" t="s">
        <v>184</v>
      </c>
      <c r="C14" s="176">
        <v>16141</v>
      </c>
      <c r="D14" s="176">
        <v>19766</v>
      </c>
      <c r="E14" s="176">
        <v>34766</v>
      </c>
      <c r="F14" s="176">
        <v>40256</v>
      </c>
    </row>
    <row r="15" spans="2:7" ht="24" customHeight="1" x14ac:dyDescent="0.25">
      <c r="B15" s="174" t="s">
        <v>185</v>
      </c>
      <c r="C15" s="176">
        <v>302609</v>
      </c>
      <c r="D15" s="176">
        <v>302241</v>
      </c>
      <c r="E15" s="176">
        <v>601690</v>
      </c>
      <c r="F15" s="176">
        <v>585969</v>
      </c>
    </row>
    <row r="16" spans="2:7" ht="24" customHeight="1" x14ac:dyDescent="0.25">
      <c r="B16" s="174" t="s">
        <v>186</v>
      </c>
      <c r="C16" s="176">
        <v>2755238</v>
      </c>
      <c r="D16" s="176">
        <v>2526019</v>
      </c>
      <c r="E16" s="176">
        <v>5569733</v>
      </c>
      <c r="F16" s="176">
        <v>5120200</v>
      </c>
    </row>
    <row r="17" spans="2:6" ht="24" customHeight="1" x14ac:dyDescent="0.25">
      <c r="B17" s="174" t="s">
        <v>187</v>
      </c>
      <c r="C17" s="176">
        <v>245697</v>
      </c>
      <c r="D17" s="176">
        <v>248403</v>
      </c>
      <c r="E17" s="176">
        <v>488449</v>
      </c>
      <c r="F17" s="176">
        <v>479299</v>
      </c>
    </row>
    <row r="18" spans="2:6" ht="24" customHeight="1" x14ac:dyDescent="0.25">
      <c r="B18" s="174" t="s">
        <v>188</v>
      </c>
      <c r="C18" s="176">
        <v>197613</v>
      </c>
      <c r="D18" s="176">
        <v>869373</v>
      </c>
      <c r="E18" s="176">
        <v>356729</v>
      </c>
      <c r="F18" s="176">
        <v>978379</v>
      </c>
    </row>
    <row r="19" spans="2:6" ht="24" customHeight="1" x14ac:dyDescent="0.25">
      <c r="B19" s="174" t="s">
        <v>189</v>
      </c>
      <c r="C19" s="176">
        <v>257441</v>
      </c>
      <c r="D19" s="176">
        <v>367375</v>
      </c>
      <c r="E19" s="176">
        <v>622453</v>
      </c>
      <c r="F19" s="176">
        <v>701171</v>
      </c>
    </row>
    <row r="20" spans="2:6" ht="24" customHeight="1" x14ac:dyDescent="0.25">
      <c r="B20" s="174" t="s">
        <v>190</v>
      </c>
      <c r="C20" s="176">
        <v>231378</v>
      </c>
      <c r="D20" s="176">
        <v>330180</v>
      </c>
      <c r="E20" s="176">
        <v>543303</v>
      </c>
      <c r="F20" s="176">
        <v>725162</v>
      </c>
    </row>
    <row r="21" spans="2:6" ht="24" customHeight="1" x14ac:dyDescent="0.25">
      <c r="B21" s="174" t="s">
        <v>191</v>
      </c>
      <c r="C21" s="176">
        <v>373405</v>
      </c>
      <c r="D21" s="176">
        <v>266107</v>
      </c>
      <c r="E21" s="176">
        <v>683676</v>
      </c>
      <c r="F21" s="176">
        <v>465225</v>
      </c>
    </row>
    <row r="22" spans="2:6" ht="24" customHeight="1" x14ac:dyDescent="0.25">
      <c r="B22" s="174" t="s">
        <v>192</v>
      </c>
      <c r="C22" s="176">
        <v>84321</v>
      </c>
      <c r="D22" s="176">
        <v>41922</v>
      </c>
      <c r="E22" s="176">
        <v>138456</v>
      </c>
      <c r="F22" s="176">
        <v>93854</v>
      </c>
    </row>
    <row r="23" spans="2:6" ht="24" customHeight="1" thickBot="1" x14ac:dyDescent="0.3">
      <c r="B23" s="150"/>
      <c r="C23" s="177">
        <v>4928788</v>
      </c>
      <c r="D23" s="151">
        <v>5489685</v>
      </c>
      <c r="E23" s="177">
        <v>9947051</v>
      </c>
      <c r="F23" s="151">
        <v>10239801</v>
      </c>
    </row>
    <row r="24" spans="2:6" ht="15.75" thickTop="1" x14ac:dyDescent="0.25"/>
    <row r="25" spans="2:6" x14ac:dyDescent="0.25"/>
    <row r="26" spans="2:6" hidden="1" x14ac:dyDescent="0.25"/>
    <row r="27" spans="2:6" hidden="1" x14ac:dyDescent="0.25">
      <c r="C27" s="100"/>
      <c r="D27" s="100"/>
    </row>
    <row r="28" spans="2:6" hidden="1" x14ac:dyDescent="0.25">
      <c r="C28" s="87"/>
      <c r="D28" s="87"/>
    </row>
    <row r="29" spans="2:6" hidden="1" x14ac:dyDescent="0.25">
      <c r="C29" s="87"/>
      <c r="D29" s="87"/>
    </row>
    <row r="30" spans="2:6" hidden="1" x14ac:dyDescent="0.25">
      <c r="C30" s="87"/>
      <c r="D30" s="87"/>
    </row>
    <row r="31" spans="2:6" hidden="1" x14ac:dyDescent="0.25">
      <c r="C31" s="87"/>
      <c r="D31" s="87"/>
    </row>
    <row r="32" spans="2:6" hidden="1" x14ac:dyDescent="0.25">
      <c r="C32" s="87"/>
      <c r="D32" s="87"/>
    </row>
    <row r="33" spans="3:4" hidden="1" x14ac:dyDescent="0.25">
      <c r="C33" s="87"/>
      <c r="D33" s="87"/>
    </row>
    <row r="34" spans="3:4" hidden="1" x14ac:dyDescent="0.25">
      <c r="C34" s="87"/>
      <c r="D34" s="87"/>
    </row>
    <row r="35" spans="3:4" hidden="1" x14ac:dyDescent="0.25">
      <c r="C35" s="87"/>
      <c r="D35" s="87"/>
    </row>
    <row r="36" spans="3:4" hidden="1" x14ac:dyDescent="0.25">
      <c r="C36" s="87"/>
      <c r="D36" s="87"/>
    </row>
    <row r="37" spans="3:4" hidden="1" x14ac:dyDescent="0.25">
      <c r="C37" s="87"/>
      <c r="D37" s="87"/>
    </row>
    <row r="38" spans="3:4" hidden="1" x14ac:dyDescent="0.25">
      <c r="C38" s="87"/>
      <c r="D38" s="87"/>
    </row>
    <row r="39" spans="3:4" hidden="1" x14ac:dyDescent="0.25">
      <c r="C39" s="87"/>
      <c r="D39" s="87"/>
    </row>
    <row r="40" spans="3:4" hidden="1" x14ac:dyDescent="0.25">
      <c r="C40" s="87"/>
      <c r="D40" s="87"/>
    </row>
  </sheetData>
  <mergeCells count="4">
    <mergeCell ref="B5:G7"/>
    <mergeCell ref="B9:B10"/>
    <mergeCell ref="C9:D9"/>
    <mergeCell ref="E9:F9"/>
  </mergeCells>
  <conditionalFormatting sqref="B11:F23">
    <cfRule type="expression" dxfId="8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Intervalos nomeados</vt:lpstr>
      </vt:variant>
      <vt:variant>
        <vt:i4>4</vt:i4>
      </vt:variant>
    </vt:vector>
  </HeadingPairs>
  <TitlesOfParts>
    <vt:vector size="21" baseType="lpstr">
      <vt:lpstr>Cemig (Índice)</vt:lpstr>
      <vt:lpstr>1.1 RAP 2020-2021 </vt:lpstr>
      <vt:lpstr>1.2 Usinas</vt:lpstr>
      <vt:lpstr>1.3 Balanço de Energia</vt:lpstr>
      <vt:lpstr>1.4 Mercado de Energia</vt:lpstr>
      <vt:lpstr>1.5 Perdas Energia</vt:lpstr>
      <vt:lpstr>1.6 DEC _ FEC</vt:lpstr>
      <vt:lpstr>2.1 Receita</vt:lpstr>
      <vt:lpstr>2.2 Custos Despesas operaci</vt:lpstr>
      <vt:lpstr>2.3 LAJIDA</vt:lpstr>
      <vt:lpstr>2.4 Resultado Financeiro</vt:lpstr>
      <vt:lpstr>2.5 Endividamento</vt:lpstr>
      <vt:lpstr>2.6 Investimentos</vt:lpstr>
      <vt:lpstr>3.1 BP (Ativo)</vt:lpstr>
      <vt:lpstr>3.2 BP (Passivo)</vt:lpstr>
      <vt:lpstr>4.1 DRE</vt:lpstr>
      <vt:lpstr>5. Fluxo de caixa</vt:lpstr>
      <vt:lpstr>'2.2 Custos Despesas operaci'!_Hlk160453777</vt:lpstr>
      <vt:lpstr>'5. Fluxo de caixa'!_Toc229977613</vt:lpstr>
      <vt:lpstr>'3.2 BP (Passivo)'!_Toc282006926</vt:lpstr>
      <vt:lpstr>'3.2 BP (Passivo)'!_Toc282006927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c056837</cp:lastModifiedBy>
  <cp:lastPrinted>2020-11-04T17:24:55Z</cp:lastPrinted>
  <dcterms:created xsi:type="dcterms:W3CDTF">2020-11-04T13:02:04Z</dcterms:created>
  <dcterms:modified xsi:type="dcterms:W3CDTF">2020-11-13T18:04:50Z</dcterms:modified>
</cp:coreProperties>
</file>