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SA\RI\RI_DADOS\1_Informacoes_Tecnicas_e_Financeiras\1. Resultados\2020\1 - Tabelas Release\Cemig Consolidado\2020\3T20\"/>
    </mc:Choice>
  </mc:AlternateContent>
  <bookViews>
    <workbookView xWindow="0" yWindow="0" windowWidth="20490" windowHeight="7770" tabRatio="827"/>
  </bookViews>
  <sheets>
    <sheet name="Cemig (Índice)" sheetId="1" r:id="rId1"/>
    <sheet name="1.1 RAP 2020-2021" sheetId="3" r:id="rId2"/>
    <sheet name="1.2 Usinas" sheetId="4" r:id="rId3"/>
    <sheet name="1.3 Balanço de Energia" sheetId="19" r:id="rId4"/>
    <sheet name="1.4 Mercado de Energia" sheetId="6" r:id="rId5"/>
    <sheet name="1.5 Perdas Energia" sheetId="7" r:id="rId6"/>
    <sheet name="1.6 DEC _ FEC" sheetId="8" r:id="rId7"/>
    <sheet name="2.1 Receita" sheetId="9" r:id="rId8"/>
    <sheet name="2.2 Custos Despesas operaci" sheetId="10" r:id="rId9"/>
    <sheet name="2.3 LAJIDA" sheetId="11" r:id="rId10"/>
    <sheet name="2.4 Resultado Financeiro" sheetId="12" r:id="rId11"/>
    <sheet name="2.5 Endividamento" sheetId="13" r:id="rId12"/>
    <sheet name="2.6 Investimentos" sheetId="14" r:id="rId13"/>
    <sheet name="3.1 BP (Ativo)" sheetId="15" r:id="rId14"/>
    <sheet name="3.2 BP (Passivo)" sheetId="16" r:id="rId15"/>
    <sheet name="4.1 DRE" sheetId="17" r:id="rId16"/>
    <sheet name="5. Fluxo de caixa" sheetId="18" r:id="rId17"/>
  </sheets>
  <externalReferences>
    <externalReference r:id="rId18"/>
    <externalReference r:id="rId19"/>
  </externalReferences>
  <definedNames>
    <definedName name="_Hlk160453777" localSheetId="8">'2.2 Custos Despesas operaci'!$B$11</definedName>
    <definedName name="_Toc229977613" localSheetId="16">'5. Fluxo de caixa'!$B$7</definedName>
    <definedName name="_Toc282006926" localSheetId="14">'3.2 BP (Passivo)'!$B$6</definedName>
    <definedName name="_Toc282006927" localSheetId="14">'3.2 BP (Passivo)'!$B$7</definedName>
    <definedName name="_Toc288721758" localSheetId="8">'2.2 Custos Despesas operaci'!#REF!</definedName>
    <definedName name="_Toc288721760" localSheetId="8">'2.2 Custos Despesas operaci'!#REF!</definedName>
    <definedName name="_xlcn.WorksheetConnection_teste_atualizado1.xlsmTabela290620161" hidden="1">[1]!Tabela30102017[#Data]</definedName>
    <definedName name="_xlcn.WorksheetConnection_teste_atualizado1.xlsxTabela11" hidden="1">[1]!Tabela1[#Data]</definedName>
    <definedName name="Tabela20042017">[1]!Tabela301011121314[#Data]</definedName>
    <definedName name="Tabela29062016">[1]!Tabela301011121314[#Data]</definedName>
    <definedName name="Tabela31032017">[1]!Tabela301011121314[#Data]</definedName>
    <definedName name="Timeline_Operação_Comercial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3" l="1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15" i="3"/>
  <c r="E51" i="3" l="1"/>
  <c r="E14" i="3"/>
  <c r="E13" i="3"/>
  <c r="E12" i="3"/>
  <c r="E10" i="3"/>
  <c r="E11" i="3" l="1"/>
  <c r="E52" i="3"/>
  <c r="D31" i="14" l="1"/>
  <c r="C31" i="14"/>
  <c r="D25" i="14"/>
  <c r="C25" i="14"/>
  <c r="D22" i="14"/>
  <c r="C22" i="14"/>
  <c r="D19" i="14"/>
  <c r="C19" i="14"/>
  <c r="D10" i="14"/>
  <c r="C10" i="14"/>
  <c r="P49" i="19" l="1"/>
  <c r="P47" i="19"/>
  <c r="P45" i="19"/>
  <c r="P43" i="19"/>
  <c r="P41" i="19"/>
  <c r="P39" i="19"/>
  <c r="P37" i="19"/>
  <c r="P35" i="19"/>
  <c r="P33" i="19"/>
  <c r="V32" i="19"/>
  <c r="P31" i="19"/>
  <c r="V30" i="19"/>
  <c r="V28" i="19"/>
  <c r="V26" i="19"/>
  <c r="P26" i="19"/>
  <c r="V24" i="19"/>
  <c r="P24" i="19"/>
  <c r="V22" i="19"/>
  <c r="S22" i="19"/>
  <c r="P22" i="19"/>
  <c r="V20" i="19"/>
  <c r="S20" i="19"/>
  <c r="P20" i="19"/>
  <c r="S18" i="19"/>
  <c r="S16" i="19" l="1"/>
  <c r="P29" i="19"/>
  <c r="V18" i="19"/>
  <c r="P18" i="19"/>
  <c r="P16" i="19" l="1"/>
</calcChain>
</file>

<file path=xl/sharedStrings.xml><?xml version="1.0" encoding="utf-8"?>
<sst xmlns="http://schemas.openxmlformats.org/spreadsheetml/2006/main" count="648" uniqueCount="411">
  <si>
    <t>Valores em MW</t>
  </si>
  <si>
    <t>PROINFA</t>
  </si>
  <si>
    <t>Recebimento na RD</t>
  </si>
  <si>
    <t>CCGF</t>
  </si>
  <si>
    <t>CCEN</t>
  </si>
  <si>
    <t>Contratos Bilaterais</t>
  </si>
  <si>
    <t>Compra na CCEE</t>
  </si>
  <si>
    <t>Compra no MRE</t>
  </si>
  <si>
    <t>Contratos Regulados</t>
  </si>
  <si>
    <t>Vendas na CCEE</t>
  </si>
  <si>
    <t>Itaipu</t>
  </si>
  <si>
    <t>Vendas no MRE</t>
  </si>
  <si>
    <t>Energia Comprada</t>
  </si>
  <si>
    <t>Vendas CEMIG GT às Distribuidoras</t>
  </si>
  <si>
    <t>Vendas Empresas Coligadas</t>
  </si>
  <si>
    <t>Perdas Geração Rede Básica</t>
  </si>
  <si>
    <t>Repasse aos Autoprodutores</t>
  </si>
  <si>
    <t>Energia Empresas Coligadas</t>
  </si>
  <si>
    <t>Vendas CEMIG GT no Mercado Livre</t>
  </si>
  <si>
    <t>Perdas Rede Básica</t>
  </si>
  <si>
    <t>Energia Autoprodução</t>
  </si>
  <si>
    <t>Vendas CEMIG D no Mercado  Cativo</t>
  </si>
  <si>
    <t>Perdas Rede de Distribuição</t>
  </si>
  <si>
    <t>Geração Própria</t>
  </si>
  <si>
    <t>Energia Comercializada</t>
  </si>
  <si>
    <t>Energia Produzida</t>
  </si>
  <si>
    <t>Requisitos Totais</t>
  </si>
  <si>
    <t>Recursos Totais</t>
  </si>
  <si>
    <t>Variação %</t>
  </si>
  <si>
    <t>(Em milhares de Reais)</t>
  </si>
  <si>
    <t>(Em milhares de Reais, exceto resultado por ação)</t>
  </si>
  <si>
    <t>Receita Anual Permitida - RAP</t>
  </si>
  <si>
    <t xml:space="preserve">RAP </t>
  </si>
  <si>
    <t>% Cemig</t>
  </si>
  <si>
    <t>Cemig</t>
  </si>
  <si>
    <t xml:space="preserve">Cemig GT </t>
  </si>
  <si>
    <t>Cemig Itajuba</t>
  </si>
  <si>
    <t>Centroeste</t>
  </si>
  <si>
    <t>Taesa</t>
  </si>
  <si>
    <t>Novatrans 2</t>
  </si>
  <si>
    <t xml:space="preserve">TSN </t>
  </si>
  <si>
    <t>Munirah</t>
  </si>
  <si>
    <t>GTESA</t>
  </si>
  <si>
    <t xml:space="preserve">PATESA </t>
  </si>
  <si>
    <t>ETAU</t>
  </si>
  <si>
    <t>ETEO</t>
  </si>
  <si>
    <t xml:space="preserve">NTE </t>
  </si>
  <si>
    <t xml:space="preserve">STE </t>
  </si>
  <si>
    <t xml:space="preserve">ATE I </t>
  </si>
  <si>
    <t xml:space="preserve">ATE II </t>
  </si>
  <si>
    <t xml:space="preserve">EATE </t>
  </si>
  <si>
    <t xml:space="preserve">ETEP </t>
  </si>
  <si>
    <t xml:space="preserve">ENTE </t>
  </si>
  <si>
    <t xml:space="preserve">ECTE </t>
  </si>
  <si>
    <t xml:space="preserve">ERTE </t>
  </si>
  <si>
    <t xml:space="preserve">Lumitrans </t>
  </si>
  <si>
    <t xml:space="preserve">Transleste </t>
  </si>
  <si>
    <t xml:space="preserve">Transirapé </t>
  </si>
  <si>
    <t xml:space="preserve">Transudeste </t>
  </si>
  <si>
    <t xml:space="preserve">ATE III </t>
  </si>
  <si>
    <t xml:space="preserve">São Gotardo </t>
  </si>
  <si>
    <t xml:space="preserve">Mariana </t>
  </si>
  <si>
    <t xml:space="preserve">Miracema </t>
  </si>
  <si>
    <t xml:space="preserve">Janaúba </t>
  </si>
  <si>
    <t xml:space="preserve">Aimorés </t>
  </si>
  <si>
    <t xml:space="preserve">Paraguaçu </t>
  </si>
  <si>
    <t xml:space="preserve">Brasnorte </t>
  </si>
  <si>
    <t xml:space="preserve">STC </t>
  </si>
  <si>
    <t xml:space="preserve">EBTE </t>
  </si>
  <si>
    <t xml:space="preserve">ESDE </t>
  </si>
  <si>
    <t xml:space="preserve">ETSE </t>
  </si>
  <si>
    <t xml:space="preserve">ESTE </t>
  </si>
  <si>
    <t xml:space="preserve">Ivaí </t>
  </si>
  <si>
    <t xml:space="preserve">EDTE </t>
  </si>
  <si>
    <t xml:space="preserve">Sant'Ana </t>
  </si>
  <si>
    <t>Light</t>
  </si>
  <si>
    <t>Valor de RAP proporcional a participação da Cemig</t>
  </si>
  <si>
    <t>Usina</t>
  </si>
  <si>
    <t>Potência 
Cemig H</t>
  </si>
  <si>
    <t>Garantia Física 
Cemig H</t>
  </si>
  <si>
    <t xml:space="preserve">Fim da 
Concessão </t>
  </si>
  <si>
    <t>Tipo de 
Usina</t>
  </si>
  <si>
    <t>Belo Monte</t>
  </si>
  <si>
    <t>UHE</t>
  </si>
  <si>
    <t>Emborcação</t>
  </si>
  <si>
    <t>Santo Antônio</t>
  </si>
  <si>
    <t>Nova Ponte</t>
  </si>
  <si>
    <t>Irapé</t>
  </si>
  <si>
    <t>Três Marias</t>
  </si>
  <si>
    <t xml:space="preserve">Aimorés                      </t>
  </si>
  <si>
    <t>Salto Grande</t>
  </si>
  <si>
    <t>Amador Aguiar I (Capim Branco I)</t>
  </si>
  <si>
    <t xml:space="preserve">Queimado  </t>
  </si>
  <si>
    <t>Nilo Peçanha</t>
  </si>
  <si>
    <t>Amador Aguiar II (Capim Branco II)</t>
  </si>
  <si>
    <t xml:space="preserve">Funil                       </t>
  </si>
  <si>
    <t xml:space="preserve">Sá Carvalho     </t>
  </si>
  <si>
    <t>Rosal</t>
  </si>
  <si>
    <t>Itutinga</t>
  </si>
  <si>
    <t xml:space="preserve">Igarapava                  </t>
  </si>
  <si>
    <t>Baguari</t>
  </si>
  <si>
    <t>Camargos</t>
  </si>
  <si>
    <t>Ilha dos Pombos</t>
  </si>
  <si>
    <t>Volta do Rio</t>
  </si>
  <si>
    <t>EOL</t>
  </si>
  <si>
    <t>Retiro Baixo</t>
  </si>
  <si>
    <t xml:space="preserve">Porto Estrela       </t>
  </si>
  <si>
    <t>Fontes Nova</t>
  </si>
  <si>
    <t xml:space="preserve">Praias de Parajuru </t>
  </si>
  <si>
    <t xml:space="preserve">Pai Joaquim             </t>
  </si>
  <si>
    <t>PCH</t>
  </si>
  <si>
    <t>Pereira Passos</t>
  </si>
  <si>
    <t xml:space="preserve"> Piau</t>
  </si>
  <si>
    <t>Paracambi</t>
  </si>
  <si>
    <t>Gafanhoto</t>
  </si>
  <si>
    <t xml:space="preserve">Cachoeirão                        </t>
  </si>
  <si>
    <t>Santo Inácio III</t>
  </si>
  <si>
    <t>Santa Branca</t>
  </si>
  <si>
    <t>Garrote</t>
  </si>
  <si>
    <t>Santo Inácio IV</t>
  </si>
  <si>
    <t>São Raimundo</t>
  </si>
  <si>
    <t xml:space="preserve">Outros </t>
  </si>
  <si>
    <t>Total</t>
  </si>
  <si>
    <t xml:space="preserve">R$ </t>
  </si>
  <si>
    <t>MWh</t>
  </si>
  <si>
    <t>R$</t>
  </si>
  <si>
    <t>Residencial</t>
  </si>
  <si>
    <t>Industrial</t>
  </si>
  <si>
    <t>Comércio, serviços e outros</t>
  </si>
  <si>
    <t>Rural</t>
  </si>
  <si>
    <t>Poder público</t>
  </si>
  <si>
    <t>Iluminação pública</t>
  </si>
  <si>
    <t>Serviço público</t>
  </si>
  <si>
    <t>Subtotal</t>
  </si>
  <si>
    <t>Consumo Próprio</t>
  </si>
  <si>
    <t>-</t>
  </si>
  <si>
    <t>Fornecimento não faturado líquido</t>
  </si>
  <si>
    <t>Suprimento não faturado líquido</t>
  </si>
  <si>
    <t>Ano</t>
  </si>
  <si>
    <t>Limite</t>
  </si>
  <si>
    <t>DECi</t>
  </si>
  <si>
    <t>FECi</t>
  </si>
  <si>
    <t>Trimestre</t>
  </si>
  <si>
    <t>Acumulado</t>
  </si>
  <si>
    <t>Fornecimento bruto de energia elétrica</t>
  </si>
  <si>
    <t>Receita de uso dos sistemas elétricos de distribuição – TUSD</t>
  </si>
  <si>
    <t>CVA e outros componentes financeiros</t>
  </si>
  <si>
    <t xml:space="preserve">Receita de transmissão </t>
  </si>
  <si>
    <t xml:space="preserve">   Receita de concessão da transmissão</t>
  </si>
  <si>
    <t xml:space="preserve">   Receita de construção de transmissão</t>
  </si>
  <si>
    <t xml:space="preserve">   Receita de indenização de transmissão</t>
  </si>
  <si>
    <t>Receita de construção de distribuição</t>
  </si>
  <si>
    <t>Ajuste de expectativa do fluxo de caixa do ativo financeiro indenizável da concessão de distribuição</t>
  </si>
  <si>
    <t>Receita de atualização financeira da bonificação pela outorga</t>
  </si>
  <si>
    <t>Fornecimento de gás</t>
  </si>
  <si>
    <t xml:space="preserve">Multa por violação de padrão indicador de continuidade </t>
  </si>
  <si>
    <t>Outras receitas operacionais</t>
  </si>
  <si>
    <t>Receita operacional líquida</t>
  </si>
  <si>
    <t>Pessoal</t>
  </si>
  <si>
    <t>Participação dos empregados e administradores no resultado</t>
  </si>
  <si>
    <t>Obrigações pós-emprego</t>
  </si>
  <si>
    <t>Materiais</t>
  </si>
  <si>
    <t>Serviços de terceiros</t>
  </si>
  <si>
    <t>Energia elétrica comprada para revenda</t>
  </si>
  <si>
    <t>Depreciação e amortização</t>
  </si>
  <si>
    <t>Encargos de uso da rede básica de transmissão</t>
  </si>
  <si>
    <t>Gás comprado para revenda</t>
  </si>
  <si>
    <t>Custos de construção da infraestrutura</t>
  </si>
  <si>
    <t>LAJIDA - R$ mil</t>
  </si>
  <si>
    <t>Var %</t>
  </si>
  <si>
    <t>Resultado do período</t>
  </si>
  <si>
    <t xml:space="preserve">+ Despesa de imposto de renda e contribuição social </t>
  </si>
  <si>
    <t>+ Resultado financeiro</t>
  </si>
  <si>
    <t>+ Depreciação e amortização</t>
  </si>
  <si>
    <t>Efeitos não recorrentes e não caixa</t>
  </si>
  <si>
    <t>+ Lucro líquido atribuído a acionistas não-controladores</t>
  </si>
  <si>
    <t>+ Pis/Pasep e Cofins sobre ICMS</t>
  </si>
  <si>
    <t>+ Provisão para crédito de liquidação duvidosa – Renova</t>
  </si>
  <si>
    <t>+ Resultado da RTP</t>
  </si>
  <si>
    <t>Lajida ajustado</t>
  </si>
  <si>
    <t xml:space="preserve">RECEITAS FINANCEIRAS </t>
  </si>
  <si>
    <t>Renda de aplicação financeira</t>
  </si>
  <si>
    <t>Acréscimos moratórios sobre venda de energia</t>
  </si>
  <si>
    <t>Variação monetária</t>
  </si>
  <si>
    <t>Variação monetária de depósitos vinculados a litígios</t>
  </si>
  <si>
    <t>PIS/Pasep e Cofins incidentes sobre as receitas financeiras</t>
  </si>
  <si>
    <t>Encargos de créditos com partes relacionadas</t>
  </si>
  <si>
    <t>Atualização dos créditos de PIS/Pasep e Cofins</t>
  </si>
  <si>
    <t>Outras</t>
  </si>
  <si>
    <t xml:space="preserve">DESPESAS FINANCEIRAS </t>
  </si>
  <si>
    <t xml:space="preserve">Variações cambiais – empréstimos e financiamentos </t>
  </si>
  <si>
    <t>Variações cambiais – Itaipu Binacional</t>
  </si>
  <si>
    <t>Variação monetária – Concessão Onerosa</t>
  </si>
  <si>
    <t>Encargos e variação monetária de obrigação pós-emprego</t>
  </si>
  <si>
    <t>RESULTADO FINANCEIRO LÍQUIDO</t>
  </si>
  <si>
    <t>Consolidado</t>
  </si>
  <si>
    <t>Moedas</t>
  </si>
  <si>
    <t>Dólar Norte-Americano</t>
  </si>
  <si>
    <t>Total por moedas</t>
  </si>
  <si>
    <t>Indexadores</t>
  </si>
  <si>
    <t>Total por indexadores</t>
  </si>
  <si>
    <t>(-) Custos de transação</t>
  </si>
  <si>
    <t>(±) Recursos antecipados</t>
  </si>
  <si>
    <t>(-) Deságio</t>
  </si>
  <si>
    <t>Total geral</t>
  </si>
  <si>
    <t>CIRCULANTE</t>
  </si>
  <si>
    <t>Caixa e equivalentes de caixa</t>
  </si>
  <si>
    <t>Títulos e valores mobiliários</t>
  </si>
  <si>
    <t>Consumidores, revendedores e concessionários  de transporte de energia</t>
  </si>
  <si>
    <t>Ativos financeiros e setoriais da concessão</t>
  </si>
  <si>
    <t>Ativos de contrato</t>
  </si>
  <si>
    <t>Tributos compensáveis</t>
  </si>
  <si>
    <t>Imposto de renda e contribuição social a recuperar</t>
  </si>
  <si>
    <t>Dividendos a receber</t>
  </si>
  <si>
    <t>Contribuição de iluminação pública</t>
  </si>
  <si>
    <t>Reembolso de subsídios tarifários</t>
  </si>
  <si>
    <t>Instrumentos financeiros derivativos</t>
  </si>
  <si>
    <t>TOTAL DO CIRCULANTE</t>
  </si>
  <si>
    <t>Ativos classificados como mantidos para venda</t>
  </si>
  <si>
    <t>NÃO CIRCULANTE</t>
  </si>
  <si>
    <t>Consumidores, revendedores e concessionários – Transporte de energia</t>
  </si>
  <si>
    <t xml:space="preserve">Tributos compensáveis </t>
  </si>
  <si>
    <t>Impostos de renda e contribuição social diferidos</t>
  </si>
  <si>
    <t xml:space="preserve">Depósitos vinculados a litígios </t>
  </si>
  <si>
    <t>Contas a receber do Estado de Minas Gerais</t>
  </si>
  <si>
    <t>Investimentos</t>
  </si>
  <si>
    <t>Imobilizado</t>
  </si>
  <si>
    <t>Intangível</t>
  </si>
  <si>
    <t xml:space="preserve">Operações de arrendamento mercantil - direito de uso </t>
  </si>
  <si>
    <t>TOTAL DO NÃO CIRCULANTE</t>
  </si>
  <si>
    <t>TOTAL DO ATIVO</t>
  </si>
  <si>
    <t>Fornecedores</t>
  </si>
  <si>
    <t>Encargos regulatórios</t>
  </si>
  <si>
    <t>Impostos, taxas e contribuições</t>
  </si>
  <si>
    <t>Imposto de renda e contribuição social</t>
  </si>
  <si>
    <t>Juros sobre capital próprio e dividendos a pagar</t>
  </si>
  <si>
    <t>Empréstimos, financiamentos e debêntures</t>
  </si>
  <si>
    <t>Salários e contribuições sociais</t>
  </si>
  <si>
    <t>PIS/Pasep e Cofins  a ser restituído a consumidores</t>
  </si>
  <si>
    <t>Operações de arrendamento mercantil</t>
  </si>
  <si>
    <t>Outras obrigações</t>
  </si>
  <si>
    <t>Imposto de renda e contribuição social diferidos</t>
  </si>
  <si>
    <t>Provisões</t>
  </si>
  <si>
    <t>PIS/Pasep e Cofins a ser restituído a consumidores</t>
  </si>
  <si>
    <t>Instrumentos financeiros derivativos – opções</t>
  </si>
  <si>
    <t>TOTAL DO PASSIVO</t>
  </si>
  <si>
    <t xml:space="preserve">PATRIMÔNIO LÍQUIDO </t>
  </si>
  <si>
    <t>Capital social</t>
  </si>
  <si>
    <t>Reservas de capital</t>
  </si>
  <si>
    <t>Reservas de lucros</t>
  </si>
  <si>
    <t>Ajustes de avaliação patrimonial</t>
  </si>
  <si>
    <t>ATRIBUÍDO A PARTICIPAÇÃO DOS ACIONISTAS CONTROLADORES</t>
  </si>
  <si>
    <t>PARTICIPAÇÃO DE ACIONISTA NÃO-CONTROLADOR</t>
  </si>
  <si>
    <t>PATRIMÔNIO LÍQUIDO</t>
  </si>
  <si>
    <t>TOTAL DO PASSIVO E DO PATRIMÔNIO LÍQUIDO</t>
  </si>
  <si>
    <t>OPERAÇÕES EM CONTINUIDADE</t>
  </si>
  <si>
    <t>RECEITA LÍQUIDA</t>
  </si>
  <si>
    <t>CUSTOS OPERACIONAIS</t>
  </si>
  <si>
    <t>CUSTO COM ENERGIA ELÉTRICA E GÁS</t>
  </si>
  <si>
    <t xml:space="preserve">Energia elétrica comprada para revenda </t>
  </si>
  <si>
    <t>OUTROS CUSTOS</t>
  </si>
  <si>
    <t xml:space="preserve">Pessoal e administradores </t>
  </si>
  <si>
    <t xml:space="preserve">Provisões operacionais </t>
  </si>
  <si>
    <t>Custo de construção de infraestrutura</t>
  </si>
  <si>
    <t>Outros</t>
  </si>
  <si>
    <t>CUSTO TOTAL</t>
  </si>
  <si>
    <t>LUCRO BRUTO</t>
  </si>
  <si>
    <t xml:space="preserve">DESPESAS OPERACIONAIS </t>
  </si>
  <si>
    <t xml:space="preserve">  Despesas com Vendas</t>
  </si>
  <si>
    <t xml:space="preserve">  Despesas Gerais e Administrativas</t>
  </si>
  <si>
    <t xml:space="preserve">  Despesas com Provisões Operacionais</t>
  </si>
  <si>
    <t xml:space="preserve"> Outras Despesas Operacionais, líquidas</t>
  </si>
  <si>
    <t xml:space="preserve">Resultado de combinação de negócios </t>
  </si>
  <si>
    <t>Redução ao valor recuperável de ativos mantidos para venda</t>
  </si>
  <si>
    <t>Resultado de equivalência patrimonial</t>
  </si>
  <si>
    <t>Receitas financeiras</t>
  </si>
  <si>
    <t>Despesas financeiras</t>
  </si>
  <si>
    <t>Imposto de renda e contribuição social correntes</t>
  </si>
  <si>
    <t>LUCRO LÍQUIDO DO PERÍODO</t>
  </si>
  <si>
    <t>Total do lucro líquido do período atribuído a:</t>
  </si>
  <si>
    <t>Participação dos acionistas controladores</t>
  </si>
  <si>
    <t>Participação dos acionistas não-controladores</t>
  </si>
  <si>
    <t>Lucro básico e diluído por ação ordinária</t>
  </si>
  <si>
    <t>FLUXOS DE CAIXA DAS ATIVIDADES OPERACIONAIS</t>
  </si>
  <si>
    <t>Despesas (receitas) que não afetam o caixa e equivalentes de caixa</t>
  </si>
  <si>
    <t>Baixa de valor residual líquido de ativos de contrato, ativos financeiros da concessão, imobilizado e intangível</t>
  </si>
  <si>
    <t>Resultado da combinação de negócios</t>
  </si>
  <si>
    <t>Provisão (reversão) para redução ao valor recuperável de ativos de contrato</t>
  </si>
  <si>
    <t>Ajuste na expectativa do fluxo de caixa dos ativos financeiros e de contrato da concessão</t>
  </si>
  <si>
    <t>Juros e variações monetárias</t>
  </si>
  <si>
    <t>Reconhecimento de créditos extemporâneos de PIS/Pasep e Cofins s/ICMS</t>
  </si>
  <si>
    <t>Variação cambial de empréstimos e financiamentos</t>
  </si>
  <si>
    <t>Ajustes decorrentes da revisão periódica da RAP</t>
  </si>
  <si>
    <t>Amortização de custo de transação de empréstimos e financiamentos</t>
  </si>
  <si>
    <t>Provisões operacionais e perdas estimadas</t>
  </si>
  <si>
    <t>Provisão para ressarcimento pela suspensão do fornecimento de energia – Renova</t>
  </si>
  <si>
    <t>Variação do valor justo de instrumentos financeiros derivativos – swap</t>
  </si>
  <si>
    <t>Conta de compensação de variação de valores de itens da “Parcela A” (CVA) e outros componentes financeiros</t>
  </si>
  <si>
    <t>(Aumento) redução de ativos</t>
  </si>
  <si>
    <t>Consumidores, revendedores e concessionários de energia</t>
  </si>
  <si>
    <t>Depósitos vinculados a litígios</t>
  </si>
  <si>
    <t>Ativos de contrato e financeiros da concessão</t>
  </si>
  <si>
    <t>Aumento (redução) de passivos</t>
  </si>
  <si>
    <t>Imposto de renda e contribuição social a pagar</t>
  </si>
  <si>
    <t>Adiantamento de clientes</t>
  </si>
  <si>
    <t xml:space="preserve">Caixa gerado (consumido) pelas atividades operacionais </t>
  </si>
  <si>
    <t>Juros sobre empréstimos, financiamentos, debêntures  pagos</t>
  </si>
  <si>
    <t>Juros sobre arrendamentos pagos</t>
  </si>
  <si>
    <t>Imposto de renda e contribuição social pagos</t>
  </si>
  <si>
    <t>Liquidação de Instrumentos Financeiros Derivativos (Swap), pagos</t>
  </si>
  <si>
    <t>CAIXA LÍQUIDO GERADO (CONSUMIDO) PELAS ATIVIDADES OPERACIONAIS</t>
  </si>
  <si>
    <t>FLUXO DE CAIXA DAS ATIVIDADES DE INVESTIMENTO</t>
  </si>
  <si>
    <t>Em títulos e valores mobiliários – aplicação financeira</t>
  </si>
  <si>
    <t>Fundos vinculados</t>
  </si>
  <si>
    <t>Em investimentos</t>
  </si>
  <si>
    <t xml:space="preserve">     Aquisição de participação societária e aporte em investidas</t>
  </si>
  <si>
    <t xml:space="preserve">     Caixa oriundo de combinação de negócios</t>
  </si>
  <si>
    <t>Caixa recebido na incorporação</t>
  </si>
  <si>
    <t>Mútuo com partes relacionadas</t>
  </si>
  <si>
    <t xml:space="preserve">Ativos de contrato – infraestrutura de distribuição e gás </t>
  </si>
  <si>
    <t>CAIXA LÍQUIDO GERADO (CONSUMIDO) PELAS ATIVIDADES DE INVESTIMENTO</t>
  </si>
  <si>
    <t>FLUXO DE CAIXA DAS ATIVIDADES DE FINANCIAMENTO</t>
  </si>
  <si>
    <t>Pagamento de mútuos com partes relacionadas</t>
  </si>
  <si>
    <t>Pagamentos de empréstimos, financiamentos e debêntures</t>
  </si>
  <si>
    <t>Arrendamentos pagos</t>
  </si>
  <si>
    <t>CAIXA LÍQUIDO CONSUMIDO PELAS ATIVIDADES DE FINANCIAMENTO</t>
  </si>
  <si>
    <t>VARIAÇÃO LÍQUIDA DO CAIXA E EQUIVALENTES DE CAIXA</t>
  </si>
  <si>
    <t>Caixa e equivalentes de caixa no início do período</t>
  </si>
  <si>
    <t>Caixa e equivalentes de caixa no final do período</t>
  </si>
  <si>
    <t>Jan a Set/2020</t>
  </si>
  <si>
    <t>Jan a Set/2019</t>
  </si>
  <si>
    <t>Suprimento a outras concessionárias (3)</t>
  </si>
  <si>
    <t>Lucros acumulados</t>
  </si>
  <si>
    <t>Resultado antes do imposto de renda e contribuição social</t>
  </si>
  <si>
    <t>OPERAÇÕES DESCONTINUADAS</t>
  </si>
  <si>
    <t>Lucro líquido do período proveniente de operações descontinuadas</t>
  </si>
  <si>
    <t>Lucro líquido do período proveniente de operações em continuidade</t>
  </si>
  <si>
    <t>Jul a Set/2020</t>
  </si>
  <si>
    <t>Jul a Set/2019</t>
  </si>
  <si>
    <t>Lucro líquido do período das operações em continuidade</t>
  </si>
  <si>
    <t>Lucro líquido do período das operações descontinuadas</t>
  </si>
  <si>
    <t>Lucro líquido do período – participação de não controladores</t>
  </si>
  <si>
    <t>Restituição à consumidores de créditos de PIS/Pasep e Cofins</t>
  </si>
  <si>
    <t>Caixa líquido gerado (consumido) pelas atividades operacionais em continuidade</t>
  </si>
  <si>
    <t>Caixa líquido gerado (consumido) nas atividades operacionais descontinuadas</t>
  </si>
  <si>
    <t>Caixa líquido consumido pelas atividades de investimento das operações em continuidade</t>
  </si>
  <si>
    <t>Caixa líquido gerado (consumido) nas atividades de investimento das operações descontinuadas</t>
  </si>
  <si>
    <t>Obtenção de empréstimos e debêntures</t>
  </si>
  <si>
    <t xml:space="preserve">Juros sobre capital próprio e dividendos pagos </t>
  </si>
  <si>
    <t xml:space="preserve">                         -   </t>
  </si>
  <si>
    <t xml:space="preserve">Obrigações pós-emprego </t>
  </si>
  <si>
    <t>+Resultado de operações descontinuadas</t>
  </si>
  <si>
    <t>+ Reversão das perdas esperadas com créditos do Estado de Minas Gerais (líquida das constituições)</t>
  </si>
  <si>
    <t>+Provisões Tributárias - INSS s/PRL</t>
  </si>
  <si>
    <r>
      <t>(1)</t>
    </r>
    <r>
      <rPr>
        <sz val="7"/>
        <color rgb="FF404040"/>
        <rFont val="Times New Roman"/>
        <family val="1"/>
      </rPr>
      <t xml:space="preserve">       </t>
    </r>
    <r>
      <rPr>
        <sz val="7.5"/>
        <color rgb="FF404040"/>
        <rFont val="Calibri"/>
        <family val="2"/>
      </rPr>
      <t>O preço médio não inclui a receita de fornecimento não faturado.</t>
    </r>
  </si>
  <si>
    <r>
      <t>(2)</t>
    </r>
    <r>
      <rPr>
        <sz val="7"/>
        <color theme="1"/>
        <rFont val="Times New Roman"/>
        <family val="1"/>
      </rPr>
      <t xml:space="preserve">       </t>
    </r>
    <r>
      <rPr>
        <sz val="7.5"/>
        <color rgb="FF404040"/>
        <rFont val="Calibri"/>
        <family val="2"/>
      </rPr>
      <t>Informações, em MWh, não revisadas pelos auditores independentes.</t>
    </r>
  </si>
  <si>
    <r>
      <t>(3)</t>
    </r>
    <r>
      <rPr>
        <sz val="7"/>
        <color theme="1"/>
        <rFont val="Times New Roman"/>
        <family val="1"/>
      </rPr>
      <t xml:space="preserve">       </t>
    </r>
    <r>
      <rPr>
        <sz val="7.5"/>
        <color rgb="FF404040"/>
        <rFont val="Calibri"/>
        <family val="2"/>
      </rPr>
      <t>Inclui Contrato de Comercialização de Energia no Ambiente Regulado - CCEAR e contratos bilaterais com outros agentes.</t>
    </r>
  </si>
  <si>
    <t xml:space="preserve">Variação monetária – CVA </t>
  </si>
  <si>
    <t xml:space="preserve">Ganhos com instrumentos financeiros </t>
  </si>
  <si>
    <t xml:space="preserve">Encargos de empréstimos, financiamentos e debêntures </t>
  </si>
  <si>
    <t xml:space="preserve">Amortização do custo de transação </t>
  </si>
  <si>
    <t xml:space="preserve">Variação monetária – empréstimos, financiamentos e debêntures </t>
  </si>
  <si>
    <t xml:space="preserve">Variação monetária de arrendamento </t>
  </si>
  <si>
    <t>IPCA (1)</t>
  </si>
  <si>
    <t>UFIR/RGR (2)</t>
  </si>
  <si>
    <t>CDI (3)</t>
  </si>
  <si>
    <t>URTJ/TJLP (4)</t>
  </si>
  <si>
    <t>Cogeração</t>
  </si>
  <si>
    <t xml:space="preserve">      Lucro líquido do período proveniente de operações em continuidade</t>
  </si>
  <si>
    <t xml:space="preserve">      Lucro líquido do período proveniente de operações descontinuadas</t>
  </si>
  <si>
    <t xml:space="preserve">      Lucro líquido do período atribuível aos acionistas controladores</t>
  </si>
  <si>
    <t xml:space="preserve">      Lucro líquido do período atribuível aos acionistas não controladores</t>
  </si>
  <si>
    <t>Lucro básico e diluído por ação preferencial</t>
  </si>
  <si>
    <t xml:space="preserve">Liquidações na CCEE </t>
  </si>
  <si>
    <t xml:space="preserve">Transações no  Mecanismo de Venda de Excedentes </t>
  </si>
  <si>
    <t xml:space="preserve">Recuperação de créditos de PIS/Pasep e Cofins sobre ICMS </t>
  </si>
  <si>
    <t xml:space="preserve">Impostos e encargos incidentes sobre a receita </t>
  </si>
  <si>
    <t>Provisões (reversões) e ajustes para perdas operacionais</t>
  </si>
  <si>
    <t xml:space="preserve">Outras despesas operacionais líquidas </t>
  </si>
  <si>
    <t>= LAJIDA conforme “Instrução CVM 527”</t>
  </si>
  <si>
    <t>Variações cambiais – Empréstimos e financiamentos</t>
  </si>
  <si>
    <t>3T20</t>
  </si>
  <si>
    <t>Programa de Investimento</t>
  </si>
  <si>
    <t>Aportes</t>
  </si>
  <si>
    <t>Parajuru</t>
  </si>
  <si>
    <t>Aliança Norte</t>
  </si>
  <si>
    <t>Amazônia</t>
  </si>
  <si>
    <t>Itaocara</t>
  </si>
  <si>
    <t>Cemig Sim</t>
  </si>
  <si>
    <t>Aquisições</t>
  </si>
  <si>
    <t>TOTAL</t>
  </si>
  <si>
    <t>Descrição (milhares)</t>
  </si>
  <si>
    <t>Realizado</t>
  </si>
  <si>
    <t>+ Redução ao valor recuperável de ativos mantidos para venda</t>
  </si>
  <si>
    <t>+ Resultado da combinação de negócios</t>
  </si>
  <si>
    <t>MWh
(2)</t>
  </si>
  <si>
    <t>Preço Médio MWh Faturado  (R$/MWh)
(1)</t>
  </si>
  <si>
    <t>Passivos financeiros setoriais da concessão</t>
  </si>
  <si>
    <t xml:space="preserve">- </t>
  </si>
  <si>
    <t>9M20</t>
  </si>
  <si>
    <t>Planejado</t>
  </si>
  <si>
    <t>GERAÇÃO</t>
  </si>
  <si>
    <t>TRANMISSÃO</t>
  </si>
  <si>
    <t>DISTRIBUIÇÃO</t>
  </si>
  <si>
    <t>HOLDING</t>
  </si>
  <si>
    <t xml:space="preserve">Cemig </t>
  </si>
  <si>
    <t>RAP TOTAL CEMIG</t>
  </si>
  <si>
    <t>Perdas totais (GWh)</t>
  </si>
  <si>
    <t>Cobertura (GWh)</t>
  </si>
  <si>
    <t>Perdas totais (%)</t>
  </si>
  <si>
    <t>Meta regulatória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</si>
</sst>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_-;\-* #,##0.00_-;_-* &quot;-&quot;??_-;_-@_-"/>
    <numFmt numFmtId="164" formatCode="_(* #,##0_);_(* \(#,##0\);_(* &quot;-&quot;??_);_(@_)"/>
    <numFmt numFmtId="165" formatCode="_(* #,##0.00000_);_(* \(#,##0.00000\);_(* &quot;-&quot;??_);_(@_)"/>
    <numFmt numFmtId="166" formatCode="_(* #,##0.0_);_(* \(#,##0.0\);_(* &quot;-&quot;??_);_(@_)"/>
    <numFmt numFmtId="167" formatCode="[$-416]d\-mmm\-yy;@"/>
    <numFmt numFmtId="168" formatCode="_-* #,##0.0_-;\-* #,##0.0_-;_-* &quot;-&quot;??_-;_-@_-"/>
    <numFmt numFmtId="169" formatCode="dd/mm/yy;@"/>
    <numFmt numFmtId="170" formatCode="_(* #,##0.00_);_(* \(#,##0.00\);_(* &quot;-&quot;??_);_(@_)"/>
    <numFmt numFmtId="171" formatCode="0.0%"/>
    <numFmt numFmtId="172" formatCode="#,##0_ ;[Red]\-#,##0\ "/>
    <numFmt numFmtId="173" formatCode="_-* #,##0.00_-;\(#,##0.00\);_-* &quot;-&quot;??_-;_-@_-"/>
    <numFmt numFmtId="174" formatCode="_-* #,##0_-;\(#,##0\);_-* &quot;-&quot;??_-;_-@_-"/>
    <numFmt numFmtId="175" formatCode="_-* #,##0.000_-;\-* #,##0.000_-;_-* &quot;-&quot;??_-;_-@_-"/>
    <numFmt numFmtId="176" formatCode="_-* #,##0_-;\-* #,##0_-;_-* &quot;-&quot;??_-;_-@_-"/>
    <numFmt numFmtId="177" formatCode="#,##0_ ;\-#,##0\ "/>
  </numFmts>
  <fonts count="4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744D"/>
      <name val="Calibri"/>
      <family val="2"/>
      <scheme val="minor"/>
    </font>
    <font>
      <sz val="11"/>
      <color theme="1"/>
      <name val="Arial"/>
      <family val="2"/>
    </font>
    <font>
      <b/>
      <sz val="14"/>
      <color rgb="FF00744D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2"/>
      <color rgb="FFFFFFFF"/>
      <name val="Arial"/>
      <family val="2"/>
    </font>
    <font>
      <sz val="8"/>
      <color theme="1"/>
      <name val="Arial"/>
      <family val="2"/>
    </font>
    <font>
      <sz val="11"/>
      <color theme="1" tint="0.249977111117893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744D"/>
      <name val="Calibri"/>
      <family val="2"/>
    </font>
    <font>
      <sz val="12"/>
      <color theme="1"/>
      <name val="Arial"/>
      <family val="2"/>
    </font>
    <font>
      <b/>
      <sz val="10"/>
      <color rgb="FF00744D"/>
      <name val="Arial"/>
      <family val="2"/>
    </font>
    <font>
      <b/>
      <sz val="12"/>
      <color theme="1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rgb="FF404040"/>
      <name val="Calibri"/>
      <family val="2"/>
    </font>
    <font>
      <b/>
      <sz val="10"/>
      <color rgb="FF404040"/>
      <name val="Arial"/>
      <family val="2"/>
    </font>
    <font>
      <sz val="10"/>
      <color rgb="FF404040"/>
      <name val="Arial"/>
      <family val="2"/>
    </font>
    <font>
      <sz val="10"/>
      <color theme="1" tint="0.249977111117893"/>
      <name val="Arial"/>
      <family val="2"/>
    </font>
    <font>
      <sz val="12"/>
      <color theme="1" tint="0.249977111117893"/>
      <name val="Arial"/>
      <family val="2"/>
    </font>
    <font>
      <b/>
      <sz val="11"/>
      <color rgb="FF00744D"/>
      <name val="Arial"/>
      <family val="2"/>
    </font>
    <font>
      <b/>
      <sz val="14"/>
      <color rgb="FF00744D"/>
      <name val="Calibri"/>
      <family val="2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rgb="FFFFFFFF"/>
      <name val="Arial"/>
      <family val="2"/>
    </font>
    <font>
      <sz val="7.5"/>
      <color rgb="FF404040"/>
      <name val="Calibri"/>
      <family val="2"/>
    </font>
    <font>
      <sz val="7"/>
      <color rgb="FF404040"/>
      <name val="Times New Roman"/>
      <family val="1"/>
    </font>
    <font>
      <sz val="7.5"/>
      <color theme="1"/>
      <name val="Calibri"/>
      <family val="2"/>
    </font>
    <font>
      <sz val="7"/>
      <color theme="1"/>
      <name val="Times New Roman"/>
      <family val="1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404040"/>
      <name val="Arial"/>
      <family val="2"/>
    </font>
    <font>
      <sz val="11"/>
      <color rgb="FFFFFFFF"/>
      <name val="Arial"/>
      <family val="2"/>
    </font>
    <font>
      <b/>
      <sz val="11"/>
      <color rgb="FF40404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8228"/>
        <bgColor indexed="64"/>
      </patternFill>
    </fill>
    <fill>
      <patternFill patternType="solid">
        <fgColor rgb="FF46D23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6600"/>
        <bgColor indexed="64"/>
      </patternFill>
    </fill>
  </fills>
  <borders count="36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rgb="FFFFFFFF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FFFFFF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 style="thin">
        <color indexed="64"/>
      </bottom>
      <diagonal/>
    </border>
    <border>
      <left/>
      <right style="thick">
        <color rgb="FFFFFFFF"/>
      </right>
      <top/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ck">
        <color rgb="FFFFFFFF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double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rgb="FFFFFFFF"/>
      </left>
      <right/>
      <top style="thin">
        <color indexed="64"/>
      </top>
      <bottom/>
      <diagonal/>
    </border>
    <border>
      <left style="thick">
        <color theme="0"/>
      </left>
      <right style="thick">
        <color theme="0"/>
      </right>
      <top style="thin">
        <color indexed="64"/>
      </top>
      <bottom style="double">
        <color indexed="64"/>
      </bottom>
      <diagonal/>
    </border>
    <border>
      <left style="thick">
        <color rgb="FFFFFFFF"/>
      </left>
      <right style="thick">
        <color rgb="FFFFFFFF"/>
      </right>
      <top style="thin">
        <color indexed="64"/>
      </top>
      <bottom style="double">
        <color indexed="64"/>
      </bottom>
      <diagonal/>
    </border>
    <border>
      <left/>
      <right style="thick">
        <color rgb="FFFFFFFF"/>
      </right>
      <top style="thin">
        <color indexed="64"/>
      </top>
      <bottom style="double">
        <color indexed="64"/>
      </bottom>
      <diagonal/>
    </border>
    <border>
      <left/>
      <right/>
      <top style="thick">
        <color rgb="FFFFFFFF"/>
      </top>
      <bottom/>
      <diagonal/>
    </border>
    <border>
      <left style="medium">
        <color theme="0"/>
      </left>
      <right style="medium">
        <color theme="0"/>
      </right>
      <top/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ck">
        <color rgb="FFFFFFFF"/>
      </top>
      <bottom/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/>
    <xf numFmtId="170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</cellStyleXfs>
  <cellXfs count="272">
    <xf numFmtId="0" fontId="0" fillId="0" borderId="0" xfId="0"/>
    <xf numFmtId="0" fontId="1" fillId="3" borderId="0" xfId="0" applyFont="1" applyFill="1"/>
    <xf numFmtId="0" fontId="4" fillId="7" borderId="0" xfId="0" applyFont="1" applyFill="1"/>
    <xf numFmtId="43" fontId="4" fillId="7" borderId="0" xfId="1" applyFont="1" applyFill="1"/>
    <xf numFmtId="0" fontId="4" fillId="0" borderId="0" xfId="0" applyFont="1"/>
    <xf numFmtId="164" fontId="4" fillId="0" borderId="0" xfId="1" applyNumberFormat="1" applyFont="1"/>
    <xf numFmtId="10" fontId="4" fillId="0" borderId="0" xfId="2" applyNumberFormat="1" applyFont="1"/>
    <xf numFmtId="43" fontId="4" fillId="0" borderId="0" xfId="1" applyFont="1"/>
    <xf numFmtId="4" fontId="4" fillId="0" borderId="0" xfId="0" applyNumberFormat="1" applyFont="1"/>
    <xf numFmtId="166" fontId="4" fillId="0" borderId="0" xfId="1" applyNumberFormat="1" applyFont="1"/>
    <xf numFmtId="164" fontId="4" fillId="0" borderId="0" xfId="0" applyNumberFormat="1" applyFont="1"/>
    <xf numFmtId="166" fontId="4" fillId="0" borderId="0" xfId="0" applyNumberFormat="1" applyFont="1"/>
    <xf numFmtId="0" fontId="9" fillId="0" borderId="0" xfId="0" applyFont="1" applyFill="1" applyAlignment="1">
      <alignment vertical="top" wrapText="1"/>
    </xf>
    <xf numFmtId="164" fontId="9" fillId="0" borderId="0" xfId="1" applyNumberFormat="1" applyFont="1" applyFill="1" applyAlignment="1">
      <alignment vertical="top" wrapText="1"/>
    </xf>
    <xf numFmtId="165" fontId="4" fillId="0" borderId="0" xfId="1" applyNumberFormat="1" applyFont="1"/>
    <xf numFmtId="0" fontId="4" fillId="0" borderId="0" xfId="0" applyFont="1" applyFill="1"/>
    <xf numFmtId="164" fontId="4" fillId="0" borderId="0" xfId="1" applyNumberFormat="1" applyFont="1" applyFill="1"/>
    <xf numFmtId="10" fontId="4" fillId="0" borderId="0" xfId="2" applyNumberFormat="1" applyFont="1" applyFill="1"/>
    <xf numFmtId="0" fontId="4" fillId="4" borderId="0" xfId="0" applyFont="1" applyFill="1"/>
    <xf numFmtId="0" fontId="11" fillId="0" borderId="0" xfId="0" applyFont="1" applyAlignment="1">
      <alignment horizontal="center"/>
    </xf>
    <xf numFmtId="167" fontId="11" fillId="0" borderId="0" xfId="0" applyNumberFormat="1" applyFont="1" applyAlignment="1">
      <alignment horizontal="center"/>
    </xf>
    <xf numFmtId="168" fontId="11" fillId="0" borderId="0" xfId="1" applyNumberFormat="1" applyFont="1" applyAlignment="1">
      <alignment horizontal="center"/>
    </xf>
    <xf numFmtId="10" fontId="12" fillId="0" borderId="0" xfId="2" applyNumberFormat="1" applyFont="1" applyAlignment="1">
      <alignment horizontal="center"/>
    </xf>
    <xf numFmtId="43" fontId="11" fillId="0" borderId="0" xfId="1" applyFont="1" applyAlignment="1">
      <alignment horizontal="center"/>
    </xf>
    <xf numFmtId="43" fontId="12" fillId="0" borderId="0" xfId="1" applyFont="1" applyAlignment="1">
      <alignment horizontal="center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43" fontId="17" fillId="0" borderId="0" xfId="1" applyFont="1" applyAlignment="1">
      <alignment horizontal="center"/>
    </xf>
    <xf numFmtId="43" fontId="15" fillId="0" borderId="0" xfId="1" applyFont="1" applyAlignment="1">
      <alignment horizontal="center"/>
    </xf>
    <xf numFmtId="10" fontId="17" fillId="0" borderId="0" xfId="2" applyNumberFormat="1" applyFont="1" applyAlignment="1">
      <alignment horizontal="center"/>
    </xf>
    <xf numFmtId="168" fontId="15" fillId="0" borderId="0" xfId="1" applyNumberFormat="1" applyFont="1" applyAlignment="1">
      <alignment horizontal="center"/>
    </xf>
    <xf numFmtId="0" fontId="10" fillId="2" borderId="0" xfId="0" applyFont="1" applyFill="1" applyBorder="1" applyAlignment="1">
      <alignment horizontal="left" vertical="center"/>
    </xf>
    <xf numFmtId="169" fontId="10" fillId="2" borderId="6" xfId="1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left" vertical="center"/>
    </xf>
    <xf numFmtId="169" fontId="10" fillId="8" borderId="6" xfId="0" applyNumberFormat="1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/>
    </xf>
    <xf numFmtId="164" fontId="0" fillId="0" borderId="0" xfId="4" applyNumberFormat="1" applyFont="1" applyFill="1"/>
    <xf numFmtId="171" fontId="0" fillId="0" borderId="0" xfId="5" applyNumberFormat="1" applyFont="1" applyFill="1"/>
    <xf numFmtId="164" fontId="0" fillId="0" borderId="0" xfId="4" applyNumberFormat="1" applyFont="1"/>
    <xf numFmtId="172" fontId="0" fillId="9" borderId="0" xfId="4" applyNumberFormat="1" applyFont="1" applyFill="1"/>
    <xf numFmtId="172" fontId="0" fillId="0" borderId="0" xfId="4" applyNumberFormat="1" applyFont="1"/>
    <xf numFmtId="172" fontId="0" fillId="5" borderId="0" xfId="4" applyNumberFormat="1" applyFont="1" applyFill="1"/>
    <xf numFmtId="172" fontId="21" fillId="0" borderId="0" xfId="4" applyNumberFormat="1" applyFont="1" applyFill="1"/>
    <xf numFmtId="172" fontId="21" fillId="10" borderId="0" xfId="4" applyNumberFormat="1" applyFont="1" applyFill="1"/>
    <xf numFmtId="172" fontId="0" fillId="0" borderId="0" xfId="4" applyNumberFormat="1" applyFont="1" applyFill="1"/>
    <xf numFmtId="164" fontId="0" fillId="3" borderId="0" xfId="4" applyNumberFormat="1" applyFont="1" applyFill="1"/>
    <xf numFmtId="172" fontId="19" fillId="3" borderId="0" xfId="4" applyNumberFormat="1" applyFont="1" applyFill="1"/>
    <xf numFmtId="172" fontId="22" fillId="0" borderId="0" xfId="4" applyNumberFormat="1" applyFont="1" applyFill="1"/>
    <xf numFmtId="172" fontId="22" fillId="12" borderId="0" xfId="4" applyNumberFormat="1" applyFont="1" applyFill="1"/>
    <xf numFmtId="172" fontId="22" fillId="13" borderId="0" xfId="4" applyNumberFormat="1" applyFont="1" applyFill="1"/>
    <xf numFmtId="3" fontId="0" fillId="0" borderId="0" xfId="0" applyNumberFormat="1"/>
    <xf numFmtId="0" fontId="18" fillId="6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vertical="center" wrapText="1"/>
    </xf>
    <xf numFmtId="0" fontId="18" fillId="6" borderId="5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Fill="1"/>
    <xf numFmtId="0" fontId="11" fillId="0" borderId="0" xfId="0" applyFont="1" applyAlignment="1">
      <alignment horizontal="center" vertical="center"/>
    </xf>
    <xf numFmtId="175" fontId="27" fillId="0" borderId="0" xfId="1" applyNumberFormat="1" applyFont="1"/>
    <xf numFmtId="175" fontId="28" fillId="0" borderId="0" xfId="1" applyNumberFormat="1" applyFont="1"/>
    <xf numFmtId="0" fontId="28" fillId="0" borderId="0" xfId="0" applyFont="1" applyFill="1"/>
    <xf numFmtId="0" fontId="28" fillId="0" borderId="0" xfId="0" applyFont="1" applyAlignment="1">
      <alignment horizontal="center" vertical="center"/>
    </xf>
    <xf numFmtId="0" fontId="28" fillId="0" borderId="0" xfId="0" applyFont="1"/>
    <xf numFmtId="14" fontId="0" fillId="0" borderId="0" xfId="0" applyNumberFormat="1"/>
    <xf numFmtId="0" fontId="13" fillId="0" borderId="0" xfId="0" applyFont="1"/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0" xfId="0" applyFill="1" applyBorder="1"/>
    <xf numFmtId="0" fontId="3" fillId="0" borderId="0" xfId="0" applyFont="1" applyAlignment="1">
      <alignment horizontal="center" vertical="center" wrapText="1"/>
    </xf>
    <xf numFmtId="0" fontId="0" fillId="0" borderId="0" xfId="0" applyBorder="1"/>
    <xf numFmtId="0" fontId="14" fillId="0" borderId="0" xfId="0" applyFont="1" applyBorder="1" applyAlignment="1">
      <alignment horizontal="left" vertical="center"/>
    </xf>
    <xf numFmtId="0" fontId="0" fillId="4" borderId="0" xfId="0" applyFill="1"/>
    <xf numFmtId="0" fontId="16" fillId="0" borderId="0" xfId="0" applyFont="1" applyBorder="1" applyAlignment="1">
      <alignment horizontal="left" vertical="center"/>
    </xf>
    <xf numFmtId="0" fontId="4" fillId="0" borderId="0" xfId="0" applyFont="1" applyBorder="1"/>
    <xf numFmtId="0" fontId="16" fillId="0" borderId="0" xfId="0" applyFont="1" applyAlignment="1">
      <alignment vertical="center"/>
    </xf>
    <xf numFmtId="0" fontId="1" fillId="0" borderId="0" xfId="0" applyFont="1" applyFill="1"/>
    <xf numFmtId="164" fontId="31" fillId="0" borderId="0" xfId="1" applyNumberFormat="1" applyFont="1" applyFill="1"/>
    <xf numFmtId="164" fontId="32" fillId="4" borderId="0" xfId="1" applyNumberFormat="1" applyFont="1" applyFill="1" applyAlignment="1">
      <alignment horizontal="left"/>
    </xf>
    <xf numFmtId="0" fontId="32" fillId="4" borderId="0" xfId="0" applyFont="1" applyFill="1" applyAlignment="1">
      <alignment horizontal="left"/>
    </xf>
    <xf numFmtId="0" fontId="19" fillId="0" borderId="0" xfId="6"/>
    <xf numFmtId="0" fontId="19" fillId="0" borderId="0" xfId="6" applyFill="1"/>
    <xf numFmtId="9" fontId="19" fillId="0" borderId="0" xfId="6" applyNumberFormat="1"/>
    <xf numFmtId="0" fontId="6" fillId="6" borderId="0" xfId="0" applyFont="1" applyFill="1" applyAlignment="1">
      <alignment horizontal="left" vertical="center"/>
    </xf>
    <xf numFmtId="164" fontId="6" fillId="6" borderId="4" xfId="1" applyNumberFormat="1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164" fontId="6" fillId="6" borderId="4" xfId="1" applyNumberFormat="1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vertical="center" wrapText="1"/>
    </xf>
    <xf numFmtId="174" fontId="25" fillId="2" borderId="7" xfId="0" applyNumberFormat="1" applyFont="1" applyFill="1" applyBorder="1" applyAlignment="1">
      <alignment horizontal="right" vertical="center" wrapText="1"/>
    </xf>
    <xf numFmtId="174" fontId="25" fillId="2" borderId="0" xfId="0" applyNumberFormat="1" applyFont="1" applyFill="1" applyAlignment="1">
      <alignment horizontal="right" vertical="center" wrapText="1"/>
    </xf>
    <xf numFmtId="0" fontId="33" fillId="14" borderId="0" xfId="0" applyFont="1" applyFill="1" applyAlignment="1">
      <alignment horizontal="left" vertical="center"/>
    </xf>
    <xf numFmtId="164" fontId="33" fillId="14" borderId="0" xfId="1" applyNumberFormat="1" applyFont="1" applyFill="1" applyAlignment="1">
      <alignment horizontal="left" vertical="center"/>
    </xf>
    <xf numFmtId="0" fontId="7" fillId="7" borderId="0" xfId="0" applyFont="1" applyFill="1" applyBorder="1" applyAlignment="1">
      <alignment vertical="center" wrapText="1"/>
    </xf>
    <xf numFmtId="0" fontId="18" fillId="6" borderId="6" xfId="0" applyFont="1" applyFill="1" applyBorder="1" applyAlignment="1">
      <alignment horizontal="center" vertical="center" wrapText="1"/>
    </xf>
    <xf numFmtId="174" fontId="26" fillId="2" borderId="7" xfId="0" applyNumberFormat="1" applyFont="1" applyFill="1" applyBorder="1" applyAlignment="1">
      <alignment horizontal="right" vertical="center" wrapText="1"/>
    </xf>
    <xf numFmtId="10" fontId="26" fillId="2" borderId="7" xfId="2" applyNumberFormat="1" applyFont="1" applyFill="1" applyBorder="1" applyAlignment="1">
      <alignment horizontal="right" vertical="center" wrapText="1"/>
    </xf>
    <xf numFmtId="0" fontId="26" fillId="2" borderId="7" xfId="0" quotePrefix="1" applyFont="1" applyFill="1" applyBorder="1" applyAlignment="1">
      <alignment horizontal="center" vertical="center" wrapText="1"/>
    </xf>
    <xf numFmtId="43" fontId="26" fillId="2" borderId="7" xfId="1" applyFont="1" applyFill="1" applyBorder="1" applyAlignment="1">
      <alignment horizontal="right" vertical="center" wrapText="1"/>
    </xf>
    <xf numFmtId="43" fontId="26" fillId="2" borderId="7" xfId="1" quotePrefix="1" applyFont="1" applyFill="1" applyBorder="1" applyAlignment="1">
      <alignment horizontal="center" vertical="center" wrapText="1"/>
    </xf>
    <xf numFmtId="43" fontId="26" fillId="0" borderId="7" xfId="1" applyFont="1" applyFill="1" applyBorder="1" applyAlignment="1">
      <alignment horizontal="right" vertical="center" wrapText="1"/>
    </xf>
    <xf numFmtId="174" fontId="26" fillId="2" borderId="0" xfId="0" applyNumberFormat="1" applyFont="1" applyFill="1" applyAlignment="1">
      <alignment horizontal="right" vertical="center" wrapText="1"/>
    </xf>
    <xf numFmtId="174" fontId="25" fillId="2" borderId="8" xfId="0" applyNumberFormat="1" applyFont="1" applyFill="1" applyBorder="1" applyAlignment="1">
      <alignment horizontal="right" vertical="center" wrapText="1"/>
    </xf>
    <xf numFmtId="174" fontId="25" fillId="2" borderId="9" xfId="0" applyNumberFormat="1" applyFont="1" applyFill="1" applyBorder="1" applyAlignment="1">
      <alignment horizontal="right" vertical="center" wrapText="1"/>
    </xf>
    <xf numFmtId="0" fontId="35" fillId="6" borderId="4" xfId="0" applyFont="1" applyFill="1" applyBorder="1" applyAlignment="1">
      <alignment horizontal="center" vertical="center" wrapText="1"/>
    </xf>
    <xf numFmtId="174" fontId="26" fillId="2" borderId="7" xfId="1" applyNumberFormat="1" applyFont="1" applyFill="1" applyBorder="1" applyAlignment="1">
      <alignment horizontal="right" vertical="center"/>
    </xf>
    <xf numFmtId="174" fontId="25" fillId="2" borderId="7" xfId="0" applyNumberFormat="1" applyFont="1" applyFill="1" applyBorder="1" applyAlignment="1">
      <alignment horizontal="right" vertical="center"/>
    </xf>
    <xf numFmtId="174" fontId="25" fillId="2" borderId="10" xfId="0" applyNumberFormat="1" applyFont="1" applyFill="1" applyBorder="1" applyAlignment="1">
      <alignment horizontal="right" vertical="center" wrapText="1"/>
    </xf>
    <xf numFmtId="174" fontId="25" fillId="2" borderId="11" xfId="0" applyNumberFormat="1" applyFont="1" applyFill="1" applyBorder="1" applyAlignment="1">
      <alignment horizontal="right" vertical="center" wrapText="1"/>
    </xf>
    <xf numFmtId="0" fontId="25" fillId="2" borderId="0" xfId="0" applyFont="1" applyFill="1" applyAlignment="1">
      <alignment vertical="center" wrapText="1"/>
    </xf>
    <xf numFmtId="0" fontId="35" fillId="6" borderId="20" xfId="0" applyFont="1" applyFill="1" applyBorder="1" applyAlignment="1">
      <alignment horizontal="center" vertical="center" wrapText="1"/>
    </xf>
    <xf numFmtId="17" fontId="35" fillId="6" borderId="20" xfId="0" applyNumberFormat="1" applyFont="1" applyFill="1" applyBorder="1" applyAlignment="1">
      <alignment horizontal="center" vertical="center" wrapText="1"/>
    </xf>
    <xf numFmtId="0" fontId="26" fillId="2" borderId="0" xfId="0" applyFont="1" applyFill="1" applyAlignment="1">
      <alignment vertical="center" wrapText="1"/>
    </xf>
    <xf numFmtId="174" fontId="26" fillId="2" borderId="14" xfId="0" applyNumberFormat="1" applyFont="1" applyFill="1" applyBorder="1" applyAlignment="1">
      <alignment horizontal="right" vertical="center" wrapText="1"/>
    </xf>
    <xf numFmtId="174" fontId="26" fillId="2" borderId="13" xfId="0" applyNumberFormat="1" applyFont="1" applyFill="1" applyBorder="1" applyAlignment="1">
      <alignment horizontal="right" vertical="center" wrapText="1"/>
    </xf>
    <xf numFmtId="174" fontId="26" fillId="2" borderId="12" xfId="0" applyNumberFormat="1" applyFont="1" applyFill="1" applyBorder="1" applyAlignment="1">
      <alignment horizontal="right" vertical="center" wrapText="1"/>
    </xf>
    <xf numFmtId="174" fontId="25" fillId="2" borderId="17" xfId="0" applyNumberFormat="1" applyFont="1" applyFill="1" applyBorder="1" applyAlignment="1">
      <alignment horizontal="right" vertical="center" wrapText="1"/>
    </xf>
    <xf numFmtId="174" fontId="34" fillId="2" borderId="7" xfId="0" applyNumberFormat="1" applyFont="1" applyFill="1" applyBorder="1" applyAlignment="1">
      <alignment vertical="center" wrapText="1"/>
    </xf>
    <xf numFmtId="0" fontId="34" fillId="2" borderId="7" xfId="0" applyFont="1" applyFill="1" applyBorder="1" applyAlignment="1">
      <alignment vertical="center" wrapText="1"/>
    </xf>
    <xf numFmtId="174" fontId="26" fillId="2" borderId="15" xfId="0" applyNumberFormat="1" applyFont="1" applyFill="1" applyBorder="1" applyAlignment="1">
      <alignment horizontal="right" vertical="center" wrapText="1"/>
    </xf>
    <xf numFmtId="0" fontId="26" fillId="2" borderId="7" xfId="0" applyFont="1" applyFill="1" applyBorder="1" applyAlignment="1">
      <alignment vertical="center" wrapText="1"/>
    </xf>
    <xf numFmtId="0" fontId="25" fillId="0" borderId="7" xfId="0" applyFont="1" applyBorder="1" applyAlignment="1">
      <alignment horizontal="left" vertical="center" wrapText="1" indent="1"/>
    </xf>
    <xf numFmtId="0" fontId="36" fillId="0" borderId="0" xfId="0" applyFont="1" applyAlignment="1">
      <alignment horizontal="left" vertical="center" indent="3"/>
    </xf>
    <xf numFmtId="0" fontId="38" fillId="0" borderId="0" xfId="0" applyFont="1" applyAlignment="1">
      <alignment horizontal="left" vertical="center" indent="3"/>
    </xf>
    <xf numFmtId="0" fontId="34" fillId="0" borderId="0" xfId="0" applyFont="1"/>
    <xf numFmtId="0" fontId="34" fillId="0" borderId="0" xfId="0" applyFont="1" applyAlignment="1">
      <alignment wrapText="1"/>
    </xf>
    <xf numFmtId="3" fontId="34" fillId="0" borderId="0" xfId="0" applyNumberFormat="1" applyFont="1"/>
    <xf numFmtId="0" fontId="22" fillId="13" borderId="0" xfId="6" applyFont="1" applyFill="1"/>
    <xf numFmtId="0" fontId="22" fillId="12" borderId="0" xfId="6" applyFont="1" applyFill="1"/>
    <xf numFmtId="172" fontId="19" fillId="0" borderId="0" xfId="6" applyNumberFormat="1"/>
    <xf numFmtId="172" fontId="19" fillId="0" borderId="0" xfId="6" applyNumberFormat="1" applyFill="1"/>
    <xf numFmtId="172" fontId="21" fillId="10" borderId="0" xfId="6" applyNumberFormat="1" applyFont="1" applyFill="1"/>
    <xf numFmtId="0" fontId="19" fillId="3" borderId="0" xfId="6" applyFont="1" applyFill="1"/>
    <xf numFmtId="0" fontId="23" fillId="11" borderId="0" xfId="6" applyFont="1" applyFill="1"/>
    <xf numFmtId="172" fontId="23" fillId="11" borderId="0" xfId="6" applyNumberFormat="1" applyFont="1" applyFill="1"/>
    <xf numFmtId="0" fontId="19" fillId="3" borderId="0" xfId="6" applyFill="1"/>
    <xf numFmtId="172" fontId="19" fillId="9" borderId="0" xfId="6" applyNumberFormat="1" applyFont="1" applyFill="1"/>
    <xf numFmtId="0" fontId="19" fillId="5" borderId="0" xfId="6" applyFont="1" applyFill="1"/>
    <xf numFmtId="0" fontId="19" fillId="9" borderId="0" xfId="6" applyFill="1"/>
    <xf numFmtId="172" fontId="19" fillId="5" borderId="0" xfId="6" applyNumberFormat="1" applyFill="1"/>
    <xf numFmtId="0" fontId="19" fillId="9" borderId="0" xfId="6" applyFont="1" applyFill="1"/>
    <xf numFmtId="0" fontId="19" fillId="5" borderId="0" xfId="6" applyFill="1"/>
    <xf numFmtId="39" fontId="19" fillId="0" borderId="0" xfId="6" applyNumberFormat="1" applyFill="1"/>
    <xf numFmtId="39" fontId="20" fillId="0" borderId="0" xfId="6" applyNumberFormat="1" applyFont="1"/>
    <xf numFmtId="0" fontId="19" fillId="0" borderId="0" xfId="6" quotePrefix="1" applyFill="1"/>
    <xf numFmtId="0" fontId="19" fillId="0" borderId="0" xfId="6" applyAlignment="1">
      <alignment wrapText="1"/>
    </xf>
    <xf numFmtId="0" fontId="19" fillId="0" borderId="0" xfId="6" quotePrefix="1"/>
    <xf numFmtId="164" fontId="19" fillId="0" borderId="0" xfId="6" applyNumberFormat="1" applyFill="1"/>
    <xf numFmtId="174" fontId="25" fillId="2" borderId="0" xfId="0" applyNumberFormat="1" applyFont="1" applyFill="1" applyBorder="1" applyAlignment="1">
      <alignment horizontal="right" vertical="center"/>
    </xf>
    <xf numFmtId="0" fontId="34" fillId="2" borderId="0" xfId="0" applyFont="1" applyFill="1"/>
    <xf numFmtId="174" fontId="26" fillId="2" borderId="7" xfId="0" applyNumberFormat="1" applyFont="1" applyFill="1" applyBorder="1" applyAlignment="1">
      <alignment horizontal="right" vertical="center"/>
    </xf>
    <xf numFmtId="0" fontId="25" fillId="2" borderId="0" xfId="0" applyFont="1" applyFill="1" applyAlignment="1">
      <alignment horizontal="left" vertical="center" wrapText="1"/>
    </xf>
    <xf numFmtId="0" fontId="25" fillId="4" borderId="7" xfId="0" applyFont="1" applyFill="1" applyBorder="1" applyAlignment="1">
      <alignment vertical="center" wrapText="1"/>
    </xf>
    <xf numFmtId="174" fontId="25" fillId="0" borderId="8" xfId="0" applyNumberFormat="1" applyFont="1" applyBorder="1" applyAlignment="1">
      <alignment horizontal="right" vertical="center" wrapText="1"/>
    </xf>
    <xf numFmtId="174" fontId="25" fillId="0" borderId="9" xfId="0" applyNumberFormat="1" applyFont="1" applyBorder="1" applyAlignment="1">
      <alignment horizontal="right" vertical="center" wrapText="1"/>
    </xf>
    <xf numFmtId="174" fontId="25" fillId="4" borderId="8" xfId="0" applyNumberFormat="1" applyFont="1" applyFill="1" applyBorder="1" applyAlignment="1">
      <alignment horizontal="right" vertical="center" wrapText="1"/>
    </xf>
    <xf numFmtId="174" fontId="25" fillId="4" borderId="9" xfId="0" applyNumberFormat="1" applyFont="1" applyFill="1" applyBorder="1" applyAlignment="1">
      <alignment horizontal="right" vertical="center" wrapText="1"/>
    </xf>
    <xf numFmtId="174" fontId="25" fillId="2" borderId="11" xfId="0" applyNumberFormat="1" applyFont="1" applyFill="1" applyBorder="1" applyAlignment="1">
      <alignment horizontal="right" vertical="center"/>
    </xf>
    <xf numFmtId="0" fontId="3" fillId="4" borderId="0" xfId="0" applyFont="1" applyFill="1" applyBorder="1" applyAlignment="1">
      <alignment horizontal="center" vertical="center" wrapText="1"/>
    </xf>
    <xf numFmtId="174" fontId="26" fillId="4" borderId="0" xfId="0" applyNumberFormat="1" applyFont="1" applyFill="1" applyBorder="1" applyAlignment="1">
      <alignment horizontal="right" vertical="center"/>
    </xf>
    <xf numFmtId="174" fontId="25" fillId="4" borderId="0" xfId="0" applyNumberFormat="1" applyFont="1" applyFill="1" applyBorder="1" applyAlignment="1">
      <alignment horizontal="right" vertical="center"/>
    </xf>
    <xf numFmtId="174" fontId="34" fillId="4" borderId="0" xfId="0" applyNumberFormat="1" applyFont="1" applyFill="1" applyBorder="1"/>
    <xf numFmtId="0" fontId="34" fillId="4" borderId="0" xfId="0" applyFont="1" applyFill="1" applyBorder="1"/>
    <xf numFmtId="0" fontId="0" fillId="4" borderId="0" xfId="0" applyFill="1" applyBorder="1"/>
    <xf numFmtId="173" fontId="26" fillId="2" borderId="7" xfId="0" applyNumberFormat="1" applyFont="1" applyFill="1" applyBorder="1" applyAlignment="1">
      <alignment horizontal="right" vertical="center"/>
    </xf>
    <xf numFmtId="173" fontId="25" fillId="2" borderId="11" xfId="0" applyNumberFormat="1" applyFont="1" applyFill="1" applyBorder="1" applyAlignment="1">
      <alignment horizontal="right" vertical="center"/>
    </xf>
    <xf numFmtId="173" fontId="26" fillId="2" borderId="7" xfId="1" applyNumberFormat="1" applyFont="1" applyFill="1" applyBorder="1" applyAlignment="1">
      <alignment horizontal="right" vertical="center"/>
    </xf>
    <xf numFmtId="173" fontId="25" fillId="2" borderId="0" xfId="0" applyNumberFormat="1" applyFont="1" applyFill="1" applyBorder="1" applyAlignment="1">
      <alignment horizontal="right" vertical="center"/>
    </xf>
    <xf numFmtId="173" fontId="26" fillId="2" borderId="0" xfId="0" applyNumberFormat="1" applyFont="1" applyFill="1" applyAlignment="1">
      <alignment horizontal="right" vertical="center"/>
    </xf>
    <xf numFmtId="173" fontId="25" fillId="2" borderId="0" xfId="0" applyNumberFormat="1" applyFont="1" applyFill="1" applyAlignment="1">
      <alignment horizontal="right" vertical="center"/>
    </xf>
    <xf numFmtId="174" fontId="26" fillId="2" borderId="21" xfId="0" applyNumberFormat="1" applyFont="1" applyFill="1" applyBorder="1" applyAlignment="1">
      <alignment horizontal="right" vertical="center" wrapText="1"/>
    </xf>
    <xf numFmtId="174" fontId="19" fillId="2" borderId="22" xfId="0" applyNumberFormat="1" applyFont="1" applyFill="1" applyBorder="1" applyAlignment="1">
      <alignment horizontal="right" vertical="center" wrapText="1"/>
    </xf>
    <xf numFmtId="174" fontId="26" fillId="2" borderId="22" xfId="0" applyNumberFormat="1" applyFont="1" applyFill="1" applyBorder="1" applyAlignment="1">
      <alignment horizontal="right" vertical="center" wrapText="1"/>
    </xf>
    <xf numFmtId="174" fontId="25" fillId="2" borderId="21" xfId="0" applyNumberFormat="1" applyFont="1" applyFill="1" applyBorder="1" applyAlignment="1">
      <alignment horizontal="right" vertical="center" wrapText="1"/>
    </xf>
    <xf numFmtId="174" fontId="25" fillId="2" borderId="22" xfId="0" applyNumberFormat="1" applyFont="1" applyFill="1" applyBorder="1" applyAlignment="1">
      <alignment horizontal="right" vertical="center" wrapText="1"/>
    </xf>
    <xf numFmtId="174" fontId="23" fillId="2" borderId="22" xfId="0" applyNumberFormat="1" applyFont="1" applyFill="1" applyBorder="1" applyAlignment="1">
      <alignment horizontal="right" vertical="center" wrapText="1"/>
    </xf>
    <xf numFmtId="174" fontId="25" fillId="2" borderId="23" xfId="0" applyNumberFormat="1" applyFont="1" applyFill="1" applyBorder="1" applyAlignment="1">
      <alignment horizontal="right" vertical="center" wrapText="1"/>
    </xf>
    <xf numFmtId="174" fontId="23" fillId="2" borderId="23" xfId="0" applyNumberFormat="1" applyFont="1" applyFill="1" applyBorder="1" applyAlignment="1">
      <alignment horizontal="right" vertical="center" wrapText="1"/>
    </xf>
    <xf numFmtId="174" fontId="23" fillId="2" borderId="25" xfId="0" applyNumberFormat="1" applyFont="1" applyFill="1" applyBorder="1" applyAlignment="1">
      <alignment horizontal="right" vertical="center" wrapText="1"/>
    </xf>
    <xf numFmtId="174" fontId="25" fillId="2" borderId="25" xfId="0" applyNumberFormat="1" applyFont="1" applyFill="1" applyBorder="1" applyAlignment="1">
      <alignment horizontal="right" vertical="center" wrapText="1"/>
    </xf>
    <xf numFmtId="0" fontId="26" fillId="2" borderId="26" xfId="0" applyFont="1" applyFill="1" applyBorder="1" applyAlignment="1">
      <alignment vertical="center" wrapText="1"/>
    </xf>
    <xf numFmtId="0" fontId="26" fillId="2" borderId="26" xfId="0" applyFont="1" applyFill="1" applyBorder="1" applyAlignment="1">
      <alignment horizontal="right" vertical="center" wrapText="1"/>
    </xf>
    <xf numFmtId="174" fontId="26" fillId="2" borderId="27" xfId="0" applyNumberFormat="1" applyFont="1" applyFill="1" applyBorder="1" applyAlignment="1">
      <alignment horizontal="right" vertical="center" wrapText="1"/>
    </xf>
    <xf numFmtId="174" fontId="25" fillId="2" borderId="26" xfId="0" applyNumberFormat="1" applyFont="1" applyFill="1" applyBorder="1" applyAlignment="1">
      <alignment horizontal="right" vertical="center" wrapText="1"/>
    </xf>
    <xf numFmtId="174" fontId="26" fillId="2" borderId="26" xfId="0" applyNumberFormat="1" applyFont="1" applyFill="1" applyBorder="1" applyAlignment="1">
      <alignment horizontal="right" vertical="center" wrapText="1"/>
    </xf>
    <xf numFmtId="0" fontId="19" fillId="0" borderId="0" xfId="0" applyFont="1"/>
    <xf numFmtId="0" fontId="25" fillId="2" borderId="22" xfId="0" applyFont="1" applyFill="1" applyBorder="1" applyAlignment="1">
      <alignment horizontal="right" vertical="center" wrapText="1"/>
    </xf>
    <xf numFmtId="0" fontId="26" fillId="2" borderId="22" xfId="0" applyFont="1" applyFill="1" applyBorder="1" applyAlignment="1">
      <alignment horizontal="right" vertical="center" wrapText="1"/>
    </xf>
    <xf numFmtId="174" fontId="19" fillId="2" borderId="24" xfId="0" applyNumberFormat="1" applyFont="1" applyFill="1" applyBorder="1" applyAlignment="1">
      <alignment horizontal="right" vertical="center" wrapText="1"/>
    </xf>
    <xf numFmtId="174" fontId="26" fillId="2" borderId="24" xfId="0" applyNumberFormat="1" applyFont="1" applyFill="1" applyBorder="1" applyAlignment="1">
      <alignment horizontal="right" vertical="center" wrapText="1"/>
    </xf>
    <xf numFmtId="174" fontId="25" fillId="2" borderId="28" xfId="0" applyNumberFormat="1" applyFont="1" applyFill="1" applyBorder="1" applyAlignment="1">
      <alignment horizontal="right" vertical="center" wrapText="1"/>
    </xf>
    <xf numFmtId="176" fontId="10" fillId="2" borderId="5" xfId="1" applyNumberFormat="1" applyFont="1" applyFill="1" applyBorder="1" applyAlignment="1">
      <alignment horizontal="center" vertical="center"/>
    </xf>
    <xf numFmtId="176" fontId="10" fillId="8" borderId="5" xfId="1" applyNumberFormat="1" applyFont="1" applyFill="1" applyBorder="1" applyAlignment="1">
      <alignment horizontal="center" vertical="center"/>
    </xf>
    <xf numFmtId="0" fontId="35" fillId="6" borderId="0" xfId="0" applyFont="1" applyFill="1" applyBorder="1" applyAlignment="1">
      <alignment horizontal="center" vertical="center" wrapText="1"/>
    </xf>
    <xf numFmtId="0" fontId="35" fillId="6" borderId="5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indent="1"/>
    </xf>
    <xf numFmtId="177" fontId="0" fillId="2" borderId="0" xfId="1" applyNumberFormat="1" applyFont="1" applyFill="1" applyAlignment="1">
      <alignment horizontal="center"/>
    </xf>
    <xf numFmtId="177" fontId="0" fillId="0" borderId="0" xfId="1" applyNumberFormat="1" applyFont="1" applyAlignment="1">
      <alignment horizontal="center"/>
    </xf>
    <xf numFmtId="0" fontId="0" fillId="2" borderId="0" xfId="0" applyFill="1" applyAlignment="1">
      <alignment horizontal="left" indent="2"/>
    </xf>
    <xf numFmtId="176" fontId="0" fillId="0" borderId="0" xfId="1" applyNumberFormat="1" applyFont="1" applyAlignment="1">
      <alignment horizontal="center"/>
    </xf>
    <xf numFmtId="14" fontId="35" fillId="6" borderId="4" xfId="0" applyNumberFormat="1" applyFont="1" applyFill="1" applyBorder="1" applyAlignment="1">
      <alignment horizontal="center" vertical="center" wrapText="1"/>
    </xf>
    <xf numFmtId="0" fontId="33" fillId="6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44" fillId="6" borderId="0" xfId="0" applyFont="1" applyFill="1" applyBorder="1" applyAlignment="1">
      <alignment vertical="center" wrapText="1"/>
    </xf>
    <xf numFmtId="0" fontId="4" fillId="6" borderId="0" xfId="0" applyFont="1" applyFill="1" applyBorder="1" applyAlignment="1">
      <alignment vertical="center" wrapText="1"/>
    </xf>
    <xf numFmtId="0" fontId="33" fillId="6" borderId="0" xfId="0" applyFont="1" applyFill="1" applyAlignment="1">
      <alignment horizontal="center" vertical="center"/>
    </xf>
    <xf numFmtId="43" fontId="33" fillId="6" borderId="6" xfId="1" applyFont="1" applyFill="1" applyBorder="1" applyAlignment="1">
      <alignment horizontal="center" vertical="center" wrapText="1"/>
    </xf>
    <xf numFmtId="43" fontId="35" fillId="6" borderId="6" xfId="1" applyFont="1" applyFill="1" applyBorder="1" applyAlignment="1">
      <alignment horizontal="center" vertical="center" wrapText="1"/>
    </xf>
    <xf numFmtId="164" fontId="33" fillId="6" borderId="6" xfId="1" applyNumberFormat="1" applyFont="1" applyFill="1" applyBorder="1" applyAlignment="1">
      <alignment horizontal="center" vertical="center" wrapText="1"/>
    </xf>
    <xf numFmtId="0" fontId="33" fillId="6" borderId="5" xfId="0" applyFont="1" applyFill="1" applyBorder="1" applyAlignment="1">
      <alignment horizontal="center" vertical="center" wrapText="1"/>
    </xf>
    <xf numFmtId="173" fontId="23" fillId="2" borderId="22" xfId="0" applyNumberFormat="1" applyFont="1" applyFill="1" applyBorder="1" applyAlignment="1">
      <alignment horizontal="right" vertical="center" wrapText="1"/>
    </xf>
    <xf numFmtId="173" fontId="25" fillId="2" borderId="22" xfId="0" applyNumberFormat="1" applyFont="1" applyFill="1" applyBorder="1" applyAlignment="1">
      <alignment horizontal="right" vertical="center" wrapText="1"/>
    </xf>
    <xf numFmtId="174" fontId="25" fillId="2" borderId="29" xfId="0" applyNumberFormat="1" applyFont="1" applyFill="1" applyBorder="1" applyAlignment="1">
      <alignment horizontal="right" vertical="center" wrapText="1"/>
    </xf>
    <xf numFmtId="49" fontId="26" fillId="2" borderId="7" xfId="0" applyNumberFormat="1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 vertical="center" wrapText="1"/>
    </xf>
    <xf numFmtId="174" fontId="25" fillId="2" borderId="30" xfId="1" applyNumberFormat="1" applyFont="1" applyFill="1" applyBorder="1" applyAlignment="1">
      <alignment horizontal="right" vertical="center"/>
    </xf>
    <xf numFmtId="174" fontId="25" fillId="2" borderId="31" xfId="1" applyNumberFormat="1" applyFont="1" applyFill="1" applyBorder="1" applyAlignment="1">
      <alignment horizontal="right" vertical="center"/>
    </xf>
    <xf numFmtId="173" fontId="25" fillId="2" borderId="31" xfId="1" applyNumberFormat="1" applyFont="1" applyFill="1" applyBorder="1" applyAlignment="1">
      <alignment horizontal="right" vertical="center"/>
    </xf>
    <xf numFmtId="174" fontId="40" fillId="4" borderId="9" xfId="0" applyNumberFormat="1" applyFont="1" applyFill="1" applyBorder="1"/>
    <xf numFmtId="173" fontId="25" fillId="2" borderId="9" xfId="0" applyNumberFormat="1" applyFont="1" applyFill="1" applyBorder="1" applyAlignment="1">
      <alignment horizontal="right" vertical="center"/>
    </xf>
    <xf numFmtId="0" fontId="33" fillId="7" borderId="0" xfId="0" applyFont="1" applyFill="1" applyAlignment="1">
      <alignment horizontal="center" vertical="center"/>
    </xf>
    <xf numFmtId="176" fontId="33" fillId="7" borderId="5" xfId="1" applyNumberFormat="1" applyFont="1" applyFill="1" applyBorder="1" applyAlignment="1">
      <alignment horizontal="center" vertical="center" wrapText="1"/>
    </xf>
    <xf numFmtId="0" fontId="33" fillId="7" borderId="5" xfId="0" applyFont="1" applyFill="1" applyBorder="1" applyAlignment="1">
      <alignment horizontal="center" vertical="center"/>
    </xf>
    <xf numFmtId="0" fontId="25" fillId="2" borderId="32" xfId="0" applyFont="1" applyFill="1" applyBorder="1" applyAlignment="1">
      <alignment vertical="center" wrapText="1"/>
    </xf>
    <xf numFmtId="174" fontId="34" fillId="0" borderId="0" xfId="0" applyNumberFormat="1" applyFont="1"/>
    <xf numFmtId="177" fontId="7" fillId="7" borderId="22" xfId="1" applyNumberFormat="1" applyFont="1" applyFill="1" applyBorder="1" applyAlignment="1">
      <alignment horizontal="center" vertical="center" wrapText="1"/>
    </xf>
    <xf numFmtId="0" fontId="33" fillId="7" borderId="0" xfId="0" applyFont="1" applyFill="1" applyBorder="1" applyAlignment="1">
      <alignment vertical="center" wrapText="1"/>
    </xf>
    <xf numFmtId="177" fontId="33" fillId="7" borderId="22" xfId="1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center" indent="1"/>
    </xf>
    <xf numFmtId="164" fontId="10" fillId="2" borderId="5" xfId="1" applyNumberFormat="1" applyFont="1" applyFill="1" applyBorder="1" applyAlignment="1">
      <alignment horizontal="center" vertical="center"/>
    </xf>
    <xf numFmtId="10" fontId="10" fillId="2" borderId="5" xfId="2" applyNumberFormat="1" applyFont="1" applyFill="1" applyBorder="1" applyAlignment="1">
      <alignment horizontal="center" vertical="center"/>
    </xf>
    <xf numFmtId="164" fontId="10" fillId="2" borderId="0" xfId="1" applyNumberFormat="1" applyFont="1" applyFill="1" applyAlignment="1">
      <alignment horizontal="left" vertical="center" indent="1"/>
    </xf>
    <xf numFmtId="0" fontId="21" fillId="2" borderId="0" xfId="0" applyFont="1" applyFill="1" applyAlignment="1">
      <alignment horizontal="left" vertical="center"/>
    </xf>
    <xf numFmtId="164" fontId="21" fillId="2" borderId="5" xfId="1" applyNumberFormat="1" applyFont="1" applyFill="1" applyBorder="1" applyAlignment="1">
      <alignment horizontal="center" vertical="center"/>
    </xf>
    <xf numFmtId="10" fontId="21" fillId="2" borderId="5" xfId="2" applyNumberFormat="1" applyFont="1" applyFill="1" applyBorder="1" applyAlignment="1">
      <alignment horizontal="center" vertical="center"/>
    </xf>
    <xf numFmtId="17" fontId="26" fillId="2" borderId="7" xfId="0" quotePrefix="1" applyNumberFormat="1" applyFont="1" applyFill="1" applyBorder="1" applyAlignment="1">
      <alignment horizontal="center" vertical="center" wrapText="1"/>
    </xf>
    <xf numFmtId="0" fontId="0" fillId="2" borderId="0" xfId="0" applyFill="1"/>
    <xf numFmtId="173" fontId="26" fillId="2" borderId="22" xfId="0" applyNumberFormat="1" applyFont="1" applyFill="1" applyBorder="1" applyAlignment="1">
      <alignment horizontal="right" vertical="center" wrapText="1"/>
    </xf>
    <xf numFmtId="174" fontId="26" fillId="2" borderId="33" xfId="0" applyNumberFormat="1" applyFont="1" applyFill="1" applyBorder="1" applyAlignment="1">
      <alignment horizontal="right" vertical="center" wrapText="1"/>
    </xf>
    <xf numFmtId="173" fontId="26" fillId="2" borderId="33" xfId="0" applyNumberFormat="1" applyFont="1" applyFill="1" applyBorder="1" applyAlignment="1">
      <alignment horizontal="right" vertical="center" wrapText="1"/>
    </xf>
    <xf numFmtId="174" fontId="7" fillId="7" borderId="22" xfId="0" applyNumberFormat="1" applyFont="1" applyFill="1" applyBorder="1" applyAlignment="1">
      <alignment horizontal="right" vertical="center" wrapText="1"/>
    </xf>
    <xf numFmtId="173" fontId="7" fillId="7" borderId="22" xfId="0" applyNumberFormat="1" applyFont="1" applyFill="1" applyBorder="1" applyAlignment="1">
      <alignment horizontal="right" vertical="center" wrapText="1"/>
    </xf>
    <xf numFmtId="0" fontId="41" fillId="2" borderId="0" xfId="0" applyFont="1" applyFill="1" applyAlignment="1">
      <alignment horizontal="left" indent="1"/>
    </xf>
    <xf numFmtId="174" fontId="26" fillId="2" borderId="34" xfId="0" applyNumberFormat="1" applyFont="1" applyFill="1" applyBorder="1" applyAlignment="1">
      <alignment vertical="center" wrapText="1"/>
    </xf>
    <xf numFmtId="174" fontId="25" fillId="2" borderId="27" xfId="0" applyNumberFormat="1" applyFont="1" applyFill="1" applyBorder="1" applyAlignment="1">
      <alignment horizontal="right" vertical="center" wrapText="1"/>
    </xf>
    <xf numFmtId="174" fontId="25" fillId="2" borderId="35" xfId="0" applyNumberFormat="1" applyFont="1" applyFill="1" applyBorder="1" applyAlignment="1">
      <alignment horizontal="right" vertical="center" wrapText="1"/>
    </xf>
    <xf numFmtId="174" fontId="25" fillId="2" borderId="24" xfId="0" applyNumberFormat="1" applyFont="1" applyFill="1" applyBorder="1" applyAlignment="1">
      <alignment horizontal="right" vertical="center" wrapText="1"/>
    </xf>
    <xf numFmtId="0" fontId="6" fillId="6" borderId="3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5" fillId="6" borderId="18" xfId="0" applyFont="1" applyFill="1" applyBorder="1" applyAlignment="1">
      <alignment horizontal="center" vertical="center" wrapText="1"/>
    </xf>
    <xf numFmtId="0" fontId="35" fillId="6" borderId="19" xfId="0" applyFont="1" applyFill="1" applyBorder="1" applyAlignment="1">
      <alignment horizontal="center" vertical="center" wrapText="1"/>
    </xf>
    <xf numFmtId="0" fontId="35" fillId="6" borderId="5" xfId="0" applyFont="1" applyFill="1" applyBorder="1" applyAlignment="1">
      <alignment horizontal="center" vertical="center" wrapText="1"/>
    </xf>
    <xf numFmtId="0" fontId="35" fillId="6" borderId="0" xfId="0" applyFont="1" applyFill="1" applyBorder="1" applyAlignment="1">
      <alignment horizontal="center" vertical="center" wrapText="1"/>
    </xf>
    <xf numFmtId="0" fontId="43" fillId="6" borderId="0" xfId="0" applyFont="1" applyFill="1" applyBorder="1" applyAlignment="1">
      <alignment horizontal="center" vertical="center" wrapText="1"/>
    </xf>
    <xf numFmtId="0" fontId="35" fillId="6" borderId="0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35" fillId="6" borderId="6" xfId="0" applyFont="1" applyFill="1" applyBorder="1" applyAlignment="1">
      <alignment horizontal="center" vertical="center" wrapText="1"/>
    </xf>
    <xf numFmtId="0" fontId="42" fillId="6" borderId="0" xfId="0" applyFont="1" applyFill="1" applyBorder="1" applyAlignment="1">
      <alignment vertical="center" wrapText="1"/>
    </xf>
    <xf numFmtId="0" fontId="26" fillId="2" borderId="7" xfId="0" applyFont="1" applyFill="1" applyBorder="1" applyAlignment="1">
      <alignment vertical="center" wrapText="1"/>
    </xf>
    <xf numFmtId="174" fontId="26" fillId="2" borderId="16" xfId="0" applyNumberFormat="1" applyFont="1" applyFill="1" applyBorder="1" applyAlignment="1">
      <alignment horizontal="right" vertical="center" wrapText="1"/>
    </xf>
  </cellXfs>
  <cellStyles count="7">
    <cellStyle name="Normal" xfId="0" builtinId="0"/>
    <cellStyle name="Normal 2" xfId="6"/>
    <cellStyle name="Normal 3" xfId="3"/>
    <cellStyle name="Porcentagem" xfId="2" builtinId="5"/>
    <cellStyle name="Porcentagem 2" xfId="5"/>
    <cellStyle name="Vírgula" xfId="1" builtinId="3"/>
    <cellStyle name="Vírgula 2" xfId="4"/>
  </cellStyles>
  <dxfs count="4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61953D"/>
      <color rgb="FFD7F83C"/>
      <color rgb="FF46D232"/>
      <color rgb="FF0082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2.2 Custos Despesas operaci'!A1"/><Relationship Id="rId13" Type="http://schemas.openxmlformats.org/officeDocument/2006/relationships/hyperlink" Target="#'3.1 BP (Ativo)'!A1"/><Relationship Id="rId3" Type="http://schemas.openxmlformats.org/officeDocument/2006/relationships/hyperlink" Target="#'1.3 Balan&#231;o de Energia'!A1"/><Relationship Id="rId7" Type="http://schemas.openxmlformats.org/officeDocument/2006/relationships/hyperlink" Target="#'2.1 Receita'!A1"/><Relationship Id="rId12" Type="http://schemas.openxmlformats.org/officeDocument/2006/relationships/hyperlink" Target="#'2.6 Investimentos'!A1"/><Relationship Id="rId17" Type="http://schemas.openxmlformats.org/officeDocument/2006/relationships/image" Target="../media/image1.jpeg"/><Relationship Id="rId2" Type="http://schemas.openxmlformats.org/officeDocument/2006/relationships/hyperlink" Target="#'1.2 Usinas'!A1"/><Relationship Id="rId16" Type="http://schemas.openxmlformats.org/officeDocument/2006/relationships/hyperlink" Target="#'5. Fluxo de caixa'!A1"/><Relationship Id="rId1" Type="http://schemas.openxmlformats.org/officeDocument/2006/relationships/hyperlink" Target="#'1.1 RAP 2020-2021'!A1"/><Relationship Id="rId6" Type="http://schemas.openxmlformats.org/officeDocument/2006/relationships/hyperlink" Target="#'1.6 DEC _ FEC'!A1"/><Relationship Id="rId11" Type="http://schemas.openxmlformats.org/officeDocument/2006/relationships/hyperlink" Target="#'2.5 Endividamento'!A1"/><Relationship Id="rId5" Type="http://schemas.openxmlformats.org/officeDocument/2006/relationships/hyperlink" Target="#'1.5 Perdas Energia'!A1"/><Relationship Id="rId15" Type="http://schemas.openxmlformats.org/officeDocument/2006/relationships/hyperlink" Target="#'4.1 DRE'!A1"/><Relationship Id="rId10" Type="http://schemas.openxmlformats.org/officeDocument/2006/relationships/hyperlink" Target="#'2.4 Resultado Financeiro'!A1"/><Relationship Id="rId4" Type="http://schemas.openxmlformats.org/officeDocument/2006/relationships/hyperlink" Target="#'1.4 Mercado de Energia'!A1"/><Relationship Id="rId9" Type="http://schemas.openxmlformats.org/officeDocument/2006/relationships/hyperlink" Target="#'2.3 LAJIDA'!A1"/><Relationship Id="rId14" Type="http://schemas.openxmlformats.org/officeDocument/2006/relationships/hyperlink" Target="#'3.2 BP (Passivo)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6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7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8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9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0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0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1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288347</xdr:colOff>
      <xdr:row>7</xdr:row>
      <xdr:rowOff>49555</xdr:rowOff>
    </xdr:from>
    <xdr:to>
      <xdr:col>3</xdr:col>
      <xdr:colOff>450850</xdr:colOff>
      <xdr:row>9</xdr:row>
      <xdr:rowOff>95343</xdr:rowOff>
    </xdr:to>
    <xdr:sp macro="" textlink="">
      <xdr:nvSpPr>
        <xdr:cNvPr id="2" name="Retângulo Arredondado 1"/>
        <xdr:cNvSpPr/>
      </xdr:nvSpPr>
      <xdr:spPr>
        <a:xfrm>
          <a:off x="288347" y="1327493"/>
          <a:ext cx="1996066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Dados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operacionais</a:t>
          </a:r>
        </a:p>
      </xdr:txBody>
    </xdr:sp>
    <xdr:clientData/>
  </xdr:twoCellAnchor>
  <xdr:twoCellAnchor>
    <xdr:from>
      <xdr:col>0</xdr:col>
      <xdr:colOff>320098</xdr:colOff>
      <xdr:row>9</xdr:row>
      <xdr:rowOff>179053</xdr:rowOff>
    </xdr:from>
    <xdr:to>
      <xdr:col>3</xdr:col>
      <xdr:colOff>400050</xdr:colOff>
      <xdr:row>12</xdr:row>
      <xdr:rowOff>40809</xdr:rowOff>
    </xdr:to>
    <xdr:sp macro="" textlink="">
      <xdr:nvSpPr>
        <xdr:cNvPr id="12" name="Retângulo Arredondado 11">
          <a:hlinkClick xmlns:r="http://schemas.openxmlformats.org/officeDocument/2006/relationships" r:id="rId1"/>
        </xdr:cNvPr>
        <xdr:cNvSpPr/>
      </xdr:nvSpPr>
      <xdr:spPr>
        <a:xfrm>
          <a:off x="320098" y="1811910"/>
          <a:ext cx="1903309" cy="406042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Receita Anual Permitida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RAP</a:t>
          </a:r>
        </a:p>
      </xdr:txBody>
    </xdr:sp>
    <xdr:clientData/>
  </xdr:twoCellAnchor>
  <xdr:twoCellAnchor>
    <xdr:from>
      <xdr:col>4</xdr:col>
      <xdr:colOff>39831</xdr:colOff>
      <xdr:row>7</xdr:row>
      <xdr:rowOff>49555</xdr:rowOff>
    </xdr:from>
    <xdr:to>
      <xdr:col>7</xdr:col>
      <xdr:colOff>202334</xdr:colOff>
      <xdr:row>9</xdr:row>
      <xdr:rowOff>95343</xdr:rowOff>
    </xdr:to>
    <xdr:sp macro="" textlink="">
      <xdr:nvSpPr>
        <xdr:cNvPr id="13" name="Retângulo Arredondado 12"/>
        <xdr:cNvSpPr/>
      </xdr:nvSpPr>
      <xdr:spPr>
        <a:xfrm>
          <a:off x="2484581" y="1327493"/>
          <a:ext cx="1996066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Dados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Financeiros</a:t>
          </a:r>
        </a:p>
      </xdr:txBody>
    </xdr:sp>
    <xdr:clientData/>
  </xdr:twoCellAnchor>
  <xdr:twoCellAnchor>
    <xdr:from>
      <xdr:col>7</xdr:col>
      <xdr:colOff>400916</xdr:colOff>
      <xdr:row>7</xdr:row>
      <xdr:rowOff>49555</xdr:rowOff>
    </xdr:from>
    <xdr:to>
      <xdr:col>10</xdr:col>
      <xdr:colOff>563418</xdr:colOff>
      <xdr:row>9</xdr:row>
      <xdr:rowOff>95343</xdr:rowOff>
    </xdr:to>
    <xdr:sp macro="" textlink="">
      <xdr:nvSpPr>
        <xdr:cNvPr id="14" name="Retângulo Arredondado 13"/>
        <xdr:cNvSpPr/>
      </xdr:nvSpPr>
      <xdr:spPr>
        <a:xfrm>
          <a:off x="4679229" y="1327493"/>
          <a:ext cx="1996064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Balanço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Patrimonial</a:t>
          </a:r>
        </a:p>
      </xdr:txBody>
    </xdr:sp>
    <xdr:clientData/>
  </xdr:twoCellAnchor>
  <xdr:twoCellAnchor>
    <xdr:from>
      <xdr:col>7</xdr:col>
      <xdr:colOff>402431</xdr:colOff>
      <xdr:row>16</xdr:row>
      <xdr:rowOff>25744</xdr:rowOff>
    </xdr:from>
    <xdr:to>
      <xdr:col>10</xdr:col>
      <xdr:colOff>564933</xdr:colOff>
      <xdr:row>18</xdr:row>
      <xdr:rowOff>71532</xdr:rowOff>
    </xdr:to>
    <xdr:sp macro="" textlink="">
      <xdr:nvSpPr>
        <xdr:cNvPr id="15" name="Retângulo Arredondado 14"/>
        <xdr:cNvSpPr/>
      </xdr:nvSpPr>
      <xdr:spPr>
        <a:xfrm>
          <a:off x="4486275" y="3073744"/>
          <a:ext cx="1912721" cy="426788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Demonstrações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 Resultado</a:t>
          </a:r>
        </a:p>
      </xdr:txBody>
    </xdr:sp>
    <xdr:clientData/>
  </xdr:twoCellAnchor>
  <xdr:twoCellAnchor>
    <xdr:from>
      <xdr:col>0</xdr:col>
      <xdr:colOff>320098</xdr:colOff>
      <xdr:row>12</xdr:row>
      <xdr:rowOff>104034</xdr:rowOff>
    </xdr:from>
    <xdr:to>
      <xdr:col>3</xdr:col>
      <xdr:colOff>400050</xdr:colOff>
      <xdr:row>14</xdr:row>
      <xdr:rowOff>148353</xdr:rowOff>
    </xdr:to>
    <xdr:sp macro="" textlink="">
      <xdr:nvSpPr>
        <xdr:cNvPr id="16" name="Retângulo Arredondado 15">
          <a:hlinkClick xmlns:r="http://schemas.openxmlformats.org/officeDocument/2006/relationships" r:id="rId2"/>
        </xdr:cNvPr>
        <xdr:cNvSpPr/>
      </xdr:nvSpPr>
      <xdr:spPr>
        <a:xfrm>
          <a:off x="320098" y="2294784"/>
          <a:ext cx="1913515" cy="409444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Usinas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(capacidade instalada)</a:t>
          </a:r>
        </a:p>
      </xdr:txBody>
    </xdr:sp>
    <xdr:clientData/>
  </xdr:twoCellAnchor>
  <xdr:twoCellAnchor>
    <xdr:from>
      <xdr:col>0</xdr:col>
      <xdr:colOff>313748</xdr:colOff>
      <xdr:row>15</xdr:row>
      <xdr:rowOff>29015</xdr:rowOff>
    </xdr:from>
    <xdr:to>
      <xdr:col>3</xdr:col>
      <xdr:colOff>393700</xdr:colOff>
      <xdr:row>17</xdr:row>
      <xdr:rowOff>72200</xdr:rowOff>
    </xdr:to>
    <xdr:sp macro="" textlink="">
      <xdr:nvSpPr>
        <xdr:cNvPr id="17" name="Retângulo Arredondado 16">
          <a:hlinkClick xmlns:r="http://schemas.openxmlformats.org/officeDocument/2006/relationships" r:id="rId3"/>
        </xdr:cNvPr>
        <xdr:cNvSpPr/>
      </xdr:nvSpPr>
      <xdr:spPr>
        <a:xfrm>
          <a:off x="313748" y="2767453"/>
          <a:ext cx="1913515" cy="408310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1.3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Balanço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de energia</a:t>
          </a:r>
        </a:p>
      </xdr:txBody>
    </xdr:sp>
    <xdr:clientData/>
  </xdr:twoCellAnchor>
  <xdr:twoCellAnchor>
    <xdr:from>
      <xdr:col>0</xdr:col>
      <xdr:colOff>313748</xdr:colOff>
      <xdr:row>17</xdr:row>
      <xdr:rowOff>135425</xdr:rowOff>
    </xdr:from>
    <xdr:to>
      <xdr:col>3</xdr:col>
      <xdr:colOff>393700</xdr:colOff>
      <xdr:row>19</xdr:row>
      <xdr:rowOff>176863</xdr:rowOff>
    </xdr:to>
    <xdr:sp macro="" textlink="">
      <xdr:nvSpPr>
        <xdr:cNvPr id="19" name="Retângulo Arredondado 18">
          <a:hlinkClick xmlns:r="http://schemas.openxmlformats.org/officeDocument/2006/relationships" r:id="rId4"/>
        </xdr:cNvPr>
        <xdr:cNvSpPr/>
      </xdr:nvSpPr>
      <xdr:spPr>
        <a:xfrm>
          <a:off x="313748" y="3238988"/>
          <a:ext cx="1913515" cy="406563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1.4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venda da energia por    </a:t>
          </a:r>
        </a:p>
        <a:p>
          <a:pPr algn="l"/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classe de consumo </a:t>
          </a:r>
        </a:p>
      </xdr:txBody>
    </xdr:sp>
    <xdr:clientData/>
  </xdr:twoCellAnchor>
  <xdr:twoCellAnchor>
    <xdr:from>
      <xdr:col>0</xdr:col>
      <xdr:colOff>313748</xdr:colOff>
      <xdr:row>20</xdr:row>
      <xdr:rowOff>57526</xdr:rowOff>
    </xdr:from>
    <xdr:to>
      <xdr:col>3</xdr:col>
      <xdr:colOff>393700</xdr:colOff>
      <xdr:row>22</xdr:row>
      <xdr:rowOff>100711</xdr:rowOff>
    </xdr:to>
    <xdr:sp macro="" textlink="">
      <xdr:nvSpPr>
        <xdr:cNvPr id="21" name="Retângulo Arredondado 20">
          <a:hlinkClick xmlns:r="http://schemas.openxmlformats.org/officeDocument/2006/relationships" r:id="rId5"/>
        </xdr:cNvPr>
        <xdr:cNvSpPr/>
      </xdr:nvSpPr>
      <xdr:spPr>
        <a:xfrm>
          <a:off x="313748" y="3708776"/>
          <a:ext cx="1913515" cy="408310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1.5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Perdas de Energia Elétrica</a:t>
          </a:r>
        </a:p>
        <a:p>
          <a:pPr algn="l"/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(Perdas)</a:t>
          </a:r>
        </a:p>
      </xdr:txBody>
    </xdr:sp>
    <xdr:clientData/>
  </xdr:twoCellAnchor>
  <xdr:twoCellAnchor>
    <xdr:from>
      <xdr:col>0</xdr:col>
      <xdr:colOff>313748</xdr:colOff>
      <xdr:row>22</xdr:row>
      <xdr:rowOff>163938</xdr:rowOff>
    </xdr:from>
    <xdr:to>
      <xdr:col>3</xdr:col>
      <xdr:colOff>393700</xdr:colOff>
      <xdr:row>25</xdr:row>
      <xdr:rowOff>31749</xdr:rowOff>
    </xdr:to>
    <xdr:sp macro="" textlink="">
      <xdr:nvSpPr>
        <xdr:cNvPr id="22" name="Retângulo Arredondado 21">
          <a:hlinkClick xmlns:r="http://schemas.openxmlformats.org/officeDocument/2006/relationships" r:id="rId6"/>
        </xdr:cNvPr>
        <xdr:cNvSpPr/>
      </xdr:nvSpPr>
      <xdr:spPr>
        <a:xfrm>
          <a:off x="313748" y="4180313"/>
          <a:ext cx="1913515" cy="415499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1.6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Indicadores de Qualidade</a:t>
          </a:r>
        </a:p>
        <a:p>
          <a:pPr algn="l"/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DECi/FECi</a:t>
          </a:r>
        </a:p>
      </xdr:txBody>
    </xdr:sp>
    <xdr:clientData/>
  </xdr:twoCellAnchor>
  <xdr:twoCellAnchor>
    <xdr:from>
      <xdr:col>4</xdr:col>
      <xdr:colOff>77787</xdr:colOff>
      <xdr:row>9</xdr:row>
      <xdr:rowOff>179053</xdr:rowOff>
    </xdr:from>
    <xdr:to>
      <xdr:col>7</xdr:col>
      <xdr:colOff>157739</xdr:colOff>
      <xdr:row>12</xdr:row>
      <xdr:rowOff>40809</xdr:rowOff>
    </xdr:to>
    <xdr:sp macro="" textlink="">
      <xdr:nvSpPr>
        <xdr:cNvPr id="23" name="Retângulo Arredondado 22">
          <a:hlinkClick xmlns:r="http://schemas.openxmlformats.org/officeDocument/2006/relationships" r:id="rId7"/>
        </xdr:cNvPr>
        <xdr:cNvSpPr/>
      </xdr:nvSpPr>
      <xdr:spPr>
        <a:xfrm>
          <a:off x="2522537" y="1822116"/>
          <a:ext cx="1913515" cy="409443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Receita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Operacional </a:t>
          </a:r>
        </a:p>
      </xdr:txBody>
    </xdr:sp>
    <xdr:clientData/>
  </xdr:twoCellAnchor>
  <xdr:twoCellAnchor>
    <xdr:from>
      <xdr:col>4</xdr:col>
      <xdr:colOff>77787</xdr:colOff>
      <xdr:row>12</xdr:row>
      <xdr:rowOff>104034</xdr:rowOff>
    </xdr:from>
    <xdr:to>
      <xdr:col>7</xdr:col>
      <xdr:colOff>157739</xdr:colOff>
      <xdr:row>14</xdr:row>
      <xdr:rowOff>148353</xdr:rowOff>
    </xdr:to>
    <xdr:sp macro="" textlink="">
      <xdr:nvSpPr>
        <xdr:cNvPr id="24" name="Retângulo Arredondado 23">
          <a:hlinkClick xmlns:r="http://schemas.openxmlformats.org/officeDocument/2006/relationships" r:id="rId8"/>
        </xdr:cNvPr>
        <xdr:cNvSpPr/>
      </xdr:nvSpPr>
      <xdr:spPr>
        <a:xfrm>
          <a:off x="2522537" y="2294784"/>
          <a:ext cx="1913515" cy="409444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Custos e despesas  </a:t>
          </a:r>
        </a:p>
        <a:p>
          <a:pPr algn="l"/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operacionais</a:t>
          </a:r>
        </a:p>
      </xdr:txBody>
    </xdr:sp>
    <xdr:clientData/>
  </xdr:twoCellAnchor>
  <xdr:twoCellAnchor>
    <xdr:from>
      <xdr:col>4</xdr:col>
      <xdr:colOff>71437</xdr:colOff>
      <xdr:row>15</xdr:row>
      <xdr:rowOff>29015</xdr:rowOff>
    </xdr:from>
    <xdr:to>
      <xdr:col>7</xdr:col>
      <xdr:colOff>151389</xdr:colOff>
      <xdr:row>17</xdr:row>
      <xdr:rowOff>72200</xdr:rowOff>
    </xdr:to>
    <xdr:sp macro="" textlink="">
      <xdr:nvSpPr>
        <xdr:cNvPr id="25" name="Retângulo Arredondado 24">
          <a:hlinkClick xmlns:r="http://schemas.openxmlformats.org/officeDocument/2006/relationships" r:id="rId9"/>
        </xdr:cNvPr>
        <xdr:cNvSpPr/>
      </xdr:nvSpPr>
      <xdr:spPr>
        <a:xfrm>
          <a:off x="2516187" y="2767453"/>
          <a:ext cx="1913515" cy="408310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2.3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LAJIDA</a:t>
          </a:r>
        </a:p>
      </xdr:txBody>
    </xdr:sp>
    <xdr:clientData/>
  </xdr:twoCellAnchor>
  <xdr:twoCellAnchor>
    <xdr:from>
      <xdr:col>4</xdr:col>
      <xdr:colOff>71437</xdr:colOff>
      <xdr:row>17</xdr:row>
      <xdr:rowOff>135425</xdr:rowOff>
    </xdr:from>
    <xdr:to>
      <xdr:col>7</xdr:col>
      <xdr:colOff>151389</xdr:colOff>
      <xdr:row>19</xdr:row>
      <xdr:rowOff>176863</xdr:rowOff>
    </xdr:to>
    <xdr:sp macro="" textlink="">
      <xdr:nvSpPr>
        <xdr:cNvPr id="26" name="Retângulo Arredondado 25">
          <a:hlinkClick xmlns:r="http://schemas.openxmlformats.org/officeDocument/2006/relationships" r:id="rId10"/>
        </xdr:cNvPr>
        <xdr:cNvSpPr/>
      </xdr:nvSpPr>
      <xdr:spPr>
        <a:xfrm>
          <a:off x="2516187" y="3238988"/>
          <a:ext cx="1913515" cy="406563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2.4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Resultado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Financeiro</a:t>
          </a:r>
        </a:p>
      </xdr:txBody>
    </xdr:sp>
    <xdr:clientData/>
  </xdr:twoCellAnchor>
  <xdr:twoCellAnchor>
    <xdr:from>
      <xdr:col>4</xdr:col>
      <xdr:colOff>71437</xdr:colOff>
      <xdr:row>20</xdr:row>
      <xdr:rowOff>57526</xdr:rowOff>
    </xdr:from>
    <xdr:to>
      <xdr:col>7</xdr:col>
      <xdr:colOff>151389</xdr:colOff>
      <xdr:row>22</xdr:row>
      <xdr:rowOff>100711</xdr:rowOff>
    </xdr:to>
    <xdr:sp macro="" textlink="">
      <xdr:nvSpPr>
        <xdr:cNvPr id="27" name="Retângulo Arredondado 26">
          <a:hlinkClick xmlns:r="http://schemas.openxmlformats.org/officeDocument/2006/relationships" r:id="rId11"/>
        </xdr:cNvPr>
        <xdr:cNvSpPr/>
      </xdr:nvSpPr>
      <xdr:spPr>
        <a:xfrm>
          <a:off x="2516187" y="3708776"/>
          <a:ext cx="1913515" cy="408310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2.5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Endividamento</a:t>
          </a:r>
        </a:p>
      </xdr:txBody>
    </xdr:sp>
    <xdr:clientData/>
  </xdr:twoCellAnchor>
  <xdr:twoCellAnchor>
    <xdr:from>
      <xdr:col>4</xdr:col>
      <xdr:colOff>71437</xdr:colOff>
      <xdr:row>22</xdr:row>
      <xdr:rowOff>163938</xdr:rowOff>
    </xdr:from>
    <xdr:to>
      <xdr:col>7</xdr:col>
      <xdr:colOff>151389</xdr:colOff>
      <xdr:row>25</xdr:row>
      <xdr:rowOff>31749</xdr:rowOff>
    </xdr:to>
    <xdr:sp macro="" textlink="">
      <xdr:nvSpPr>
        <xdr:cNvPr id="28" name="Retângulo Arredondado 27">
          <a:hlinkClick xmlns:r="http://schemas.openxmlformats.org/officeDocument/2006/relationships" r:id="rId12"/>
        </xdr:cNvPr>
        <xdr:cNvSpPr/>
      </xdr:nvSpPr>
      <xdr:spPr>
        <a:xfrm>
          <a:off x="2516187" y="4180313"/>
          <a:ext cx="1913515" cy="415499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2.6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Investimentos</a:t>
          </a:r>
        </a:p>
      </xdr:txBody>
    </xdr:sp>
    <xdr:clientData/>
  </xdr:twoCellAnchor>
  <xdr:twoCellAnchor>
    <xdr:from>
      <xdr:col>7</xdr:col>
      <xdr:colOff>452438</xdr:colOff>
      <xdr:row>9</xdr:row>
      <xdr:rowOff>179053</xdr:rowOff>
    </xdr:from>
    <xdr:to>
      <xdr:col>10</xdr:col>
      <xdr:colOff>532391</xdr:colOff>
      <xdr:row>12</xdr:row>
      <xdr:rowOff>40809</xdr:rowOff>
    </xdr:to>
    <xdr:sp macro="" textlink="">
      <xdr:nvSpPr>
        <xdr:cNvPr id="29" name="Retângulo Arredondado 28">
          <a:hlinkClick xmlns:r="http://schemas.openxmlformats.org/officeDocument/2006/relationships" r:id="rId13"/>
        </xdr:cNvPr>
        <xdr:cNvSpPr/>
      </xdr:nvSpPr>
      <xdr:spPr>
        <a:xfrm>
          <a:off x="4730751" y="1822116"/>
          <a:ext cx="1913515" cy="409443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Ativo</a:t>
          </a:r>
        </a:p>
      </xdr:txBody>
    </xdr:sp>
    <xdr:clientData/>
  </xdr:twoCellAnchor>
  <xdr:twoCellAnchor>
    <xdr:from>
      <xdr:col>7</xdr:col>
      <xdr:colOff>452438</xdr:colOff>
      <xdr:row>12</xdr:row>
      <xdr:rowOff>104034</xdr:rowOff>
    </xdr:from>
    <xdr:to>
      <xdr:col>10</xdr:col>
      <xdr:colOff>532391</xdr:colOff>
      <xdr:row>14</xdr:row>
      <xdr:rowOff>148353</xdr:rowOff>
    </xdr:to>
    <xdr:sp macro="" textlink="">
      <xdr:nvSpPr>
        <xdr:cNvPr id="30" name="Retângulo Arredondado 29">
          <a:hlinkClick xmlns:r="http://schemas.openxmlformats.org/officeDocument/2006/relationships" r:id="rId14"/>
        </xdr:cNvPr>
        <xdr:cNvSpPr/>
      </xdr:nvSpPr>
      <xdr:spPr>
        <a:xfrm>
          <a:off x="4730751" y="2294784"/>
          <a:ext cx="1913515" cy="409444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Passivo</a:t>
          </a:r>
        </a:p>
      </xdr:txBody>
    </xdr:sp>
    <xdr:clientData/>
  </xdr:twoCellAnchor>
  <xdr:twoCellAnchor>
    <xdr:from>
      <xdr:col>7</xdr:col>
      <xdr:colOff>440535</xdr:colOff>
      <xdr:row>18</xdr:row>
      <xdr:rowOff>167148</xdr:rowOff>
    </xdr:from>
    <xdr:to>
      <xdr:col>10</xdr:col>
      <xdr:colOff>520488</xdr:colOff>
      <xdr:row>21</xdr:row>
      <xdr:rowOff>28904</xdr:rowOff>
    </xdr:to>
    <xdr:sp macro="" textlink="">
      <xdr:nvSpPr>
        <xdr:cNvPr id="31" name="Retângulo Arredondado 30">
          <a:hlinkClick xmlns:r="http://schemas.openxmlformats.org/officeDocument/2006/relationships" r:id="rId15"/>
        </xdr:cNvPr>
        <xdr:cNvSpPr/>
      </xdr:nvSpPr>
      <xdr:spPr>
        <a:xfrm>
          <a:off x="4524379" y="3596148"/>
          <a:ext cx="1830172" cy="433256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DRE</a:t>
          </a:r>
        </a:p>
      </xdr:txBody>
    </xdr:sp>
    <xdr:clientData/>
  </xdr:twoCellAnchor>
  <xdr:twoCellAnchor>
    <xdr:from>
      <xdr:col>7</xdr:col>
      <xdr:colOff>404817</xdr:colOff>
      <xdr:row>22</xdr:row>
      <xdr:rowOff>163565</xdr:rowOff>
    </xdr:from>
    <xdr:to>
      <xdr:col>10</xdr:col>
      <xdr:colOff>566198</xdr:colOff>
      <xdr:row>25</xdr:row>
      <xdr:rowOff>20465</xdr:rowOff>
    </xdr:to>
    <xdr:sp macro="" textlink="">
      <xdr:nvSpPr>
        <xdr:cNvPr id="32" name="Retângulo Arredondado 31">
          <a:hlinkClick xmlns:r="http://schemas.openxmlformats.org/officeDocument/2006/relationships" r:id="rId16"/>
        </xdr:cNvPr>
        <xdr:cNvSpPr/>
      </xdr:nvSpPr>
      <xdr:spPr>
        <a:xfrm>
          <a:off x="4488661" y="4354565"/>
          <a:ext cx="1911600" cy="4284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Demonstração do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Fluxos de caixa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571499</xdr:colOff>
      <xdr:row>5</xdr:row>
      <xdr:rowOff>165545</xdr:rowOff>
    </xdr:to>
    <xdr:pic>
      <xdr:nvPicPr>
        <xdr:cNvPr id="35" name="Imagem 34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88968" cy="1118045"/>
        </a:xfrm>
        <a:prstGeom prst="rect">
          <a:avLst/>
        </a:prstGeom>
      </xdr:spPr>
    </xdr:pic>
    <xdr:clientData/>
  </xdr:twoCellAnchor>
  <xdr:twoCellAnchor>
    <xdr:from>
      <xdr:col>2</xdr:col>
      <xdr:colOff>285749</xdr:colOff>
      <xdr:row>0</xdr:row>
      <xdr:rowOff>178595</xdr:rowOff>
    </xdr:from>
    <xdr:to>
      <xdr:col>11</xdr:col>
      <xdr:colOff>11906</xdr:colOff>
      <xdr:row>4</xdr:row>
      <xdr:rowOff>7939</xdr:rowOff>
    </xdr:to>
    <xdr:sp macro="" textlink="">
      <xdr:nvSpPr>
        <xdr:cNvPr id="36" name="CaixaDeTexto 35"/>
        <xdr:cNvSpPr txBox="1"/>
      </xdr:nvSpPr>
      <xdr:spPr>
        <a:xfrm>
          <a:off x="1452562" y="178595"/>
          <a:ext cx="4976813" cy="5913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4000" b="0">
              <a:solidFill>
                <a:srgbClr val="008228"/>
              </a:solidFill>
              <a:latin typeface="+mj-lt"/>
              <a:cs typeface="Arial" panose="020B0604020202020204" pitchFamily="34" charset="0"/>
            </a:rPr>
            <a:t>RESULTADOS</a:t>
          </a:r>
          <a:r>
            <a:rPr lang="pt-BR" sz="4000">
              <a:solidFill>
                <a:srgbClr val="008228"/>
              </a:solidFill>
              <a:latin typeface="+mj-lt"/>
              <a:cs typeface="Arial" panose="020B0604020202020204" pitchFamily="34" charset="0"/>
            </a:rPr>
            <a:t> </a:t>
          </a:r>
          <a:r>
            <a:rPr lang="pt-BR" sz="40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3T20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55562</xdr:colOff>
      <xdr:row>5</xdr:row>
      <xdr:rowOff>165546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30062" cy="1118046"/>
        </a:xfrm>
        <a:prstGeom prst="rect">
          <a:avLst/>
        </a:prstGeom>
      </xdr:spPr>
    </xdr:pic>
    <xdr:clientData/>
  </xdr:twoCellAnchor>
  <xdr:twoCellAnchor>
    <xdr:from>
      <xdr:col>1</xdr:col>
      <xdr:colOff>300037</xdr:colOff>
      <xdr:row>0</xdr:row>
      <xdr:rowOff>134938</xdr:rowOff>
    </xdr:from>
    <xdr:to>
      <xdr:col>6</xdr:col>
      <xdr:colOff>531812</xdr:colOff>
      <xdr:row>4</xdr:row>
      <xdr:rowOff>34926</xdr:rowOff>
    </xdr:to>
    <xdr:sp macro="" textlink="">
      <xdr:nvSpPr>
        <xdr:cNvPr id="4" name="CaixaDeTexto 3"/>
        <xdr:cNvSpPr txBox="1"/>
      </xdr:nvSpPr>
      <xdr:spPr>
        <a:xfrm>
          <a:off x="1363662" y="134938"/>
          <a:ext cx="7431088" cy="630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3600">
              <a:solidFill>
                <a:srgbClr val="008228"/>
              </a:solidFill>
              <a:latin typeface="Arial Black" panose="020B0A04020102020204" pitchFamily="34" charset="0"/>
            </a:rPr>
            <a:t>2.3 LAJIDA</a:t>
          </a:r>
        </a:p>
      </xdr:txBody>
    </xdr:sp>
    <xdr:clientData/>
  </xdr:twoCellAnchor>
  <xdr:twoCellAnchor>
    <xdr:from>
      <xdr:col>8</xdr:col>
      <xdr:colOff>345274</xdr:colOff>
      <xdr:row>4</xdr:row>
      <xdr:rowOff>47625</xdr:rowOff>
    </xdr:from>
    <xdr:to>
      <xdr:col>8</xdr:col>
      <xdr:colOff>1181688</xdr:colOff>
      <xdr:row>5</xdr:row>
      <xdr:rowOff>91642</xdr:rowOff>
    </xdr:to>
    <xdr:grpSp>
      <xdr:nvGrpSpPr>
        <xdr:cNvPr id="8" name="Agrupar 4">
          <a:hlinkClick xmlns:r="http://schemas.openxmlformats.org/officeDocument/2006/relationships" r:id="rId2"/>
        </xdr:cNvPr>
        <xdr:cNvGrpSpPr/>
      </xdr:nvGrpSpPr>
      <xdr:grpSpPr>
        <a:xfrm>
          <a:off x="10941837" y="809625"/>
          <a:ext cx="836414" cy="234517"/>
          <a:chOff x="7817675" y="768144"/>
          <a:chExt cx="918516" cy="249238"/>
        </a:xfrm>
      </xdr:grpSpPr>
      <xdr:sp macro="" textlink="">
        <xdr:nvSpPr>
          <xdr:cNvPr id="9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0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5</xdr:row>
      <xdr:rowOff>157609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36969" cy="1110109"/>
        </a:xfrm>
        <a:prstGeom prst="rect">
          <a:avLst/>
        </a:prstGeom>
      </xdr:spPr>
    </xdr:pic>
    <xdr:clientData/>
  </xdr:twoCellAnchor>
  <xdr:twoCellAnchor>
    <xdr:from>
      <xdr:col>1</xdr:col>
      <xdr:colOff>774699</xdr:colOff>
      <xdr:row>1</xdr:row>
      <xdr:rowOff>44450</xdr:rowOff>
    </xdr:from>
    <xdr:to>
      <xdr:col>4</xdr:col>
      <xdr:colOff>952500</xdr:colOff>
      <xdr:row>4</xdr:row>
      <xdr:rowOff>122238</xdr:rowOff>
    </xdr:to>
    <xdr:sp macro="" textlink="">
      <xdr:nvSpPr>
        <xdr:cNvPr id="4" name="CaixaDeTexto 3"/>
        <xdr:cNvSpPr txBox="1"/>
      </xdr:nvSpPr>
      <xdr:spPr>
        <a:xfrm>
          <a:off x="1841499" y="228600"/>
          <a:ext cx="7162801" cy="630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2.4 RESULTADO FINANCEIRO</a:t>
          </a:r>
        </a:p>
      </xdr:txBody>
    </xdr:sp>
    <xdr:clientData/>
  </xdr:twoCellAnchor>
  <xdr:twoCellAnchor>
    <xdr:from>
      <xdr:col>5</xdr:col>
      <xdr:colOff>346606</xdr:colOff>
      <xdr:row>4</xdr:row>
      <xdr:rowOff>54191</xdr:rowOff>
    </xdr:from>
    <xdr:to>
      <xdr:col>5</xdr:col>
      <xdr:colOff>1183020</xdr:colOff>
      <xdr:row>5</xdr:row>
      <xdr:rowOff>96621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9109606" y="816191"/>
          <a:ext cx="836414" cy="232930"/>
          <a:chOff x="7817675" y="768144"/>
          <a:chExt cx="918516" cy="249238"/>
        </a:xfrm>
      </xdr:grpSpPr>
      <xdr:sp macro="" textlink="">
        <xdr:nvSpPr>
          <xdr:cNvPr id="6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134938</xdr:colOff>
      <xdr:row>5</xdr:row>
      <xdr:rowOff>144909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17000" cy="1078359"/>
        </a:xfrm>
        <a:prstGeom prst="rect">
          <a:avLst/>
        </a:prstGeom>
      </xdr:spPr>
    </xdr:pic>
    <xdr:clientData/>
  </xdr:twoCellAnchor>
  <xdr:twoCellAnchor>
    <xdr:from>
      <xdr:col>1</xdr:col>
      <xdr:colOff>800100</xdr:colOff>
      <xdr:row>1</xdr:row>
      <xdr:rowOff>44450</xdr:rowOff>
    </xdr:from>
    <xdr:to>
      <xdr:col>9</xdr:col>
      <xdr:colOff>488950</xdr:colOff>
      <xdr:row>4</xdr:row>
      <xdr:rowOff>115888</xdr:rowOff>
    </xdr:to>
    <xdr:sp macro="" textlink="">
      <xdr:nvSpPr>
        <xdr:cNvPr id="4" name="CaixaDeTexto 3"/>
        <xdr:cNvSpPr txBox="1"/>
      </xdr:nvSpPr>
      <xdr:spPr>
        <a:xfrm>
          <a:off x="1816100" y="228600"/>
          <a:ext cx="7169150" cy="630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2.5 ENDIVIDAMENTO</a:t>
          </a:r>
        </a:p>
      </xdr:txBody>
    </xdr:sp>
    <xdr:clientData/>
  </xdr:twoCellAnchor>
  <xdr:twoCellAnchor>
    <xdr:from>
      <xdr:col>9</xdr:col>
      <xdr:colOff>101275</xdr:colOff>
      <xdr:row>4</xdr:row>
      <xdr:rowOff>36517</xdr:rowOff>
    </xdr:from>
    <xdr:to>
      <xdr:col>10</xdr:col>
      <xdr:colOff>49411</xdr:colOff>
      <xdr:row>5</xdr:row>
      <xdr:rowOff>72597</xdr:rowOff>
    </xdr:to>
    <xdr:grpSp>
      <xdr:nvGrpSpPr>
        <xdr:cNvPr id="8" name="Agrupar 7">
          <a:hlinkClick xmlns:r="http://schemas.openxmlformats.org/officeDocument/2006/relationships" r:id="rId2"/>
        </xdr:cNvPr>
        <xdr:cNvGrpSpPr/>
      </xdr:nvGrpSpPr>
      <xdr:grpSpPr>
        <a:xfrm>
          <a:off x="7756994" y="798517"/>
          <a:ext cx="781573" cy="226580"/>
          <a:chOff x="7817675" y="768144"/>
          <a:chExt cx="918516" cy="249238"/>
        </a:xfrm>
      </xdr:grpSpPr>
      <xdr:sp macro="" textlink="">
        <xdr:nvSpPr>
          <xdr:cNvPr id="9" name="Retângulo Arredondado 8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0" name="Seta para a Direita 9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5</xdr:row>
      <xdr:rowOff>152847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32875" cy="1073597"/>
        </a:xfrm>
        <a:prstGeom prst="rect">
          <a:avLst/>
        </a:prstGeom>
      </xdr:spPr>
    </xdr:pic>
    <xdr:clientData/>
  </xdr:twoCellAnchor>
  <xdr:twoCellAnchor>
    <xdr:from>
      <xdr:col>1</xdr:col>
      <xdr:colOff>809625</xdr:colOff>
      <xdr:row>1</xdr:row>
      <xdr:rowOff>42863</xdr:rowOff>
    </xdr:from>
    <xdr:to>
      <xdr:col>5</xdr:col>
      <xdr:colOff>0</xdr:colOff>
      <xdr:row>4</xdr:row>
      <xdr:rowOff>117476</xdr:rowOff>
    </xdr:to>
    <xdr:sp macro="" textlink="">
      <xdr:nvSpPr>
        <xdr:cNvPr id="4" name="CaixaDeTexto 3"/>
        <xdr:cNvSpPr txBox="1"/>
      </xdr:nvSpPr>
      <xdr:spPr>
        <a:xfrm>
          <a:off x="1770063" y="225426"/>
          <a:ext cx="7048500" cy="622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2.6 INVESTIMENTOS</a:t>
          </a:r>
        </a:p>
      </xdr:txBody>
    </xdr:sp>
    <xdr:clientData/>
  </xdr:twoCellAnchor>
  <xdr:twoCellAnchor>
    <xdr:from>
      <xdr:col>4</xdr:col>
      <xdr:colOff>388939</xdr:colOff>
      <xdr:row>4</xdr:row>
      <xdr:rowOff>39689</xdr:rowOff>
    </xdr:from>
    <xdr:to>
      <xdr:col>4</xdr:col>
      <xdr:colOff>1225353</xdr:colOff>
      <xdr:row>5</xdr:row>
      <xdr:rowOff>82119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7592220" y="801689"/>
          <a:ext cx="836414" cy="232930"/>
          <a:chOff x="7817675" y="768144"/>
          <a:chExt cx="918516" cy="249238"/>
        </a:xfrm>
      </xdr:grpSpPr>
      <xdr:sp macro="" textlink="">
        <xdr:nvSpPr>
          <xdr:cNvPr id="6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16383</xdr:col>
      <xdr:colOff>34132</xdr:colOff>
      <xdr:row>4</xdr:row>
      <xdr:rowOff>329060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34438" cy="1065660"/>
        </a:xfrm>
        <a:prstGeom prst="rect">
          <a:avLst/>
        </a:prstGeom>
      </xdr:spPr>
    </xdr:pic>
    <xdr:clientData/>
  </xdr:twoCellAnchor>
  <xdr:twoCellAnchor>
    <xdr:from>
      <xdr:col>1</xdr:col>
      <xdr:colOff>735013</xdr:colOff>
      <xdr:row>0</xdr:row>
      <xdr:rowOff>60326</xdr:rowOff>
    </xdr:from>
    <xdr:to>
      <xdr:col>5</xdr:col>
      <xdr:colOff>0</xdr:colOff>
      <xdr:row>4</xdr:row>
      <xdr:rowOff>381000</xdr:rowOff>
    </xdr:to>
    <xdr:sp macro="" textlink="">
      <xdr:nvSpPr>
        <xdr:cNvPr id="4" name="CaixaDeTexto 3"/>
        <xdr:cNvSpPr txBox="1"/>
      </xdr:nvSpPr>
      <xdr:spPr>
        <a:xfrm>
          <a:off x="1712913" y="60326"/>
          <a:ext cx="6669087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3.1 BALANÇOS PATRIMONIAIS</a:t>
          </a:r>
          <a:b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ATIVO</a:t>
          </a:r>
        </a:p>
      </xdr:txBody>
    </xdr:sp>
    <xdr:clientData/>
  </xdr:twoCellAnchor>
  <xdr:twoCellAnchor>
    <xdr:from>
      <xdr:col>3</xdr:col>
      <xdr:colOff>1198564</xdr:colOff>
      <xdr:row>4</xdr:row>
      <xdr:rowOff>31751</xdr:rowOff>
    </xdr:from>
    <xdr:to>
      <xdr:col>4</xdr:col>
      <xdr:colOff>780853</xdr:colOff>
      <xdr:row>4</xdr:row>
      <xdr:rowOff>256744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7189789" y="793751"/>
          <a:ext cx="763389" cy="224993"/>
          <a:chOff x="7817675" y="768144"/>
          <a:chExt cx="918516" cy="249238"/>
        </a:xfrm>
      </xdr:grpSpPr>
      <xdr:sp macro="" textlink="">
        <xdr:nvSpPr>
          <xdr:cNvPr id="6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15875</xdr:colOff>
      <xdr:row>5</xdr:row>
      <xdr:rowOff>81410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9938" cy="1065660"/>
        </a:xfrm>
        <a:prstGeom prst="rect">
          <a:avLst/>
        </a:prstGeom>
      </xdr:spPr>
    </xdr:pic>
    <xdr:clientData/>
  </xdr:twoCellAnchor>
  <xdr:twoCellAnchor>
    <xdr:from>
      <xdr:col>1</xdr:col>
      <xdr:colOff>417514</xdr:colOff>
      <xdr:row>0</xdr:row>
      <xdr:rowOff>60326</xdr:rowOff>
    </xdr:from>
    <xdr:to>
      <xdr:col>5</xdr:col>
      <xdr:colOff>0</xdr:colOff>
      <xdr:row>5</xdr:row>
      <xdr:rowOff>133350</xdr:rowOff>
    </xdr:to>
    <xdr:sp macro="" textlink="">
      <xdr:nvSpPr>
        <xdr:cNvPr id="4" name="CaixaDeTexto 3"/>
        <xdr:cNvSpPr txBox="1"/>
      </xdr:nvSpPr>
      <xdr:spPr>
        <a:xfrm>
          <a:off x="1143795" y="60326"/>
          <a:ext cx="6857205" cy="1073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3.2 BALANÇOS PATRIMONIAIS</a:t>
          </a:r>
          <a:b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PASSIVO</a:t>
          </a:r>
        </a:p>
      </xdr:txBody>
    </xdr:sp>
    <xdr:clientData/>
  </xdr:twoCellAnchor>
  <xdr:twoCellAnchor>
    <xdr:from>
      <xdr:col>3</xdr:col>
      <xdr:colOff>1298577</xdr:colOff>
      <xdr:row>3</xdr:row>
      <xdr:rowOff>211136</xdr:rowOff>
    </xdr:from>
    <xdr:to>
      <xdr:col>4</xdr:col>
      <xdr:colOff>817366</xdr:colOff>
      <xdr:row>5</xdr:row>
      <xdr:rowOff>7504</xdr:rowOff>
    </xdr:to>
    <xdr:grpSp>
      <xdr:nvGrpSpPr>
        <xdr:cNvPr id="8" name="Agrupar 7">
          <a:hlinkClick xmlns:r="http://schemas.openxmlformats.org/officeDocument/2006/relationships" r:id="rId2"/>
        </xdr:cNvPr>
        <xdr:cNvGrpSpPr/>
      </xdr:nvGrpSpPr>
      <xdr:grpSpPr>
        <a:xfrm>
          <a:off x="7165977" y="782636"/>
          <a:ext cx="818952" cy="224993"/>
          <a:chOff x="7817675" y="768144"/>
          <a:chExt cx="918516" cy="249238"/>
        </a:xfrm>
      </xdr:grpSpPr>
      <xdr:sp macro="" textlink="">
        <xdr:nvSpPr>
          <xdr:cNvPr id="9" name="Retângulo Arredondado 8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0" name="Seta para a Direita 9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11906</xdr:colOff>
      <xdr:row>5</xdr:row>
      <xdr:rowOff>173483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429750" cy="1125983"/>
        </a:xfrm>
        <a:prstGeom prst="rect">
          <a:avLst/>
        </a:prstGeom>
      </xdr:spPr>
    </xdr:pic>
    <xdr:clientData/>
  </xdr:twoCellAnchor>
  <xdr:twoCellAnchor>
    <xdr:from>
      <xdr:col>1</xdr:col>
      <xdr:colOff>827086</xdr:colOff>
      <xdr:row>0</xdr:row>
      <xdr:rowOff>160337</xdr:rowOff>
    </xdr:from>
    <xdr:to>
      <xdr:col>5</xdr:col>
      <xdr:colOff>1250155</xdr:colOff>
      <xdr:row>5</xdr:row>
      <xdr:rowOff>119062</xdr:rowOff>
    </xdr:to>
    <xdr:sp macro="" textlink="">
      <xdr:nvSpPr>
        <xdr:cNvPr id="4" name="CaixaDeTexto 3"/>
        <xdr:cNvSpPr txBox="1"/>
      </xdr:nvSpPr>
      <xdr:spPr>
        <a:xfrm>
          <a:off x="1517649" y="160337"/>
          <a:ext cx="7876381" cy="911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4.1 DEMONSTRAÇÕES DOS RESULTADOS</a:t>
          </a:r>
        </a:p>
        <a:p>
          <a:pPr algn="ctr"/>
          <a:r>
            <a:rPr lang="pt-BR" sz="24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3º TRIMESTRE 2020</a:t>
          </a:r>
        </a:p>
      </xdr:txBody>
    </xdr:sp>
    <xdr:clientData/>
  </xdr:twoCellAnchor>
  <xdr:twoCellAnchor>
    <xdr:from>
      <xdr:col>5</xdr:col>
      <xdr:colOff>380200</xdr:colOff>
      <xdr:row>4</xdr:row>
      <xdr:rowOff>57149</xdr:rowOff>
    </xdr:from>
    <xdr:to>
      <xdr:col>5</xdr:col>
      <xdr:colOff>1187245</xdr:colOff>
      <xdr:row>5</xdr:row>
      <xdr:rowOff>99579</xdr:rowOff>
    </xdr:to>
    <xdr:grpSp>
      <xdr:nvGrpSpPr>
        <xdr:cNvPr id="5" name="Agrupar 4"/>
        <xdr:cNvGrpSpPr/>
      </xdr:nvGrpSpPr>
      <xdr:grpSpPr>
        <a:xfrm>
          <a:off x="8524075" y="819149"/>
          <a:ext cx="807045" cy="232930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2"/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5</xdr:row>
      <xdr:rowOff>165546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751094" cy="1118046"/>
        </a:xfrm>
        <a:prstGeom prst="rect">
          <a:avLst/>
        </a:prstGeom>
      </xdr:spPr>
    </xdr:pic>
    <xdr:clientData/>
  </xdr:twoCellAnchor>
  <xdr:twoCellAnchor>
    <xdr:from>
      <xdr:col>1</xdr:col>
      <xdr:colOff>896937</xdr:colOff>
      <xdr:row>1</xdr:row>
      <xdr:rowOff>20637</xdr:rowOff>
    </xdr:from>
    <xdr:to>
      <xdr:col>3</xdr:col>
      <xdr:colOff>1262062</xdr:colOff>
      <xdr:row>6</xdr:row>
      <xdr:rowOff>25400</xdr:rowOff>
    </xdr:to>
    <xdr:sp macro="" textlink="">
      <xdr:nvSpPr>
        <xdr:cNvPr id="4" name="CaixaDeTexto 3"/>
        <xdr:cNvSpPr txBox="1"/>
      </xdr:nvSpPr>
      <xdr:spPr>
        <a:xfrm>
          <a:off x="1087437" y="211137"/>
          <a:ext cx="7651750" cy="9572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5.0 DEMONSTRAÇÕES DOS FLUXOS DE CAIXA</a:t>
          </a:r>
        </a:p>
        <a:p>
          <a:pPr algn="ctr"/>
          <a:r>
            <a:rPr lang="pt-BR" sz="18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3º TRIMESTRE 2020</a:t>
          </a:r>
        </a:p>
      </xdr:txBody>
    </xdr:sp>
    <xdr:clientData/>
  </xdr:twoCellAnchor>
  <xdr:twoCellAnchor>
    <xdr:from>
      <xdr:col>3</xdr:col>
      <xdr:colOff>357186</xdr:colOff>
      <xdr:row>4</xdr:row>
      <xdr:rowOff>11907</xdr:rowOff>
    </xdr:from>
    <xdr:to>
      <xdr:col>3</xdr:col>
      <xdr:colOff>1164231</xdr:colOff>
      <xdr:row>5</xdr:row>
      <xdr:rowOff>54337</xdr:rowOff>
    </xdr:to>
    <xdr:grpSp>
      <xdr:nvGrpSpPr>
        <xdr:cNvPr id="8" name="Agrupar 4"/>
        <xdr:cNvGrpSpPr/>
      </xdr:nvGrpSpPr>
      <xdr:grpSpPr>
        <a:xfrm>
          <a:off x="7834311" y="773907"/>
          <a:ext cx="807045" cy="232930"/>
          <a:chOff x="7817675" y="768144"/>
          <a:chExt cx="918516" cy="249238"/>
        </a:xfrm>
      </xdr:grpSpPr>
      <xdr:sp macro="" textlink="">
        <xdr:nvSpPr>
          <xdr:cNvPr id="9" name="Retângulo Arredondado 5">
            <a:hlinkClick xmlns:r="http://schemas.openxmlformats.org/officeDocument/2006/relationships" r:id="rId2"/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0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329407</xdr:colOff>
      <xdr:row>6</xdr:row>
      <xdr:rowOff>46482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67813" cy="1094232"/>
        </a:xfrm>
        <a:prstGeom prst="rect">
          <a:avLst/>
        </a:prstGeom>
      </xdr:spPr>
    </xdr:pic>
    <xdr:clientData/>
  </xdr:twoCellAnchor>
  <xdr:twoCellAnchor>
    <xdr:from>
      <xdr:col>1</xdr:col>
      <xdr:colOff>1341437</xdr:colOff>
      <xdr:row>1</xdr:row>
      <xdr:rowOff>42864</xdr:rowOff>
    </xdr:from>
    <xdr:to>
      <xdr:col>4</xdr:col>
      <xdr:colOff>912813</xdr:colOff>
      <xdr:row>4</xdr:row>
      <xdr:rowOff>98427</xdr:rowOff>
    </xdr:to>
    <xdr:sp macro="" textlink="">
      <xdr:nvSpPr>
        <xdr:cNvPr id="8" name="CaixaDeTexto 7"/>
        <xdr:cNvSpPr txBox="1"/>
      </xdr:nvSpPr>
      <xdr:spPr>
        <a:xfrm>
          <a:off x="2428875" y="217489"/>
          <a:ext cx="5326063" cy="579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1.1 RAP 2020 - 2021</a:t>
          </a:r>
        </a:p>
      </xdr:txBody>
    </xdr:sp>
    <xdr:clientData/>
  </xdr:twoCellAnchor>
  <xdr:twoCellAnchor>
    <xdr:from>
      <xdr:col>4</xdr:col>
      <xdr:colOff>1313655</xdr:colOff>
      <xdr:row>4</xdr:row>
      <xdr:rowOff>103187</xdr:rowOff>
    </xdr:from>
    <xdr:to>
      <xdr:col>5</xdr:col>
      <xdr:colOff>301024</xdr:colOff>
      <xdr:row>5</xdr:row>
      <xdr:rowOff>153175</xdr:rowOff>
    </xdr:to>
    <xdr:grpSp>
      <xdr:nvGrpSpPr>
        <xdr:cNvPr id="9" name="Agrupar 8">
          <a:hlinkClick xmlns:r="http://schemas.openxmlformats.org/officeDocument/2006/relationships" r:id="rId2"/>
        </xdr:cNvPr>
        <xdr:cNvGrpSpPr/>
      </xdr:nvGrpSpPr>
      <xdr:grpSpPr>
        <a:xfrm>
          <a:off x="7921624" y="817562"/>
          <a:ext cx="797119" cy="228582"/>
          <a:chOff x="7817675" y="768144"/>
          <a:chExt cx="918516" cy="249238"/>
        </a:xfrm>
      </xdr:grpSpPr>
      <xdr:sp macro="" textlink="">
        <xdr:nvSpPr>
          <xdr:cNvPr id="10" name="Retângulo Arredondado 9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900" b="1" i="0" u="none" strike="noStrike" kern="0" cap="none" spc="0" normalizeH="0" baseline="0" noProof="0">
                <a:ln>
                  <a:noFill/>
                </a:ln>
                <a:solidFill>
                  <a:srgbClr val="D7F83C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1" name="Seta para a Direita 10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ysClr val="window" lastClr="FFFFFF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pt-BR" sz="105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4</xdr:row>
      <xdr:rowOff>308420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89720" cy="1094232"/>
        </a:xfrm>
        <a:prstGeom prst="rect">
          <a:avLst/>
        </a:prstGeom>
      </xdr:spPr>
    </xdr:pic>
    <xdr:clientData/>
  </xdr:twoCellAnchor>
  <xdr:twoCellAnchor>
    <xdr:from>
      <xdr:col>1</xdr:col>
      <xdr:colOff>2381251</xdr:colOff>
      <xdr:row>1</xdr:row>
      <xdr:rowOff>71438</xdr:rowOff>
    </xdr:from>
    <xdr:to>
      <xdr:col>5</xdr:col>
      <xdr:colOff>174626</xdr:colOff>
      <xdr:row>4</xdr:row>
      <xdr:rowOff>55564</xdr:rowOff>
    </xdr:to>
    <xdr:sp macro="" textlink="">
      <xdr:nvSpPr>
        <xdr:cNvPr id="4" name="CaixaDeTexto 3"/>
        <xdr:cNvSpPr txBox="1"/>
      </xdr:nvSpPr>
      <xdr:spPr>
        <a:xfrm>
          <a:off x="3254376" y="269876"/>
          <a:ext cx="3706813" cy="579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1.2 USINAS</a:t>
          </a:r>
        </a:p>
      </xdr:txBody>
    </xdr:sp>
    <xdr:clientData/>
  </xdr:twoCellAnchor>
  <xdr:twoCellAnchor>
    <xdr:from>
      <xdr:col>5</xdr:col>
      <xdr:colOff>1520858</xdr:colOff>
      <xdr:row>4</xdr:row>
      <xdr:rowOff>28540</xdr:rowOff>
    </xdr:from>
    <xdr:to>
      <xdr:col>6</xdr:col>
      <xdr:colOff>563790</xdr:colOff>
      <xdr:row>4</xdr:row>
      <xdr:rowOff>253153</xdr:rowOff>
    </xdr:to>
    <xdr:grpSp>
      <xdr:nvGrpSpPr>
        <xdr:cNvPr id="17" name="Agrupar 16">
          <a:hlinkClick xmlns:r="http://schemas.openxmlformats.org/officeDocument/2006/relationships" r:id="rId2"/>
        </xdr:cNvPr>
        <xdr:cNvGrpSpPr/>
      </xdr:nvGrpSpPr>
      <xdr:grpSpPr>
        <a:xfrm>
          <a:off x="7974046" y="838165"/>
          <a:ext cx="745525" cy="224613"/>
          <a:chOff x="7817675" y="768144"/>
          <a:chExt cx="918516" cy="249238"/>
        </a:xfrm>
      </xdr:grpSpPr>
      <xdr:sp macro="" textlink="">
        <xdr:nvSpPr>
          <xdr:cNvPr id="18" name="Retângulo Arredondado 17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900" b="1" i="0" u="none" strike="noStrike" kern="0" cap="none" spc="0" normalizeH="0" baseline="0" noProof="0">
                <a:ln>
                  <a:noFill/>
                </a:ln>
                <a:solidFill>
                  <a:srgbClr val="D7F83C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9" name="Seta para a Direita 18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ysClr val="window" lastClr="FFFFFF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pt-BR" sz="105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8</xdr:row>
      <xdr:rowOff>0</xdr:rowOff>
    </xdr:from>
    <xdr:to>
      <xdr:col>11</xdr:col>
      <xdr:colOff>180975</xdr:colOff>
      <xdr:row>11</xdr:row>
      <xdr:rowOff>34620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714375" y="161925"/>
          <a:ext cx="7915275" cy="520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/>
        <a:p>
          <a:pPr algn="ctr" rtl="0">
            <a:defRPr sz="1000"/>
          </a:pPr>
          <a:r>
            <a:rPr lang="pt-BR" sz="1400" b="1" i="1" u="none" strike="noStrike" baseline="0">
              <a:solidFill>
                <a:srgbClr val="000000"/>
              </a:solidFill>
              <a:latin typeface="Arial"/>
              <a:cs typeface="Arial"/>
            </a:rPr>
            <a:t>BALANÇO DE ENERGIA ELÉTRICA </a:t>
          </a:r>
          <a:r>
            <a:rPr lang="pt-BR" sz="1400" b="1" i="1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– Janeiro a Setembro de 2020</a:t>
          </a:r>
        </a:p>
        <a:p>
          <a:pPr algn="ctr" rtl="0">
            <a:defRPr sz="1000"/>
          </a:pPr>
          <a:r>
            <a:rPr lang="pt-BR" sz="1400" b="1" i="1" u="none" strike="noStrike" baseline="0">
              <a:solidFill>
                <a:srgbClr val="000000"/>
              </a:solidFill>
              <a:latin typeface="Arial"/>
              <a:cs typeface="Arial"/>
            </a:rPr>
            <a:t>GRUPO CEMIG </a:t>
          </a:r>
          <a:r>
            <a:rPr lang="pt-BR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(Empresas Integrais)</a:t>
          </a:r>
        </a:p>
      </xdr:txBody>
    </xdr:sp>
    <xdr:clientData/>
  </xdr:twoCellAnchor>
  <xdr:twoCellAnchor>
    <xdr:from>
      <xdr:col>7</xdr:col>
      <xdr:colOff>104775</xdr:colOff>
      <xdr:row>28</xdr:row>
      <xdr:rowOff>28575</xdr:rowOff>
    </xdr:from>
    <xdr:to>
      <xdr:col>8</xdr:col>
      <xdr:colOff>161925</xdr:colOff>
      <xdr:row>28</xdr:row>
      <xdr:rowOff>28575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5915025" y="3429000"/>
          <a:ext cx="666750" cy="0"/>
        </a:xfrm>
        <a:prstGeom prst="line">
          <a:avLst/>
        </a:prstGeom>
        <a:noFill/>
        <a:ln w="38100">
          <a:solidFill>
            <a:srgbClr val="FF33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114300</xdr:colOff>
      <xdr:row>30</xdr:row>
      <xdr:rowOff>142875</xdr:rowOff>
    </xdr:from>
    <xdr:to>
      <xdr:col>4</xdr:col>
      <xdr:colOff>66675</xdr:colOff>
      <xdr:row>44</xdr:row>
      <xdr:rowOff>123825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114300" y="3867150"/>
          <a:ext cx="3629025" cy="2247900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</xdr:sp>
    <xdr:clientData/>
  </xdr:twoCellAnchor>
  <xdr:twoCellAnchor>
    <xdr:from>
      <xdr:col>0</xdr:col>
      <xdr:colOff>123825</xdr:colOff>
      <xdr:row>18</xdr:row>
      <xdr:rowOff>152400</xdr:rowOff>
    </xdr:from>
    <xdr:to>
      <xdr:col>4</xdr:col>
      <xdr:colOff>76200</xdr:colOff>
      <xdr:row>29</xdr:row>
      <xdr:rowOff>95250</xdr:rowOff>
    </xdr:to>
    <xdr:sp macro="" textlink="">
      <xdr:nvSpPr>
        <xdr:cNvPr id="5" name="Rectangle 5"/>
        <xdr:cNvSpPr>
          <a:spLocks noChangeArrowheads="1"/>
        </xdr:cNvSpPr>
      </xdr:nvSpPr>
      <xdr:spPr bwMode="auto">
        <a:xfrm>
          <a:off x="123825" y="1933575"/>
          <a:ext cx="3629025" cy="1724025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</xdr:sp>
    <xdr:clientData/>
  </xdr:twoCellAnchor>
  <xdr:twoCellAnchor>
    <xdr:from>
      <xdr:col>4</xdr:col>
      <xdr:colOff>522288</xdr:colOff>
      <xdr:row>18</xdr:row>
      <xdr:rowOff>153987</xdr:rowOff>
    </xdr:from>
    <xdr:to>
      <xdr:col>7</xdr:col>
      <xdr:colOff>161925</xdr:colOff>
      <xdr:row>34</xdr:row>
      <xdr:rowOff>14287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4198938" y="1935162"/>
          <a:ext cx="1773237" cy="2451100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  <xdr:txBody>
        <a:bodyPr wrap="square" anchor="ctr">
          <a:flatTx/>
        </a:bodyPr>
        <a:lstStyle/>
        <a:p>
          <a:pPr algn="ctr" rtl="0">
            <a:defRPr sz="1000"/>
          </a:pPr>
          <a: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Energia Comercializada</a:t>
          </a:r>
          <a:b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</a:br>
          <a: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28.389</a:t>
          </a:r>
          <a:b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</a:br>
          <a:endParaRPr lang="pt-BR" sz="1400" b="1" i="0" u="none" strike="noStrike" baseline="0">
            <a:solidFill>
              <a:srgbClr val="0000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466725</xdr:colOff>
      <xdr:row>13</xdr:row>
      <xdr:rowOff>103187</xdr:rowOff>
    </xdr:from>
    <xdr:to>
      <xdr:col>3</xdr:col>
      <xdr:colOff>442913</xdr:colOff>
      <xdr:row>16</xdr:row>
      <xdr:rowOff>148092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466725" y="1074737"/>
          <a:ext cx="3043238" cy="530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/>
        <a:p>
          <a:pPr algn="ctr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RECURSOS TOTAIS</a:t>
          </a:r>
        </a:p>
        <a:p>
          <a:pPr algn="ctr" rtl="0">
            <a:defRPr sz="1000"/>
          </a:pPr>
          <a:r>
            <a:rPr lang="pt-BR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  61.040 GWh</a:t>
          </a:r>
        </a:p>
      </xdr:txBody>
    </xdr:sp>
    <xdr:clientData/>
  </xdr:twoCellAnchor>
  <xdr:twoCellAnchor>
    <xdr:from>
      <xdr:col>9</xdr:col>
      <xdr:colOff>163513</xdr:colOff>
      <xdr:row>14</xdr:row>
      <xdr:rowOff>157163</xdr:rowOff>
    </xdr:from>
    <xdr:to>
      <xdr:col>11</xdr:col>
      <xdr:colOff>188913</xdr:colOff>
      <xdr:row>17</xdr:row>
      <xdr:rowOff>19050</xdr:rowOff>
    </xdr:to>
    <xdr:sp macro="" textlink="">
      <xdr:nvSpPr>
        <xdr:cNvPr id="8" name="AutoShape 9"/>
        <xdr:cNvSpPr>
          <a:spLocks noChangeArrowheads="1"/>
        </xdr:cNvSpPr>
      </xdr:nvSpPr>
      <xdr:spPr bwMode="auto">
        <a:xfrm>
          <a:off x="7192963" y="1290638"/>
          <a:ext cx="1444625" cy="347662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/>
        <a:p>
          <a:pPr algn="ctr" rtl="0">
            <a:defRPr sz="1000"/>
          </a:pPr>
          <a:r>
            <a:rPr lang="pt-BR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8.935</a:t>
          </a:r>
        </a:p>
      </xdr:txBody>
    </xdr:sp>
    <xdr:clientData/>
  </xdr:twoCellAnchor>
  <xdr:twoCellAnchor>
    <xdr:from>
      <xdr:col>8</xdr:col>
      <xdr:colOff>101600</xdr:colOff>
      <xdr:row>12</xdr:row>
      <xdr:rowOff>50800</xdr:rowOff>
    </xdr:from>
    <xdr:to>
      <xdr:col>12</xdr:col>
      <xdr:colOff>557213</xdr:colOff>
      <xdr:row>14</xdr:row>
      <xdr:rowOff>2669</xdr:rowOff>
    </xdr:to>
    <xdr:sp macro="" textlink="">
      <xdr:nvSpPr>
        <xdr:cNvPr id="9" name="Text Box 10"/>
        <xdr:cNvSpPr txBox="1">
          <a:spLocks noChangeArrowheads="1"/>
        </xdr:cNvSpPr>
      </xdr:nvSpPr>
      <xdr:spPr bwMode="auto">
        <a:xfrm>
          <a:off x="6521450" y="860425"/>
          <a:ext cx="3094038" cy="27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latin typeface="Arial" charset="0"/>
            </a:rPr>
            <a:t>Vendas CEMIG D no Mercado  Cativo</a:t>
          </a:r>
        </a:p>
      </xdr:txBody>
    </xdr:sp>
    <xdr:clientData/>
  </xdr:twoCellAnchor>
  <xdr:twoCellAnchor>
    <xdr:from>
      <xdr:col>9</xdr:col>
      <xdr:colOff>163513</xdr:colOff>
      <xdr:row>20</xdr:row>
      <xdr:rowOff>12700</xdr:rowOff>
    </xdr:from>
    <xdr:to>
      <xdr:col>11</xdr:col>
      <xdr:colOff>190500</xdr:colOff>
      <xdr:row>22</xdr:row>
      <xdr:rowOff>41275</xdr:rowOff>
    </xdr:to>
    <xdr:sp macro="" textlink="">
      <xdr:nvSpPr>
        <xdr:cNvPr id="10" name="AutoShape 11"/>
        <xdr:cNvSpPr>
          <a:spLocks noChangeArrowheads="1"/>
        </xdr:cNvSpPr>
      </xdr:nvSpPr>
      <xdr:spPr bwMode="auto">
        <a:xfrm>
          <a:off x="7192963" y="2117725"/>
          <a:ext cx="1446212" cy="352425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/>
        <a:p>
          <a:pPr algn="ctr" rtl="0">
            <a:defRPr sz="1000"/>
          </a:pPr>
          <a:r>
            <a:rPr lang="pt-BR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10.158</a:t>
          </a:r>
        </a:p>
      </xdr:txBody>
    </xdr:sp>
    <xdr:clientData/>
  </xdr:twoCellAnchor>
  <xdr:twoCellAnchor>
    <xdr:from>
      <xdr:col>9</xdr:col>
      <xdr:colOff>127794</xdr:colOff>
      <xdr:row>24</xdr:row>
      <xdr:rowOff>152400</xdr:rowOff>
    </xdr:from>
    <xdr:to>
      <xdr:col>11</xdr:col>
      <xdr:colOff>153194</xdr:colOff>
      <xdr:row>27</xdr:row>
      <xdr:rowOff>14287</xdr:rowOff>
    </xdr:to>
    <xdr:sp macro="" textlink="">
      <xdr:nvSpPr>
        <xdr:cNvPr id="11" name="AutoShape 13"/>
        <xdr:cNvSpPr>
          <a:spLocks noChangeArrowheads="1"/>
        </xdr:cNvSpPr>
      </xdr:nvSpPr>
      <xdr:spPr bwMode="auto">
        <a:xfrm>
          <a:off x="7157244" y="2905125"/>
          <a:ext cx="1444625" cy="347662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/>
        <a:p>
          <a:pPr algn="ctr" rtl="0">
            <a:defRPr sz="1000"/>
          </a:pPr>
          <a:r>
            <a:rPr lang="pt-BR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318</a:t>
          </a:r>
        </a:p>
      </xdr:txBody>
    </xdr:sp>
    <xdr:clientData/>
  </xdr:twoCellAnchor>
  <xdr:twoCellAnchor>
    <xdr:from>
      <xdr:col>8</xdr:col>
      <xdr:colOff>225425</xdr:colOff>
      <xdr:row>22</xdr:row>
      <xdr:rowOff>31751</xdr:rowOff>
    </xdr:from>
    <xdr:to>
      <xdr:col>12</xdr:col>
      <xdr:colOff>428625</xdr:colOff>
      <xdr:row>23</xdr:row>
      <xdr:rowOff>146051</xdr:rowOff>
    </xdr:to>
    <xdr:sp macro="" textlink="">
      <xdr:nvSpPr>
        <xdr:cNvPr id="12" name="Text Box 14"/>
        <xdr:cNvSpPr txBox="1">
          <a:spLocks noChangeArrowheads="1"/>
        </xdr:cNvSpPr>
      </xdr:nvSpPr>
      <xdr:spPr bwMode="auto">
        <a:xfrm>
          <a:off x="6645275" y="2460626"/>
          <a:ext cx="28416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no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latin typeface="Arial" charset="0"/>
            </a:rPr>
            <a:t>Repasse aos Autoprodutores</a:t>
          </a:r>
        </a:p>
      </xdr:txBody>
    </xdr:sp>
    <xdr:clientData/>
  </xdr:twoCellAnchor>
  <xdr:twoCellAnchor>
    <xdr:from>
      <xdr:col>9</xdr:col>
      <xdr:colOff>239713</xdr:colOff>
      <xdr:row>30</xdr:row>
      <xdr:rowOff>44450</xdr:rowOff>
    </xdr:from>
    <xdr:to>
      <xdr:col>11</xdr:col>
      <xdr:colOff>266700</xdr:colOff>
      <xdr:row>32</xdr:row>
      <xdr:rowOff>71437</xdr:rowOff>
    </xdr:to>
    <xdr:sp macro="" textlink="">
      <xdr:nvSpPr>
        <xdr:cNvPr id="13" name="AutoShape 17"/>
        <xdr:cNvSpPr>
          <a:spLocks noChangeArrowheads="1"/>
        </xdr:cNvSpPr>
      </xdr:nvSpPr>
      <xdr:spPr bwMode="auto">
        <a:xfrm>
          <a:off x="7269163" y="3768725"/>
          <a:ext cx="1446212" cy="350837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/>
        <a:p>
          <a:pPr algn="ctr" rtl="0">
            <a:defRPr sz="1000"/>
          </a:pPr>
          <a:r>
            <a:rPr lang="pt-BR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436</a:t>
          </a:r>
        </a:p>
      </xdr:txBody>
    </xdr:sp>
    <xdr:clientData/>
  </xdr:twoCellAnchor>
  <xdr:twoCellAnchor>
    <xdr:from>
      <xdr:col>8</xdr:col>
      <xdr:colOff>471626</xdr:colOff>
      <xdr:row>27</xdr:row>
      <xdr:rowOff>71437</xdr:rowOff>
    </xdr:from>
    <xdr:to>
      <xdr:col>12</xdr:col>
      <xdr:colOff>486567</xdr:colOff>
      <xdr:row>29</xdr:row>
      <xdr:rowOff>23306</xdr:rowOff>
    </xdr:to>
    <xdr:sp macro="" textlink="">
      <xdr:nvSpPr>
        <xdr:cNvPr id="14" name="Text Box 18"/>
        <xdr:cNvSpPr txBox="1">
          <a:spLocks noChangeArrowheads="1"/>
        </xdr:cNvSpPr>
      </xdr:nvSpPr>
      <xdr:spPr bwMode="auto">
        <a:xfrm>
          <a:off x="6891476" y="3309937"/>
          <a:ext cx="2653366" cy="27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latin typeface="Arial" charset="0"/>
            </a:rPr>
            <a:t>Vendas Empresas Coligadas</a:t>
          </a:r>
        </a:p>
      </xdr:txBody>
    </xdr:sp>
    <xdr:clientData/>
  </xdr:twoCellAnchor>
  <xdr:twoCellAnchor>
    <xdr:from>
      <xdr:col>9</xdr:col>
      <xdr:colOff>249238</xdr:colOff>
      <xdr:row>34</xdr:row>
      <xdr:rowOff>147637</xdr:rowOff>
    </xdr:from>
    <xdr:to>
      <xdr:col>11</xdr:col>
      <xdr:colOff>276225</xdr:colOff>
      <xdr:row>37</xdr:row>
      <xdr:rowOff>11112</xdr:rowOff>
    </xdr:to>
    <xdr:sp macro="" textlink="">
      <xdr:nvSpPr>
        <xdr:cNvPr id="15" name="AutoShape 21"/>
        <xdr:cNvSpPr>
          <a:spLocks noChangeArrowheads="1"/>
        </xdr:cNvSpPr>
      </xdr:nvSpPr>
      <xdr:spPr bwMode="auto">
        <a:xfrm>
          <a:off x="7278688" y="4519612"/>
          <a:ext cx="1446212" cy="349250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/>
        <a:p>
          <a:pPr algn="ctr" rtl="0">
            <a:defRPr sz="1000"/>
          </a:pPr>
          <a:r>
            <a:rPr lang="pt-BR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1.655</a:t>
          </a:r>
        </a:p>
      </xdr:txBody>
    </xdr:sp>
    <xdr:clientData/>
  </xdr:twoCellAnchor>
  <xdr:twoCellAnchor>
    <xdr:from>
      <xdr:col>8</xdr:col>
      <xdr:colOff>168275</xdr:colOff>
      <xdr:row>32</xdr:row>
      <xdr:rowOff>66675</xdr:rowOff>
    </xdr:from>
    <xdr:to>
      <xdr:col>12</xdr:col>
      <xdr:colOff>558800</xdr:colOff>
      <xdr:row>34</xdr:row>
      <xdr:rowOff>18544</xdr:rowOff>
    </xdr:to>
    <xdr:sp macro="" textlink="">
      <xdr:nvSpPr>
        <xdr:cNvPr id="16" name="Text Box 22"/>
        <xdr:cNvSpPr txBox="1">
          <a:spLocks noChangeArrowheads="1"/>
        </xdr:cNvSpPr>
      </xdr:nvSpPr>
      <xdr:spPr bwMode="auto">
        <a:xfrm>
          <a:off x="6588125" y="4114800"/>
          <a:ext cx="3028950" cy="27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latin typeface="Arial" charset="0"/>
            </a:rPr>
            <a:t>Vendas CEMIG GT às Distribuidoras</a:t>
          </a:r>
        </a:p>
      </xdr:txBody>
    </xdr:sp>
    <xdr:clientData/>
  </xdr:twoCellAnchor>
  <xdr:twoCellAnchor>
    <xdr:from>
      <xdr:col>8</xdr:col>
      <xdr:colOff>142875</xdr:colOff>
      <xdr:row>15</xdr:row>
      <xdr:rowOff>114300</xdr:rowOff>
    </xdr:from>
    <xdr:to>
      <xdr:col>8</xdr:col>
      <xdr:colOff>190500</xdr:colOff>
      <xdr:row>44</xdr:row>
      <xdr:rowOff>123825</xdr:rowOff>
    </xdr:to>
    <xdr:sp macro="" textlink="">
      <xdr:nvSpPr>
        <xdr:cNvPr id="17" name="Line 23"/>
        <xdr:cNvSpPr>
          <a:spLocks noChangeShapeType="1"/>
        </xdr:cNvSpPr>
      </xdr:nvSpPr>
      <xdr:spPr bwMode="auto">
        <a:xfrm>
          <a:off x="6562725" y="1409700"/>
          <a:ext cx="47625" cy="470535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161925</xdr:colOff>
      <xdr:row>31</xdr:row>
      <xdr:rowOff>47625</xdr:rowOff>
    </xdr:from>
    <xdr:to>
      <xdr:col>9</xdr:col>
      <xdr:colOff>38100</xdr:colOff>
      <xdr:row>31</xdr:row>
      <xdr:rowOff>47625</xdr:rowOff>
    </xdr:to>
    <xdr:sp macro="" textlink="">
      <xdr:nvSpPr>
        <xdr:cNvPr id="18" name="Line 25"/>
        <xdr:cNvSpPr>
          <a:spLocks noChangeShapeType="1"/>
        </xdr:cNvSpPr>
      </xdr:nvSpPr>
      <xdr:spPr bwMode="auto">
        <a:xfrm>
          <a:off x="6581775" y="3933825"/>
          <a:ext cx="485775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169069</xdr:colOff>
      <xdr:row>36</xdr:row>
      <xdr:rowOff>1</xdr:rowOff>
    </xdr:from>
    <xdr:to>
      <xdr:col>9</xdr:col>
      <xdr:colOff>71438</xdr:colOff>
      <xdr:row>36</xdr:row>
      <xdr:rowOff>1</xdr:rowOff>
    </xdr:to>
    <xdr:sp macro="" textlink="">
      <xdr:nvSpPr>
        <xdr:cNvPr id="19" name="Line 26"/>
        <xdr:cNvSpPr>
          <a:spLocks noChangeShapeType="1"/>
        </xdr:cNvSpPr>
      </xdr:nvSpPr>
      <xdr:spPr bwMode="auto">
        <a:xfrm>
          <a:off x="6588919" y="4695826"/>
          <a:ext cx="511969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161925</xdr:colOff>
      <xdr:row>20</xdr:row>
      <xdr:rowOff>142875</xdr:rowOff>
    </xdr:from>
    <xdr:to>
      <xdr:col>9</xdr:col>
      <xdr:colOff>66675</xdr:colOff>
      <xdr:row>20</xdr:row>
      <xdr:rowOff>142875</xdr:rowOff>
    </xdr:to>
    <xdr:sp macro="" textlink="">
      <xdr:nvSpPr>
        <xdr:cNvPr id="20" name="Line 27"/>
        <xdr:cNvSpPr>
          <a:spLocks noChangeShapeType="1"/>
        </xdr:cNvSpPr>
      </xdr:nvSpPr>
      <xdr:spPr bwMode="auto">
        <a:xfrm>
          <a:off x="6581775" y="2247900"/>
          <a:ext cx="514350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142875</xdr:colOff>
      <xdr:row>15</xdr:row>
      <xdr:rowOff>114300</xdr:rowOff>
    </xdr:from>
    <xdr:to>
      <xdr:col>9</xdr:col>
      <xdr:colOff>47625</xdr:colOff>
      <xdr:row>15</xdr:row>
      <xdr:rowOff>114300</xdr:rowOff>
    </xdr:to>
    <xdr:sp macro="" textlink="">
      <xdr:nvSpPr>
        <xdr:cNvPr id="21" name="Line 28"/>
        <xdr:cNvSpPr>
          <a:spLocks noChangeShapeType="1"/>
        </xdr:cNvSpPr>
      </xdr:nvSpPr>
      <xdr:spPr bwMode="auto">
        <a:xfrm>
          <a:off x="6562725" y="1409700"/>
          <a:ext cx="514350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161925</xdr:colOff>
      <xdr:row>25</xdr:row>
      <xdr:rowOff>142875</xdr:rowOff>
    </xdr:from>
    <xdr:to>
      <xdr:col>9</xdr:col>
      <xdr:colOff>66675</xdr:colOff>
      <xdr:row>25</xdr:row>
      <xdr:rowOff>142875</xdr:rowOff>
    </xdr:to>
    <xdr:sp macro="" textlink="">
      <xdr:nvSpPr>
        <xdr:cNvPr id="22" name="Line 29"/>
        <xdr:cNvSpPr>
          <a:spLocks noChangeShapeType="1"/>
        </xdr:cNvSpPr>
      </xdr:nvSpPr>
      <xdr:spPr bwMode="auto">
        <a:xfrm>
          <a:off x="6581775" y="3057525"/>
          <a:ext cx="514350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13</xdr:row>
      <xdr:rowOff>103187</xdr:rowOff>
    </xdr:from>
    <xdr:to>
      <xdr:col>8</xdr:col>
      <xdr:colOff>366713</xdr:colOff>
      <xdr:row>16</xdr:row>
      <xdr:rowOff>148092</xdr:rowOff>
    </xdr:to>
    <xdr:sp macro="" textlink="">
      <xdr:nvSpPr>
        <xdr:cNvPr id="23" name="Text Box 31"/>
        <xdr:cNvSpPr txBox="1">
          <a:spLocks noChangeArrowheads="1"/>
        </xdr:cNvSpPr>
      </xdr:nvSpPr>
      <xdr:spPr bwMode="auto">
        <a:xfrm>
          <a:off x="3686175" y="1074737"/>
          <a:ext cx="3100388" cy="530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/>
        <a:p>
          <a:pPr algn="ctr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REQUISITOS TOTAIS</a:t>
          </a:r>
        </a:p>
        <a:p>
          <a:pPr algn="ctr" rtl="0">
            <a:defRPr sz="1000"/>
          </a:pPr>
          <a:r>
            <a:rPr lang="pt-BR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  61.040  GWh</a:t>
          </a:r>
        </a:p>
      </xdr:txBody>
    </xdr:sp>
    <xdr:clientData/>
  </xdr:twoCellAnchor>
  <xdr:twoCellAnchor>
    <xdr:from>
      <xdr:col>0</xdr:col>
      <xdr:colOff>238125</xdr:colOff>
      <xdr:row>19</xdr:row>
      <xdr:rowOff>38100</xdr:rowOff>
    </xdr:from>
    <xdr:to>
      <xdr:col>4</xdr:col>
      <xdr:colOff>0</xdr:colOff>
      <xdr:row>29</xdr:row>
      <xdr:rowOff>28575</xdr:rowOff>
    </xdr:to>
    <xdr:sp macro="" textlink="">
      <xdr:nvSpPr>
        <xdr:cNvPr id="24" name="Text Box 32"/>
        <xdr:cNvSpPr txBox="1">
          <a:spLocks noChangeArrowheads="1"/>
        </xdr:cNvSpPr>
      </xdr:nvSpPr>
      <xdr:spPr bwMode="auto">
        <a:xfrm>
          <a:off x="238125" y="1981200"/>
          <a:ext cx="3438525" cy="160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pt-BR" sz="1400" b="1" i="0" u="sng" strike="noStrike" baseline="0">
              <a:solidFill>
                <a:srgbClr val="0000FF"/>
              </a:solidFill>
              <a:latin typeface="Arial"/>
              <a:cs typeface="Arial"/>
            </a:rPr>
            <a:t>Energia Produzida                       10.111                        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Geração Própria                           9.550                             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Energia Autoprodução                   283       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Energia Empresas Coligadas        464    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Perdas Geração RB                       (186)   </a:t>
          </a:r>
        </a:p>
      </xdr:txBody>
    </xdr:sp>
    <xdr:clientData/>
  </xdr:twoCellAnchor>
  <xdr:twoCellAnchor>
    <xdr:from>
      <xdr:col>0</xdr:col>
      <xdr:colOff>216353</xdr:colOff>
      <xdr:row>30</xdr:row>
      <xdr:rowOff>100694</xdr:rowOff>
    </xdr:from>
    <xdr:to>
      <xdr:col>4</xdr:col>
      <xdr:colOff>47625</xdr:colOff>
      <xdr:row>45</xdr:row>
      <xdr:rowOff>47625</xdr:rowOff>
    </xdr:to>
    <xdr:sp macro="" textlink="">
      <xdr:nvSpPr>
        <xdr:cNvPr id="25" name="Text Box 33"/>
        <xdr:cNvSpPr txBox="1">
          <a:spLocks noChangeArrowheads="1"/>
        </xdr:cNvSpPr>
      </xdr:nvSpPr>
      <xdr:spPr bwMode="auto">
        <a:xfrm>
          <a:off x="216353" y="3824969"/>
          <a:ext cx="3507922" cy="23758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pt-BR" sz="1400" b="1" i="0" u="sng" strike="noStrike" baseline="0">
              <a:solidFill>
                <a:srgbClr val="0000FF"/>
              </a:solidFill>
              <a:latin typeface="Arial"/>
              <a:cs typeface="Arial"/>
            </a:rPr>
            <a:t>Energia Comprada                    20.355                                                              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Itaipu                                            2.054 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Contratos Regulados </a:t>
          </a:r>
          <a:r>
            <a:rPr lang="pt-BR" sz="1100" b="1" i="0" u="none" strike="noStrike" baseline="30000">
              <a:solidFill>
                <a:srgbClr val="000000"/>
              </a:solidFill>
              <a:latin typeface="Arial"/>
              <a:cs typeface="Arial"/>
            </a:rPr>
            <a:t>(1)</a:t>
          </a: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3.784 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Compra no MRE </a:t>
          </a:r>
          <a:r>
            <a:rPr lang="pt-BR" sz="1100" b="1" i="0" u="none" strike="noStrike" baseline="30000">
              <a:solidFill>
                <a:srgbClr val="000000"/>
              </a:solidFill>
              <a:latin typeface="Arial"/>
              <a:cs typeface="Arial"/>
            </a:rPr>
            <a:t>(2</a:t>
          </a:r>
          <a:r>
            <a:rPr lang="pt-BR" sz="1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)</a:t>
          </a: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1.882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Compra na CCEE                       5.916</a:t>
          </a:r>
          <a:b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Contratos Bilaterais                   3.704</a:t>
          </a:r>
          <a:b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CCEN                                             362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CCGF                                           2.348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Recebimento na RD </a:t>
          </a:r>
          <a:r>
            <a:rPr lang="pt-BR" sz="1100" b="1" i="0" u="none" strike="noStrike" baseline="30000">
              <a:solidFill>
                <a:srgbClr val="000000"/>
              </a:solidFill>
              <a:latin typeface="Arial"/>
              <a:cs typeface="Arial"/>
            </a:rPr>
            <a:t>(3)</a:t>
          </a: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111  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PROINFA  </a:t>
          </a:r>
          <a:r>
            <a:rPr lang="pt-BR" sz="1100" b="1" i="0" u="none" strike="noStrike" baseline="30000">
              <a:solidFill>
                <a:srgbClr val="000000"/>
              </a:solidFill>
              <a:latin typeface="Arial"/>
              <a:cs typeface="Arial"/>
            </a:rPr>
            <a:t>(4)</a:t>
          </a: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194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Co-Geração                                      0</a:t>
          </a:r>
        </a:p>
      </xdr:txBody>
    </xdr:sp>
    <xdr:clientData/>
  </xdr:twoCellAnchor>
  <xdr:twoCellAnchor>
    <xdr:from>
      <xdr:col>0</xdr:col>
      <xdr:colOff>160942</xdr:colOff>
      <xdr:row>48</xdr:row>
      <xdr:rowOff>115163</xdr:rowOff>
    </xdr:from>
    <xdr:to>
      <xdr:col>10</xdr:col>
      <xdr:colOff>559594</xdr:colOff>
      <xdr:row>55</xdr:row>
      <xdr:rowOff>62769</xdr:rowOff>
    </xdr:to>
    <xdr:sp macro="" textlink="">
      <xdr:nvSpPr>
        <xdr:cNvPr id="26" name="Text Box 34"/>
        <xdr:cNvSpPr txBox="1">
          <a:spLocks noChangeArrowheads="1"/>
        </xdr:cNvSpPr>
      </xdr:nvSpPr>
      <xdr:spPr bwMode="auto">
        <a:xfrm>
          <a:off x="160942" y="6754088"/>
          <a:ext cx="8037702" cy="10810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Compreende o balanço de energia do grupo Cemig , empresas integrais : Cemig  D, Cemig GT,  Cemig PCH, Horizontes, Rosal, Sá Carvalho e SPE's .Exclui transações entre as empresas .</a:t>
          </a:r>
          <a:r>
            <a:rPr lang="pt-BR" sz="1000" b="0" i="0" baseline="0">
              <a:latin typeface="+mn-lt"/>
              <a:ea typeface="+mn-ea"/>
              <a:cs typeface="+mn-cs"/>
            </a:rPr>
            <a:t/>
          </a:r>
          <a:br>
            <a:rPr lang="pt-BR" sz="1000" b="0" i="0" baseline="0">
              <a:latin typeface="+mn-lt"/>
              <a:ea typeface="+mn-ea"/>
              <a:cs typeface="+mn-cs"/>
            </a:rPr>
          </a:b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Contratos de Comercialização de Energia no Ambiente Regulado - CCEAR e Leilão de Ajuste	</a:t>
          </a: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Mecanismo de Realocação de Energia - MRE</a:t>
          </a: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Geração injetada diretamente na Rede de Distribuição (inclui micro geração distribuída)</a:t>
          </a:r>
        </a:p>
        <a:p>
          <a:pPr marL="0" indent="0"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pt-BR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. Programa de incentivo às fontes alternativas de energia - PROINFA</a:t>
          </a:r>
        </a:p>
        <a:p>
          <a:pPr marL="0" indent="0"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5. Contratos Bilaterais das empresas CEMIG GT, Sá Carvalho, Horizontes, Rosal, CEMIG PCH e SPE's</a:t>
          </a:r>
        </a:p>
        <a:p>
          <a:pPr marL="0" indent="0"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6. Vendas da Cemig GT no Ambiente de Contratação Regulado - ACR</a:t>
          </a:r>
        </a:p>
        <a:p>
          <a:pPr marL="0" indent="0"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	</a:t>
          </a:r>
        </a:p>
      </xdr:txBody>
    </xdr:sp>
    <xdr:clientData/>
  </xdr:twoCellAnchor>
  <xdr:twoCellAnchor>
    <xdr:from>
      <xdr:col>11</xdr:col>
      <xdr:colOff>519113</xdr:colOff>
      <xdr:row>29</xdr:row>
      <xdr:rowOff>98425</xdr:rowOff>
    </xdr:from>
    <xdr:to>
      <xdr:col>12</xdr:col>
      <xdr:colOff>266700</xdr:colOff>
      <xdr:row>30</xdr:row>
      <xdr:rowOff>149989</xdr:rowOff>
    </xdr:to>
    <xdr:sp macro="" textlink="">
      <xdr:nvSpPr>
        <xdr:cNvPr id="27" name="CaixaDeTexto 35"/>
        <xdr:cNvSpPr txBox="1">
          <a:spLocks noChangeArrowheads="1"/>
        </xdr:cNvSpPr>
      </xdr:nvSpPr>
      <xdr:spPr bwMode="auto">
        <a:xfrm>
          <a:off x="8967788" y="3660775"/>
          <a:ext cx="357187" cy="2134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r>
            <a:rPr lang="pt-BR" sz="800"/>
            <a:t>(5)</a:t>
          </a:r>
        </a:p>
      </xdr:txBody>
    </xdr:sp>
    <xdr:clientData/>
  </xdr:twoCellAnchor>
  <xdr:twoCellAnchor>
    <xdr:from>
      <xdr:col>11</xdr:col>
      <xdr:colOff>519113</xdr:colOff>
      <xdr:row>34</xdr:row>
      <xdr:rowOff>36512</xdr:rowOff>
    </xdr:from>
    <xdr:to>
      <xdr:col>12</xdr:col>
      <xdr:colOff>266700</xdr:colOff>
      <xdr:row>35</xdr:row>
      <xdr:rowOff>88012</xdr:rowOff>
    </xdr:to>
    <xdr:sp macro="" textlink="">
      <xdr:nvSpPr>
        <xdr:cNvPr id="28" name="CaixaDeTexto 27"/>
        <xdr:cNvSpPr txBox="1">
          <a:spLocks noChangeArrowheads="1"/>
        </xdr:cNvSpPr>
      </xdr:nvSpPr>
      <xdr:spPr bwMode="auto">
        <a:xfrm>
          <a:off x="8967788" y="4408487"/>
          <a:ext cx="357187" cy="21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r>
            <a:rPr lang="pt-BR" sz="800">
              <a:latin typeface="Arial" charset="0"/>
              <a:cs typeface="Arial" charset="0"/>
            </a:rPr>
            <a:t>(6)</a:t>
          </a:r>
        </a:p>
      </xdr:txBody>
    </xdr:sp>
    <xdr:clientData/>
  </xdr:twoCellAnchor>
  <xdr:twoCellAnchor>
    <xdr:from>
      <xdr:col>8</xdr:col>
      <xdr:colOff>203200</xdr:colOff>
      <xdr:row>17</xdr:row>
      <xdr:rowOff>63501</xdr:rowOff>
    </xdr:from>
    <xdr:to>
      <xdr:col>13</xdr:col>
      <xdr:colOff>0</xdr:colOff>
      <xdr:row>19</xdr:row>
      <xdr:rowOff>6351</xdr:rowOff>
    </xdr:to>
    <xdr:sp macro="" textlink="">
      <xdr:nvSpPr>
        <xdr:cNvPr id="29" name="Text Box 12"/>
        <xdr:cNvSpPr txBox="1">
          <a:spLocks noChangeArrowheads="1"/>
        </xdr:cNvSpPr>
      </xdr:nvSpPr>
      <xdr:spPr bwMode="auto">
        <a:xfrm>
          <a:off x="6623050" y="1682751"/>
          <a:ext cx="32067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no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latin typeface="Arial" charset="0"/>
            </a:rPr>
            <a:t>Vendas CEMIG GT no Mercado Livre</a:t>
          </a:r>
        </a:p>
      </xdr:txBody>
    </xdr:sp>
    <xdr:clientData/>
  </xdr:twoCellAnchor>
  <xdr:twoCellAnchor>
    <xdr:from>
      <xdr:col>4</xdr:col>
      <xdr:colOff>464346</xdr:colOff>
      <xdr:row>35</xdr:row>
      <xdr:rowOff>83342</xdr:rowOff>
    </xdr:from>
    <xdr:to>
      <xdr:col>7</xdr:col>
      <xdr:colOff>103983</xdr:colOff>
      <xdr:row>39</xdr:row>
      <xdr:rowOff>71436</xdr:rowOff>
    </xdr:to>
    <xdr:sp macro="" textlink="">
      <xdr:nvSpPr>
        <xdr:cNvPr id="30" name="Rectangle 6"/>
        <xdr:cNvSpPr>
          <a:spLocks noChangeArrowheads="1"/>
        </xdr:cNvSpPr>
      </xdr:nvSpPr>
      <xdr:spPr bwMode="auto">
        <a:xfrm>
          <a:off x="4140996" y="4617242"/>
          <a:ext cx="1773237" cy="635794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  <xdr:txBody>
        <a:bodyPr wrap="square" anchor="ctr">
          <a:flatTx/>
        </a:bodyPr>
        <a:lstStyle/>
        <a:p>
          <a:pPr algn="ctr" rtl="0">
            <a:defRPr sz="1000"/>
          </a:pPr>
          <a: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Perdas - Rede de Distribuição</a:t>
          </a:r>
          <a:b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</a:br>
          <a: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1.917</a:t>
          </a:r>
        </a:p>
      </xdr:txBody>
    </xdr:sp>
    <xdr:clientData/>
  </xdr:twoCellAnchor>
  <xdr:twoCellAnchor>
    <xdr:from>
      <xdr:col>4</xdr:col>
      <xdr:colOff>476250</xdr:colOff>
      <xdr:row>40</xdr:row>
      <xdr:rowOff>95250</xdr:rowOff>
    </xdr:from>
    <xdr:to>
      <xdr:col>7</xdr:col>
      <xdr:colOff>115887</xdr:colOff>
      <xdr:row>44</xdr:row>
      <xdr:rowOff>83344</xdr:rowOff>
    </xdr:to>
    <xdr:sp macro="" textlink="">
      <xdr:nvSpPr>
        <xdr:cNvPr id="31" name="Rectangle 6"/>
        <xdr:cNvSpPr>
          <a:spLocks noChangeArrowheads="1"/>
        </xdr:cNvSpPr>
      </xdr:nvSpPr>
      <xdr:spPr bwMode="auto">
        <a:xfrm>
          <a:off x="4152900" y="5438775"/>
          <a:ext cx="1773237" cy="635794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  <xdr:txBody>
        <a:bodyPr wrap="square" anchor="ctr">
          <a:flatTx/>
        </a:bodyPr>
        <a:lstStyle/>
        <a:p>
          <a:pPr algn="ctr" rtl="0">
            <a:defRPr sz="1000"/>
          </a:pPr>
          <a: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Perdas - Rede Basica</a:t>
          </a:r>
          <a:b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</a:br>
          <a: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160</a:t>
          </a:r>
        </a:p>
      </xdr:txBody>
    </xdr:sp>
    <xdr:clientData/>
  </xdr:twoCellAnchor>
  <xdr:twoCellAnchor>
    <xdr:from>
      <xdr:col>9</xdr:col>
      <xdr:colOff>208642</xdr:colOff>
      <xdr:row>44</xdr:row>
      <xdr:rowOff>34465</xdr:rowOff>
    </xdr:from>
    <xdr:to>
      <xdr:col>11</xdr:col>
      <xdr:colOff>235630</xdr:colOff>
      <xdr:row>46</xdr:row>
      <xdr:rowOff>63040</xdr:rowOff>
    </xdr:to>
    <xdr:sp macro="" textlink="">
      <xdr:nvSpPr>
        <xdr:cNvPr id="32" name="AutoShape 15"/>
        <xdr:cNvSpPr>
          <a:spLocks noChangeArrowheads="1"/>
        </xdr:cNvSpPr>
      </xdr:nvSpPr>
      <xdr:spPr bwMode="auto">
        <a:xfrm>
          <a:off x="7238092" y="6025690"/>
          <a:ext cx="1446213" cy="352425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/>
        <a:p>
          <a:pPr algn="ctr" rtl="0">
            <a:defRPr sz="1000"/>
          </a:pPr>
          <a:r>
            <a:rPr lang="pt-BR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6.822</a:t>
          </a:r>
        </a:p>
      </xdr:txBody>
    </xdr:sp>
    <xdr:clientData/>
  </xdr:twoCellAnchor>
  <xdr:twoCellAnchor>
    <xdr:from>
      <xdr:col>8</xdr:col>
      <xdr:colOff>180975</xdr:colOff>
      <xdr:row>44</xdr:row>
      <xdr:rowOff>133350</xdr:rowOff>
    </xdr:from>
    <xdr:to>
      <xdr:col>9</xdr:col>
      <xdr:colOff>47625</xdr:colOff>
      <xdr:row>44</xdr:row>
      <xdr:rowOff>142875</xdr:rowOff>
    </xdr:to>
    <xdr:sp macro="" textlink="">
      <xdr:nvSpPr>
        <xdr:cNvPr id="33" name="Line 24"/>
        <xdr:cNvSpPr>
          <a:spLocks noChangeShapeType="1"/>
        </xdr:cNvSpPr>
      </xdr:nvSpPr>
      <xdr:spPr bwMode="auto">
        <a:xfrm flipV="1">
          <a:off x="6600825" y="6124575"/>
          <a:ext cx="476250" cy="9525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417513</xdr:colOff>
      <xdr:row>41</xdr:row>
      <xdr:rowOff>111571</xdr:rowOff>
    </xdr:from>
    <xdr:to>
      <xdr:col>12</xdr:col>
      <xdr:colOff>403226</xdr:colOff>
      <xdr:row>43</xdr:row>
      <xdr:rowOff>63440</xdr:rowOff>
    </xdr:to>
    <xdr:sp macro="" textlink="">
      <xdr:nvSpPr>
        <xdr:cNvPr id="34" name="Text Box 16"/>
        <xdr:cNvSpPr txBox="1">
          <a:spLocks noChangeArrowheads="1"/>
        </xdr:cNvSpPr>
      </xdr:nvSpPr>
      <xdr:spPr bwMode="auto">
        <a:xfrm>
          <a:off x="6837363" y="5617021"/>
          <a:ext cx="2624138" cy="27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latin typeface="Arial" charset="0"/>
            </a:rPr>
            <a:t>Vendas na CCEE</a:t>
          </a:r>
        </a:p>
      </xdr:txBody>
    </xdr:sp>
    <xdr:clientData/>
  </xdr:twoCellAnchor>
  <xdr:twoCellAnchor>
    <xdr:from>
      <xdr:col>8</xdr:col>
      <xdr:colOff>209550</xdr:colOff>
      <xdr:row>40</xdr:row>
      <xdr:rowOff>28575</xdr:rowOff>
    </xdr:from>
    <xdr:to>
      <xdr:col>9</xdr:col>
      <xdr:colOff>76200</xdr:colOff>
      <xdr:row>40</xdr:row>
      <xdr:rowOff>38100</xdr:rowOff>
    </xdr:to>
    <xdr:sp macro="" textlink="">
      <xdr:nvSpPr>
        <xdr:cNvPr id="35" name="Line 24"/>
        <xdr:cNvSpPr>
          <a:spLocks noChangeShapeType="1"/>
        </xdr:cNvSpPr>
      </xdr:nvSpPr>
      <xdr:spPr bwMode="auto">
        <a:xfrm flipV="1">
          <a:off x="6629400" y="5372100"/>
          <a:ext cx="476250" cy="9525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224972</xdr:colOff>
      <xdr:row>39</xdr:row>
      <xdr:rowOff>91624</xdr:rowOff>
    </xdr:from>
    <xdr:to>
      <xdr:col>11</xdr:col>
      <xdr:colOff>251960</xdr:colOff>
      <xdr:row>41</xdr:row>
      <xdr:rowOff>120200</xdr:rowOff>
    </xdr:to>
    <xdr:sp macro="" textlink="">
      <xdr:nvSpPr>
        <xdr:cNvPr id="36" name="AutoShape 15"/>
        <xdr:cNvSpPr>
          <a:spLocks noChangeArrowheads="1"/>
        </xdr:cNvSpPr>
      </xdr:nvSpPr>
      <xdr:spPr bwMode="auto">
        <a:xfrm>
          <a:off x="7254422" y="5273224"/>
          <a:ext cx="1446213" cy="352426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/>
        <a:p>
          <a:pPr algn="ctr" rtl="0">
            <a:defRPr sz="1000"/>
          </a:pPr>
          <a:r>
            <a:rPr lang="pt-BR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65</a:t>
          </a:r>
        </a:p>
      </xdr:txBody>
    </xdr:sp>
    <xdr:clientData/>
  </xdr:twoCellAnchor>
  <xdr:twoCellAnchor>
    <xdr:from>
      <xdr:col>8</xdr:col>
      <xdr:colOff>352201</xdr:colOff>
      <xdr:row>37</xdr:row>
      <xdr:rowOff>5445</xdr:rowOff>
    </xdr:from>
    <xdr:to>
      <xdr:col>12</xdr:col>
      <xdr:colOff>337914</xdr:colOff>
      <xdr:row>38</xdr:row>
      <xdr:rowOff>116064</xdr:rowOff>
    </xdr:to>
    <xdr:sp macro="" textlink="">
      <xdr:nvSpPr>
        <xdr:cNvPr id="37" name="Text Box 16"/>
        <xdr:cNvSpPr txBox="1">
          <a:spLocks noChangeArrowheads="1"/>
        </xdr:cNvSpPr>
      </xdr:nvSpPr>
      <xdr:spPr bwMode="auto">
        <a:xfrm>
          <a:off x="6772051" y="4863195"/>
          <a:ext cx="2624138" cy="272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latin typeface="Arial" charset="0"/>
            </a:rPr>
            <a:t>Vendas no MRE</a:t>
          </a:r>
        </a:p>
      </xdr:txBody>
    </xdr:sp>
    <xdr:clientData/>
  </xdr:twoCellAnchor>
  <xdr:twoCellAnchor>
    <xdr:from>
      <xdr:col>7</xdr:col>
      <xdr:colOff>104775</xdr:colOff>
      <xdr:row>28</xdr:row>
      <xdr:rowOff>28575</xdr:rowOff>
    </xdr:from>
    <xdr:to>
      <xdr:col>8</xdr:col>
      <xdr:colOff>161925</xdr:colOff>
      <xdr:row>28</xdr:row>
      <xdr:rowOff>28575</xdr:rowOff>
    </xdr:to>
    <xdr:sp macro="" textlink="">
      <xdr:nvSpPr>
        <xdr:cNvPr id="38" name="Line 3"/>
        <xdr:cNvSpPr>
          <a:spLocks noChangeShapeType="1"/>
        </xdr:cNvSpPr>
      </xdr:nvSpPr>
      <xdr:spPr bwMode="auto">
        <a:xfrm flipH="1">
          <a:off x="5915025" y="3429000"/>
          <a:ext cx="666750" cy="0"/>
        </a:xfrm>
        <a:prstGeom prst="line">
          <a:avLst/>
        </a:prstGeom>
        <a:noFill/>
        <a:ln w="38100">
          <a:solidFill>
            <a:srgbClr val="FF33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114299</xdr:colOff>
      <xdr:row>30</xdr:row>
      <xdr:rowOff>142875</xdr:rowOff>
    </xdr:from>
    <xdr:to>
      <xdr:col>4</xdr:col>
      <xdr:colOff>71437</xdr:colOff>
      <xdr:row>44</xdr:row>
      <xdr:rowOff>123825</xdr:rowOff>
    </xdr:to>
    <xdr:sp macro="" textlink="">
      <xdr:nvSpPr>
        <xdr:cNvPr id="39" name="Rectangle 4"/>
        <xdr:cNvSpPr>
          <a:spLocks noChangeArrowheads="1"/>
        </xdr:cNvSpPr>
      </xdr:nvSpPr>
      <xdr:spPr bwMode="auto">
        <a:xfrm>
          <a:off x="114299" y="3867150"/>
          <a:ext cx="3633788" cy="2247900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</xdr:sp>
    <xdr:clientData/>
  </xdr:twoCellAnchor>
  <xdr:twoCellAnchor>
    <xdr:from>
      <xdr:col>0</xdr:col>
      <xdr:colOff>123825</xdr:colOff>
      <xdr:row>18</xdr:row>
      <xdr:rowOff>152400</xdr:rowOff>
    </xdr:from>
    <xdr:to>
      <xdr:col>4</xdr:col>
      <xdr:colOff>76200</xdr:colOff>
      <xdr:row>29</xdr:row>
      <xdr:rowOff>95250</xdr:rowOff>
    </xdr:to>
    <xdr:sp macro="" textlink="">
      <xdr:nvSpPr>
        <xdr:cNvPr id="40" name="Rectangle 5"/>
        <xdr:cNvSpPr>
          <a:spLocks noChangeArrowheads="1"/>
        </xdr:cNvSpPr>
      </xdr:nvSpPr>
      <xdr:spPr bwMode="auto">
        <a:xfrm>
          <a:off x="123825" y="1933575"/>
          <a:ext cx="3629025" cy="1724025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</xdr:sp>
    <xdr:clientData/>
  </xdr:twoCellAnchor>
  <xdr:twoCellAnchor>
    <xdr:from>
      <xdr:col>4</xdr:col>
      <xdr:colOff>522288</xdr:colOff>
      <xdr:row>18</xdr:row>
      <xdr:rowOff>153987</xdr:rowOff>
    </xdr:from>
    <xdr:to>
      <xdr:col>7</xdr:col>
      <xdr:colOff>161925</xdr:colOff>
      <xdr:row>34</xdr:row>
      <xdr:rowOff>14287</xdr:rowOff>
    </xdr:to>
    <xdr:sp macro="" textlink="">
      <xdr:nvSpPr>
        <xdr:cNvPr id="41" name="Rectangle 6"/>
        <xdr:cNvSpPr>
          <a:spLocks noChangeArrowheads="1"/>
        </xdr:cNvSpPr>
      </xdr:nvSpPr>
      <xdr:spPr bwMode="auto">
        <a:xfrm>
          <a:off x="4198938" y="1935162"/>
          <a:ext cx="1773237" cy="2451100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  <xdr:txBody>
        <a:bodyPr wrap="square" anchor="ctr">
          <a:flatTx/>
        </a:bodyPr>
        <a:lstStyle/>
        <a:p>
          <a:pPr algn="ctr" rtl="0">
            <a:defRPr sz="1000"/>
          </a:pPr>
          <a: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Energia Comercializada</a:t>
          </a:r>
          <a:b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</a:br>
          <a: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55.380</a:t>
          </a:r>
          <a:b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</a:br>
          <a:endParaRPr lang="pt-BR" sz="1400" b="1" i="0" u="none" strike="noStrike" baseline="0">
            <a:solidFill>
              <a:srgbClr val="0000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163513</xdr:colOff>
      <xdr:row>14</xdr:row>
      <xdr:rowOff>157163</xdr:rowOff>
    </xdr:from>
    <xdr:to>
      <xdr:col>11</xdr:col>
      <xdr:colOff>188913</xdr:colOff>
      <xdr:row>17</xdr:row>
      <xdr:rowOff>19050</xdr:rowOff>
    </xdr:to>
    <xdr:sp macro="" textlink="$V$20">
      <xdr:nvSpPr>
        <xdr:cNvPr id="42" name="AutoShape 9"/>
        <xdr:cNvSpPr>
          <a:spLocks noChangeArrowheads="1"/>
        </xdr:cNvSpPr>
      </xdr:nvSpPr>
      <xdr:spPr bwMode="auto">
        <a:xfrm>
          <a:off x="7192963" y="1290638"/>
          <a:ext cx="1444625" cy="347662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/>
        <a:p>
          <a:pPr algn="ctr" rtl="0">
            <a:defRPr sz="1000"/>
          </a:pPr>
          <a:fld id="{0DCE7598-6B37-4F11-9377-EFBB4FCD9B26}" type="TxLink">
            <a:rPr lang="en-US" sz="1200" b="1" i="0" u="none" strike="noStrike" baseline="0">
              <a:solidFill>
                <a:schemeClr val="bg1"/>
              </a:solidFill>
              <a:latin typeface="Arial"/>
              <a:cs typeface="Arial"/>
            </a:rPr>
            <a:pPr algn="ctr" rtl="0">
              <a:defRPr sz="1000"/>
            </a:pPr>
            <a:t>18.083 </a:t>
          </a:fld>
          <a:endParaRPr lang="pt-BR" sz="1200" b="1" i="0" u="none" strike="noStrike" baseline="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101600</xdr:colOff>
      <xdr:row>12</xdr:row>
      <xdr:rowOff>50800</xdr:rowOff>
    </xdr:from>
    <xdr:to>
      <xdr:col>12</xdr:col>
      <xdr:colOff>557213</xdr:colOff>
      <xdr:row>14</xdr:row>
      <xdr:rowOff>2669</xdr:rowOff>
    </xdr:to>
    <xdr:sp macro="" textlink="">
      <xdr:nvSpPr>
        <xdr:cNvPr id="43" name="Text Box 10"/>
        <xdr:cNvSpPr txBox="1">
          <a:spLocks noChangeArrowheads="1"/>
        </xdr:cNvSpPr>
      </xdr:nvSpPr>
      <xdr:spPr bwMode="auto">
        <a:xfrm>
          <a:off x="6521450" y="860425"/>
          <a:ext cx="3094038" cy="27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latin typeface="Arial" charset="0"/>
            </a:rPr>
            <a:t>Vendas CEMIG D no Mercado  Cativo</a:t>
          </a:r>
        </a:p>
      </xdr:txBody>
    </xdr:sp>
    <xdr:clientData/>
  </xdr:twoCellAnchor>
  <xdr:twoCellAnchor>
    <xdr:from>
      <xdr:col>9</xdr:col>
      <xdr:colOff>163513</xdr:colOff>
      <xdr:row>20</xdr:row>
      <xdr:rowOff>12700</xdr:rowOff>
    </xdr:from>
    <xdr:to>
      <xdr:col>11</xdr:col>
      <xdr:colOff>190500</xdr:colOff>
      <xdr:row>22</xdr:row>
      <xdr:rowOff>41275</xdr:rowOff>
    </xdr:to>
    <xdr:sp macro="" textlink="$V$22">
      <xdr:nvSpPr>
        <xdr:cNvPr id="44" name="AutoShape 11"/>
        <xdr:cNvSpPr>
          <a:spLocks noChangeArrowheads="1"/>
        </xdr:cNvSpPr>
      </xdr:nvSpPr>
      <xdr:spPr bwMode="auto">
        <a:xfrm>
          <a:off x="7192963" y="2117725"/>
          <a:ext cx="1446212" cy="352425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/>
        <a:p>
          <a:pPr marL="0" indent="0" algn="ctr" rtl="0">
            <a:defRPr sz="1000"/>
          </a:pPr>
          <a:fld id="{DAF75A0E-A5F3-4B13-8B5B-B825358BC3F6}" type="TxLink">
            <a:rPr lang="en-US" sz="12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18.696 </a:t>
          </a:fld>
          <a:endParaRPr lang="pt-BR" sz="12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9</xdr:col>
      <xdr:colOff>127794</xdr:colOff>
      <xdr:row>24</xdr:row>
      <xdr:rowOff>152400</xdr:rowOff>
    </xdr:from>
    <xdr:to>
      <xdr:col>11</xdr:col>
      <xdr:colOff>153194</xdr:colOff>
      <xdr:row>27</xdr:row>
      <xdr:rowOff>14287</xdr:rowOff>
    </xdr:to>
    <xdr:sp macro="" textlink="$V$24">
      <xdr:nvSpPr>
        <xdr:cNvPr id="45" name="AutoShape 13"/>
        <xdr:cNvSpPr>
          <a:spLocks noChangeArrowheads="1"/>
        </xdr:cNvSpPr>
      </xdr:nvSpPr>
      <xdr:spPr bwMode="auto">
        <a:xfrm>
          <a:off x="7157244" y="2905125"/>
          <a:ext cx="1444625" cy="347662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/>
        <a:p>
          <a:pPr marL="0" indent="0" algn="ctr" rtl="0">
            <a:defRPr sz="1000"/>
          </a:pPr>
          <a:fld id="{B707EE2C-35F2-463D-8B5C-4BCC0341C456}" type="TxLink">
            <a:rPr lang="en-US" sz="12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0 </a:t>
          </a:fld>
          <a:endParaRPr lang="pt-BR" sz="12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8</xdr:col>
      <xdr:colOff>225425</xdr:colOff>
      <xdr:row>22</xdr:row>
      <xdr:rowOff>31751</xdr:rowOff>
    </xdr:from>
    <xdr:to>
      <xdr:col>12</xdr:col>
      <xdr:colOff>428625</xdr:colOff>
      <xdr:row>23</xdr:row>
      <xdr:rowOff>146051</xdr:rowOff>
    </xdr:to>
    <xdr:sp macro="" textlink="">
      <xdr:nvSpPr>
        <xdr:cNvPr id="46" name="Text Box 14"/>
        <xdr:cNvSpPr txBox="1">
          <a:spLocks noChangeArrowheads="1"/>
        </xdr:cNvSpPr>
      </xdr:nvSpPr>
      <xdr:spPr bwMode="auto">
        <a:xfrm>
          <a:off x="6645275" y="2460626"/>
          <a:ext cx="28416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no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latin typeface="Arial" charset="0"/>
            </a:rPr>
            <a:t>Repasse aos Autoprodutores</a:t>
          </a:r>
        </a:p>
      </xdr:txBody>
    </xdr:sp>
    <xdr:clientData/>
  </xdr:twoCellAnchor>
  <xdr:twoCellAnchor>
    <xdr:from>
      <xdr:col>9</xdr:col>
      <xdr:colOff>239713</xdr:colOff>
      <xdr:row>30</xdr:row>
      <xdr:rowOff>44450</xdr:rowOff>
    </xdr:from>
    <xdr:to>
      <xdr:col>11</xdr:col>
      <xdr:colOff>266700</xdr:colOff>
      <xdr:row>32</xdr:row>
      <xdr:rowOff>71437</xdr:rowOff>
    </xdr:to>
    <xdr:sp macro="" textlink="$V$26">
      <xdr:nvSpPr>
        <xdr:cNvPr id="47" name="AutoShape 17"/>
        <xdr:cNvSpPr>
          <a:spLocks noChangeArrowheads="1"/>
        </xdr:cNvSpPr>
      </xdr:nvSpPr>
      <xdr:spPr bwMode="auto">
        <a:xfrm>
          <a:off x="7269163" y="3768725"/>
          <a:ext cx="1446212" cy="350837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/>
        <a:p>
          <a:pPr marL="0" indent="0" algn="ctr" rtl="0">
            <a:defRPr sz="1000"/>
          </a:pPr>
          <a:fld id="{B2DDE1F2-3264-4AEC-980A-38C61397528E}" type="TxLink">
            <a:rPr lang="en-US" sz="12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1.307 </a:t>
          </a:fld>
          <a:endParaRPr lang="pt-BR" sz="12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8</xdr:col>
      <xdr:colOff>471626</xdr:colOff>
      <xdr:row>27</xdr:row>
      <xdr:rowOff>71437</xdr:rowOff>
    </xdr:from>
    <xdr:to>
      <xdr:col>12</xdr:col>
      <xdr:colOff>486567</xdr:colOff>
      <xdr:row>29</xdr:row>
      <xdr:rowOff>23306</xdr:rowOff>
    </xdr:to>
    <xdr:sp macro="" textlink="">
      <xdr:nvSpPr>
        <xdr:cNvPr id="48" name="Text Box 18"/>
        <xdr:cNvSpPr txBox="1">
          <a:spLocks noChangeArrowheads="1"/>
        </xdr:cNvSpPr>
      </xdr:nvSpPr>
      <xdr:spPr bwMode="auto">
        <a:xfrm>
          <a:off x="6891476" y="3309937"/>
          <a:ext cx="2653366" cy="27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latin typeface="Arial" charset="0"/>
            </a:rPr>
            <a:t>Vendas Empresas Coligadas</a:t>
          </a:r>
        </a:p>
      </xdr:txBody>
    </xdr:sp>
    <xdr:clientData/>
  </xdr:twoCellAnchor>
  <xdr:twoCellAnchor>
    <xdr:from>
      <xdr:col>9</xdr:col>
      <xdr:colOff>249238</xdr:colOff>
      <xdr:row>34</xdr:row>
      <xdr:rowOff>147637</xdr:rowOff>
    </xdr:from>
    <xdr:to>
      <xdr:col>11</xdr:col>
      <xdr:colOff>276225</xdr:colOff>
      <xdr:row>37</xdr:row>
      <xdr:rowOff>11112</xdr:rowOff>
    </xdr:to>
    <xdr:sp macro="" textlink="$V$28">
      <xdr:nvSpPr>
        <xdr:cNvPr id="49" name="AutoShape 21"/>
        <xdr:cNvSpPr>
          <a:spLocks noChangeArrowheads="1"/>
        </xdr:cNvSpPr>
      </xdr:nvSpPr>
      <xdr:spPr bwMode="auto">
        <a:xfrm>
          <a:off x="7278688" y="4519612"/>
          <a:ext cx="1446212" cy="349250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/>
        <a:p>
          <a:pPr marL="0" indent="0" algn="ctr" rtl="0">
            <a:defRPr sz="1000"/>
          </a:pPr>
          <a:fld id="{261EF640-E00E-4F80-8482-B1067408ED3A}" type="TxLink">
            <a:rPr lang="en-US" sz="12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1.654 </a:t>
          </a:fld>
          <a:endParaRPr lang="pt-BR" sz="12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8</xdr:col>
      <xdr:colOff>168275</xdr:colOff>
      <xdr:row>32</xdr:row>
      <xdr:rowOff>66675</xdr:rowOff>
    </xdr:from>
    <xdr:to>
      <xdr:col>12</xdr:col>
      <xdr:colOff>558800</xdr:colOff>
      <xdr:row>34</xdr:row>
      <xdr:rowOff>18544</xdr:rowOff>
    </xdr:to>
    <xdr:sp macro="" textlink="">
      <xdr:nvSpPr>
        <xdr:cNvPr id="50" name="Text Box 22"/>
        <xdr:cNvSpPr txBox="1">
          <a:spLocks noChangeArrowheads="1"/>
        </xdr:cNvSpPr>
      </xdr:nvSpPr>
      <xdr:spPr bwMode="auto">
        <a:xfrm>
          <a:off x="6588125" y="4114800"/>
          <a:ext cx="3028950" cy="27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latin typeface="Arial" charset="0"/>
            </a:rPr>
            <a:t>Vendas CEMIG GT às Distribuidoras</a:t>
          </a:r>
        </a:p>
      </xdr:txBody>
    </xdr:sp>
    <xdr:clientData/>
  </xdr:twoCellAnchor>
  <xdr:twoCellAnchor>
    <xdr:from>
      <xdr:col>8</xdr:col>
      <xdr:colOff>142875</xdr:colOff>
      <xdr:row>15</xdr:row>
      <xdr:rowOff>114300</xdr:rowOff>
    </xdr:from>
    <xdr:to>
      <xdr:col>8</xdr:col>
      <xdr:colOff>190500</xdr:colOff>
      <xdr:row>44</xdr:row>
      <xdr:rowOff>123825</xdr:rowOff>
    </xdr:to>
    <xdr:sp macro="" textlink="">
      <xdr:nvSpPr>
        <xdr:cNvPr id="51" name="Line 23"/>
        <xdr:cNvSpPr>
          <a:spLocks noChangeShapeType="1"/>
        </xdr:cNvSpPr>
      </xdr:nvSpPr>
      <xdr:spPr bwMode="auto">
        <a:xfrm>
          <a:off x="6562725" y="1409700"/>
          <a:ext cx="47625" cy="470535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161925</xdr:colOff>
      <xdr:row>31</xdr:row>
      <xdr:rowOff>47625</xdr:rowOff>
    </xdr:from>
    <xdr:to>
      <xdr:col>9</xdr:col>
      <xdr:colOff>38100</xdr:colOff>
      <xdr:row>31</xdr:row>
      <xdr:rowOff>47625</xdr:rowOff>
    </xdr:to>
    <xdr:sp macro="" textlink="">
      <xdr:nvSpPr>
        <xdr:cNvPr id="52" name="Line 25"/>
        <xdr:cNvSpPr>
          <a:spLocks noChangeShapeType="1"/>
        </xdr:cNvSpPr>
      </xdr:nvSpPr>
      <xdr:spPr bwMode="auto">
        <a:xfrm>
          <a:off x="6581775" y="3933825"/>
          <a:ext cx="485775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161925</xdr:colOff>
      <xdr:row>20</xdr:row>
      <xdr:rowOff>142875</xdr:rowOff>
    </xdr:from>
    <xdr:to>
      <xdr:col>9</xdr:col>
      <xdr:colOff>66675</xdr:colOff>
      <xdr:row>20</xdr:row>
      <xdr:rowOff>142875</xdr:rowOff>
    </xdr:to>
    <xdr:sp macro="" textlink="">
      <xdr:nvSpPr>
        <xdr:cNvPr id="53" name="Line 27"/>
        <xdr:cNvSpPr>
          <a:spLocks noChangeShapeType="1"/>
        </xdr:cNvSpPr>
      </xdr:nvSpPr>
      <xdr:spPr bwMode="auto">
        <a:xfrm>
          <a:off x="6581775" y="2247900"/>
          <a:ext cx="514350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142875</xdr:colOff>
      <xdr:row>15</xdr:row>
      <xdr:rowOff>114300</xdr:rowOff>
    </xdr:from>
    <xdr:to>
      <xdr:col>9</xdr:col>
      <xdr:colOff>47625</xdr:colOff>
      <xdr:row>15</xdr:row>
      <xdr:rowOff>114300</xdr:rowOff>
    </xdr:to>
    <xdr:sp macro="" textlink="">
      <xdr:nvSpPr>
        <xdr:cNvPr id="54" name="Line 28"/>
        <xdr:cNvSpPr>
          <a:spLocks noChangeShapeType="1"/>
        </xdr:cNvSpPr>
      </xdr:nvSpPr>
      <xdr:spPr bwMode="auto">
        <a:xfrm>
          <a:off x="6562725" y="1409700"/>
          <a:ext cx="514350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161925</xdr:colOff>
      <xdr:row>25</xdr:row>
      <xdr:rowOff>142875</xdr:rowOff>
    </xdr:from>
    <xdr:to>
      <xdr:col>9</xdr:col>
      <xdr:colOff>66675</xdr:colOff>
      <xdr:row>25</xdr:row>
      <xdr:rowOff>142875</xdr:rowOff>
    </xdr:to>
    <xdr:sp macro="" textlink="">
      <xdr:nvSpPr>
        <xdr:cNvPr id="55" name="Line 29"/>
        <xdr:cNvSpPr>
          <a:spLocks noChangeShapeType="1"/>
        </xdr:cNvSpPr>
      </xdr:nvSpPr>
      <xdr:spPr bwMode="auto">
        <a:xfrm>
          <a:off x="6581775" y="3057525"/>
          <a:ext cx="514350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261937</xdr:colOff>
      <xdr:row>19</xdr:row>
      <xdr:rowOff>130969</xdr:rowOff>
    </xdr:from>
    <xdr:to>
      <xdr:col>3</xdr:col>
      <xdr:colOff>523875</xdr:colOff>
      <xdr:row>28</xdr:row>
      <xdr:rowOff>119063</xdr:rowOff>
    </xdr:to>
    <xdr:sp macro="" textlink="">
      <xdr:nvSpPr>
        <xdr:cNvPr id="56" name="Text Box 32"/>
        <xdr:cNvSpPr txBox="1">
          <a:spLocks noChangeArrowheads="1"/>
        </xdr:cNvSpPr>
      </xdr:nvSpPr>
      <xdr:spPr bwMode="auto">
        <a:xfrm>
          <a:off x="261937" y="2074069"/>
          <a:ext cx="3328988" cy="1445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pt-BR" sz="1400" b="1" i="0" u="sng" strike="noStrike" baseline="0">
              <a:solidFill>
                <a:srgbClr val="0000FF"/>
              </a:solidFill>
              <a:latin typeface="Arial"/>
              <a:cs typeface="Arial"/>
            </a:rPr>
            <a:t>Energia Produzida                         5.942                         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Geração Própria                             4.644                            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Energia Autoprodução                         0  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Energia Empresas Coligadas       1.416    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Perdas Geração Rede Básica         </a:t>
          </a:r>
          <a:r>
            <a:rPr lang="pt-BR" sz="1400" b="1" i="0" u="none" strike="noStrike" baseline="0">
              <a:solidFill>
                <a:srgbClr val="FF0000"/>
              </a:solidFill>
              <a:latin typeface="Arial"/>
              <a:cs typeface="Arial"/>
            </a:rPr>
            <a:t>-118 </a:t>
          </a:r>
        </a:p>
      </xdr:txBody>
    </xdr:sp>
    <xdr:clientData/>
  </xdr:twoCellAnchor>
  <xdr:twoCellAnchor>
    <xdr:from>
      <xdr:col>0</xdr:col>
      <xdr:colOff>216353</xdr:colOff>
      <xdr:row>30</xdr:row>
      <xdr:rowOff>100694</xdr:rowOff>
    </xdr:from>
    <xdr:to>
      <xdr:col>3</xdr:col>
      <xdr:colOff>559593</xdr:colOff>
      <xdr:row>45</xdr:row>
      <xdr:rowOff>47625</xdr:rowOff>
    </xdr:to>
    <xdr:sp macro="" textlink="">
      <xdr:nvSpPr>
        <xdr:cNvPr id="57" name="Text Box 33"/>
        <xdr:cNvSpPr txBox="1">
          <a:spLocks noChangeArrowheads="1"/>
        </xdr:cNvSpPr>
      </xdr:nvSpPr>
      <xdr:spPr bwMode="auto">
        <a:xfrm>
          <a:off x="216353" y="3824969"/>
          <a:ext cx="3410290" cy="23758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pt-BR" sz="1400" b="1" i="0" u="sng" strike="noStrike" baseline="0">
              <a:solidFill>
                <a:srgbClr val="0000FF"/>
              </a:solidFill>
              <a:latin typeface="Arial"/>
              <a:cs typeface="Arial"/>
            </a:rPr>
            <a:t>Energia Comprada                         55.098                                                            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Itaipu                                                 4.364  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Contratos Regulados </a:t>
          </a:r>
          <a:r>
            <a:rPr lang="pt-BR" sz="1100" b="1" i="0" u="none" strike="noStrike" baseline="30000">
              <a:solidFill>
                <a:srgbClr val="000000"/>
              </a:solidFill>
              <a:latin typeface="Arial"/>
              <a:cs typeface="Arial"/>
            </a:rPr>
            <a:t>(1)</a:t>
          </a: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12.989  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Compra no MRE </a:t>
          </a:r>
          <a:r>
            <a:rPr lang="pt-BR" sz="1100" b="1" i="0" u="none" strike="noStrike" baseline="30000">
              <a:solidFill>
                <a:srgbClr val="000000"/>
              </a:solidFill>
              <a:latin typeface="Arial"/>
              <a:cs typeface="Arial"/>
            </a:rPr>
            <a:t>(2</a:t>
          </a:r>
          <a:r>
            <a:rPr lang="pt-BR" sz="1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)</a:t>
          </a: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2.654 Compra na CCEE                           12.480 </a:t>
          </a:r>
          <a:b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Contratos Bilaterais                      15.025 </a:t>
          </a:r>
          <a:b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CCEN                                                   817 CCGF                                                5.587 Recebimento na RD </a:t>
          </a:r>
          <a:r>
            <a:rPr lang="pt-BR" sz="1100" b="1" i="0" u="none" strike="noStrike" baseline="30000">
              <a:solidFill>
                <a:srgbClr val="000000"/>
              </a:solidFill>
              <a:latin typeface="Arial"/>
              <a:cs typeface="Arial"/>
            </a:rPr>
            <a:t>(3)</a:t>
          </a: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701 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PROINFA  </a:t>
          </a:r>
          <a:r>
            <a:rPr lang="pt-BR" sz="1100" b="1" i="0" u="none" strike="noStrike" baseline="30000">
              <a:solidFill>
                <a:srgbClr val="000000"/>
              </a:solidFill>
              <a:latin typeface="Arial"/>
              <a:cs typeface="Arial"/>
            </a:rPr>
            <a:t>(4)</a:t>
          </a: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442 Cogeração                                               0</a:t>
          </a:r>
        </a:p>
      </xdr:txBody>
    </xdr:sp>
    <xdr:clientData/>
  </xdr:twoCellAnchor>
  <xdr:twoCellAnchor>
    <xdr:from>
      <xdr:col>11</xdr:col>
      <xdr:colOff>519113</xdr:colOff>
      <xdr:row>29</xdr:row>
      <xdr:rowOff>98425</xdr:rowOff>
    </xdr:from>
    <xdr:to>
      <xdr:col>12</xdr:col>
      <xdr:colOff>266700</xdr:colOff>
      <xdr:row>30</xdr:row>
      <xdr:rowOff>149989</xdr:rowOff>
    </xdr:to>
    <xdr:sp macro="" textlink="">
      <xdr:nvSpPr>
        <xdr:cNvPr id="58" name="CaixaDeTexto 35"/>
        <xdr:cNvSpPr txBox="1">
          <a:spLocks noChangeArrowheads="1"/>
        </xdr:cNvSpPr>
      </xdr:nvSpPr>
      <xdr:spPr bwMode="auto">
        <a:xfrm>
          <a:off x="8967788" y="3660775"/>
          <a:ext cx="357187" cy="2134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r>
            <a:rPr lang="pt-BR" sz="800"/>
            <a:t>(5)</a:t>
          </a:r>
        </a:p>
      </xdr:txBody>
    </xdr:sp>
    <xdr:clientData/>
  </xdr:twoCellAnchor>
  <xdr:twoCellAnchor>
    <xdr:from>
      <xdr:col>11</xdr:col>
      <xdr:colOff>519113</xdr:colOff>
      <xdr:row>34</xdr:row>
      <xdr:rowOff>36512</xdr:rowOff>
    </xdr:from>
    <xdr:to>
      <xdr:col>12</xdr:col>
      <xdr:colOff>266700</xdr:colOff>
      <xdr:row>35</xdr:row>
      <xdr:rowOff>88012</xdr:rowOff>
    </xdr:to>
    <xdr:sp macro="" textlink="">
      <xdr:nvSpPr>
        <xdr:cNvPr id="59" name="CaixaDeTexto 58"/>
        <xdr:cNvSpPr txBox="1">
          <a:spLocks noChangeArrowheads="1"/>
        </xdr:cNvSpPr>
      </xdr:nvSpPr>
      <xdr:spPr bwMode="auto">
        <a:xfrm>
          <a:off x="8967788" y="4408487"/>
          <a:ext cx="357187" cy="21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r>
            <a:rPr lang="pt-BR" sz="800">
              <a:latin typeface="Arial" charset="0"/>
              <a:cs typeface="Arial" charset="0"/>
            </a:rPr>
            <a:t>(6)</a:t>
          </a:r>
        </a:p>
      </xdr:txBody>
    </xdr:sp>
    <xdr:clientData/>
  </xdr:twoCellAnchor>
  <xdr:twoCellAnchor>
    <xdr:from>
      <xdr:col>8</xdr:col>
      <xdr:colOff>203200</xdr:colOff>
      <xdr:row>17</xdr:row>
      <xdr:rowOff>63501</xdr:rowOff>
    </xdr:from>
    <xdr:to>
      <xdr:col>13</xdr:col>
      <xdr:colOff>0</xdr:colOff>
      <xdr:row>19</xdr:row>
      <xdr:rowOff>6351</xdr:rowOff>
    </xdr:to>
    <xdr:sp macro="" textlink="">
      <xdr:nvSpPr>
        <xdr:cNvPr id="60" name="Text Box 12"/>
        <xdr:cNvSpPr txBox="1">
          <a:spLocks noChangeArrowheads="1"/>
        </xdr:cNvSpPr>
      </xdr:nvSpPr>
      <xdr:spPr bwMode="auto">
        <a:xfrm>
          <a:off x="6623050" y="1682751"/>
          <a:ext cx="32067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no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latin typeface="Arial" charset="0"/>
            </a:rPr>
            <a:t>Vendas CEMIG GT no Mercado Livre</a:t>
          </a:r>
        </a:p>
      </xdr:txBody>
    </xdr:sp>
    <xdr:clientData/>
  </xdr:twoCellAnchor>
  <xdr:twoCellAnchor>
    <xdr:from>
      <xdr:col>4</xdr:col>
      <xdr:colOff>464346</xdr:colOff>
      <xdr:row>35</xdr:row>
      <xdr:rowOff>83342</xdr:rowOff>
    </xdr:from>
    <xdr:to>
      <xdr:col>7</xdr:col>
      <xdr:colOff>103983</xdr:colOff>
      <xdr:row>39</xdr:row>
      <xdr:rowOff>71436</xdr:rowOff>
    </xdr:to>
    <xdr:sp macro="" textlink="">
      <xdr:nvSpPr>
        <xdr:cNvPr id="61" name="Rectangle 6"/>
        <xdr:cNvSpPr>
          <a:spLocks noChangeArrowheads="1"/>
        </xdr:cNvSpPr>
      </xdr:nvSpPr>
      <xdr:spPr bwMode="auto">
        <a:xfrm>
          <a:off x="4140996" y="4617242"/>
          <a:ext cx="1773237" cy="635794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  <xdr:txBody>
        <a:bodyPr wrap="square" anchor="ctr">
          <a:flatTx/>
        </a:bodyPr>
        <a:lstStyle/>
        <a:p>
          <a:pPr algn="ctr" rtl="0">
            <a:defRPr sz="1000"/>
          </a:pPr>
          <a: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Perdas - Rede de Distribuição</a:t>
          </a:r>
          <a:b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</a:br>
          <a: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5.300</a:t>
          </a:r>
        </a:p>
      </xdr:txBody>
    </xdr:sp>
    <xdr:clientData/>
  </xdr:twoCellAnchor>
  <xdr:twoCellAnchor>
    <xdr:from>
      <xdr:col>4</xdr:col>
      <xdr:colOff>476250</xdr:colOff>
      <xdr:row>40</xdr:row>
      <xdr:rowOff>95250</xdr:rowOff>
    </xdr:from>
    <xdr:to>
      <xdr:col>7</xdr:col>
      <xdr:colOff>115887</xdr:colOff>
      <xdr:row>44</xdr:row>
      <xdr:rowOff>83344</xdr:rowOff>
    </xdr:to>
    <xdr:sp macro="" textlink="">
      <xdr:nvSpPr>
        <xdr:cNvPr id="62" name="Rectangle 6"/>
        <xdr:cNvSpPr>
          <a:spLocks noChangeArrowheads="1"/>
        </xdr:cNvSpPr>
      </xdr:nvSpPr>
      <xdr:spPr bwMode="auto">
        <a:xfrm>
          <a:off x="4152900" y="5438775"/>
          <a:ext cx="1773237" cy="635794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  <xdr:txBody>
        <a:bodyPr wrap="square" anchor="ctr">
          <a:flatTx/>
        </a:bodyPr>
        <a:lstStyle/>
        <a:p>
          <a:pPr algn="ctr" rtl="0">
            <a:defRPr sz="1000"/>
          </a:pPr>
          <a: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Perdas - Rede Básica</a:t>
          </a:r>
          <a:b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</a:br>
          <a: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360 </a:t>
          </a:r>
        </a:p>
      </xdr:txBody>
    </xdr:sp>
    <xdr:clientData/>
  </xdr:twoCellAnchor>
  <xdr:twoCellAnchor>
    <xdr:from>
      <xdr:col>9</xdr:col>
      <xdr:colOff>208642</xdr:colOff>
      <xdr:row>44</xdr:row>
      <xdr:rowOff>34465</xdr:rowOff>
    </xdr:from>
    <xdr:to>
      <xdr:col>11</xdr:col>
      <xdr:colOff>235630</xdr:colOff>
      <xdr:row>46</xdr:row>
      <xdr:rowOff>63040</xdr:rowOff>
    </xdr:to>
    <xdr:sp macro="" textlink="$V$32">
      <xdr:nvSpPr>
        <xdr:cNvPr id="63" name="AutoShape 15"/>
        <xdr:cNvSpPr>
          <a:spLocks noChangeArrowheads="1"/>
        </xdr:cNvSpPr>
      </xdr:nvSpPr>
      <xdr:spPr bwMode="auto">
        <a:xfrm>
          <a:off x="7238092" y="6025690"/>
          <a:ext cx="1446213" cy="352425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/>
        <a:p>
          <a:pPr marL="0" indent="0" algn="ctr" rtl="0">
            <a:defRPr sz="1000"/>
          </a:pPr>
          <a:fld id="{83A87A43-005B-4A97-824E-1F981A75A944}" type="TxLink">
            <a:rPr lang="en-US" sz="12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14.320 </a:t>
          </a:fld>
          <a:endParaRPr lang="pt-BR" sz="12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8</xdr:col>
      <xdr:colOff>180975</xdr:colOff>
      <xdr:row>44</xdr:row>
      <xdr:rowOff>133350</xdr:rowOff>
    </xdr:from>
    <xdr:to>
      <xdr:col>9</xdr:col>
      <xdr:colOff>47625</xdr:colOff>
      <xdr:row>44</xdr:row>
      <xdr:rowOff>142875</xdr:rowOff>
    </xdr:to>
    <xdr:sp macro="" textlink="">
      <xdr:nvSpPr>
        <xdr:cNvPr id="64" name="Line 24"/>
        <xdr:cNvSpPr>
          <a:spLocks noChangeShapeType="1"/>
        </xdr:cNvSpPr>
      </xdr:nvSpPr>
      <xdr:spPr bwMode="auto">
        <a:xfrm flipV="1">
          <a:off x="6600825" y="6124575"/>
          <a:ext cx="476250" cy="9525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417513</xdr:colOff>
      <xdr:row>41</xdr:row>
      <xdr:rowOff>111571</xdr:rowOff>
    </xdr:from>
    <xdr:to>
      <xdr:col>12</xdr:col>
      <xdr:colOff>403226</xdr:colOff>
      <xdr:row>43</xdr:row>
      <xdr:rowOff>63440</xdr:rowOff>
    </xdr:to>
    <xdr:sp macro="" textlink="">
      <xdr:nvSpPr>
        <xdr:cNvPr id="65" name="Text Box 16"/>
        <xdr:cNvSpPr txBox="1">
          <a:spLocks noChangeArrowheads="1"/>
        </xdr:cNvSpPr>
      </xdr:nvSpPr>
      <xdr:spPr bwMode="auto">
        <a:xfrm>
          <a:off x="6837363" y="5617021"/>
          <a:ext cx="2624138" cy="27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latin typeface="Arial" charset="0"/>
            </a:rPr>
            <a:t>Vendas na CCEE</a:t>
          </a:r>
        </a:p>
      </xdr:txBody>
    </xdr:sp>
    <xdr:clientData/>
  </xdr:twoCellAnchor>
  <xdr:twoCellAnchor>
    <xdr:from>
      <xdr:col>8</xdr:col>
      <xdr:colOff>197644</xdr:colOff>
      <xdr:row>40</xdr:row>
      <xdr:rowOff>28575</xdr:rowOff>
    </xdr:from>
    <xdr:to>
      <xdr:col>9</xdr:col>
      <xdr:colOff>64294</xdr:colOff>
      <xdr:row>40</xdr:row>
      <xdr:rowOff>38100</xdr:rowOff>
    </xdr:to>
    <xdr:sp macro="" textlink="">
      <xdr:nvSpPr>
        <xdr:cNvPr id="66" name="Line 24"/>
        <xdr:cNvSpPr>
          <a:spLocks noChangeShapeType="1"/>
        </xdr:cNvSpPr>
      </xdr:nvSpPr>
      <xdr:spPr bwMode="auto">
        <a:xfrm flipV="1">
          <a:off x="6617494" y="5372100"/>
          <a:ext cx="476250" cy="9525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224972</xdr:colOff>
      <xdr:row>39</xdr:row>
      <xdr:rowOff>91624</xdr:rowOff>
    </xdr:from>
    <xdr:to>
      <xdr:col>11</xdr:col>
      <xdr:colOff>251960</xdr:colOff>
      <xdr:row>41</xdr:row>
      <xdr:rowOff>120200</xdr:rowOff>
    </xdr:to>
    <xdr:sp macro="" textlink="$V$30">
      <xdr:nvSpPr>
        <xdr:cNvPr id="67" name="AutoShape 15"/>
        <xdr:cNvSpPr>
          <a:spLocks noChangeArrowheads="1"/>
        </xdr:cNvSpPr>
      </xdr:nvSpPr>
      <xdr:spPr bwMode="auto">
        <a:xfrm>
          <a:off x="7254422" y="5273224"/>
          <a:ext cx="1446213" cy="352426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/>
        <a:p>
          <a:pPr marL="0" indent="0" algn="ctr" rtl="0">
            <a:defRPr sz="1000"/>
          </a:pPr>
          <a:fld id="{BC76E721-C247-49BD-A12D-E070FAE712BE}" type="TxLink">
            <a:rPr lang="en-US" sz="12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1.321 </a:t>
          </a:fld>
          <a:endParaRPr lang="pt-BR" sz="12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8</xdr:col>
      <xdr:colOff>352201</xdr:colOff>
      <xdr:row>37</xdr:row>
      <xdr:rowOff>5445</xdr:rowOff>
    </xdr:from>
    <xdr:to>
      <xdr:col>12</xdr:col>
      <xdr:colOff>337914</xdr:colOff>
      <xdr:row>38</xdr:row>
      <xdr:rowOff>116064</xdr:rowOff>
    </xdr:to>
    <xdr:sp macro="" textlink="">
      <xdr:nvSpPr>
        <xdr:cNvPr id="68" name="Text Box 16"/>
        <xdr:cNvSpPr txBox="1">
          <a:spLocks noChangeArrowheads="1"/>
        </xdr:cNvSpPr>
      </xdr:nvSpPr>
      <xdr:spPr bwMode="auto">
        <a:xfrm>
          <a:off x="6772051" y="4863195"/>
          <a:ext cx="2624138" cy="272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latin typeface="Arial" charset="0"/>
            </a:rPr>
            <a:t>Vendas no MRE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326341</xdr:colOff>
      <xdr:row>7</xdr:row>
      <xdr:rowOff>25005</xdr:rowOff>
    </xdr:to>
    <xdr:pic>
      <xdr:nvPicPr>
        <xdr:cNvPr id="69" name="Imagem 6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402305" cy="1168005"/>
        </a:xfrm>
        <a:prstGeom prst="rect">
          <a:avLst/>
        </a:prstGeom>
      </xdr:spPr>
    </xdr:pic>
    <xdr:clientData/>
  </xdr:twoCellAnchor>
  <xdr:twoCellAnchor>
    <xdr:from>
      <xdr:col>2</xdr:col>
      <xdr:colOff>405681</xdr:colOff>
      <xdr:row>1</xdr:row>
      <xdr:rowOff>19279</xdr:rowOff>
    </xdr:from>
    <xdr:to>
      <xdr:col>10</xdr:col>
      <xdr:colOff>680158</xdr:colOff>
      <xdr:row>6</xdr:row>
      <xdr:rowOff>57765</xdr:rowOff>
    </xdr:to>
    <xdr:sp macro="" textlink="">
      <xdr:nvSpPr>
        <xdr:cNvPr id="70" name="CaixaDeTexto 69"/>
        <xdr:cNvSpPr txBox="1"/>
      </xdr:nvSpPr>
      <xdr:spPr>
        <a:xfrm>
          <a:off x="2610038" y="182565"/>
          <a:ext cx="5717334" cy="8549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1.3 BALANÇO DE ENERGIA ELETRICA </a:t>
          </a:r>
        </a:p>
        <a:p>
          <a:pPr algn="ctr"/>
          <a:r>
            <a:rPr lang="pt-BR" sz="20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Fornecimento Bruto de Energia Elétrica</a:t>
          </a:r>
        </a:p>
      </xdr:txBody>
    </xdr:sp>
    <xdr:clientData/>
  </xdr:twoCellAnchor>
  <xdr:twoCellAnchor>
    <xdr:from>
      <xdr:col>10</xdr:col>
      <xdr:colOff>750660</xdr:colOff>
      <xdr:row>5</xdr:row>
      <xdr:rowOff>24946</xdr:rowOff>
    </xdr:from>
    <xdr:to>
      <xdr:col>12</xdr:col>
      <xdr:colOff>261808</xdr:colOff>
      <xdr:row>6</xdr:row>
      <xdr:rowOff>118836</xdr:rowOff>
    </xdr:to>
    <xdr:grpSp>
      <xdr:nvGrpSpPr>
        <xdr:cNvPr id="71" name="Agrupar 46">
          <a:hlinkClick xmlns:r="http://schemas.openxmlformats.org/officeDocument/2006/relationships" r:id="rId2"/>
        </xdr:cNvPr>
        <xdr:cNvGrpSpPr/>
      </xdr:nvGrpSpPr>
      <xdr:grpSpPr>
        <a:xfrm>
          <a:off x="8397874" y="841375"/>
          <a:ext cx="939898" cy="257175"/>
          <a:chOff x="7817675" y="768144"/>
          <a:chExt cx="918516" cy="249238"/>
        </a:xfrm>
      </xdr:grpSpPr>
      <xdr:sp macro="" textlink="">
        <xdr:nvSpPr>
          <xdr:cNvPr id="72" name="Retângulo Arredondado 48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10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3" name="Seta para a Direita 55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181420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798719" cy="1133920"/>
        </a:xfrm>
        <a:prstGeom prst="rect">
          <a:avLst/>
        </a:prstGeom>
      </xdr:spPr>
    </xdr:pic>
    <xdr:clientData/>
  </xdr:twoCellAnchor>
  <xdr:twoCellAnchor>
    <xdr:from>
      <xdr:col>1</xdr:col>
      <xdr:colOff>1530349</xdr:colOff>
      <xdr:row>1</xdr:row>
      <xdr:rowOff>15874</xdr:rowOff>
    </xdr:from>
    <xdr:to>
      <xdr:col>10</xdr:col>
      <xdr:colOff>476250</xdr:colOff>
      <xdr:row>5</xdr:row>
      <xdr:rowOff>92914</xdr:rowOff>
    </xdr:to>
    <xdr:sp macro="" textlink="">
      <xdr:nvSpPr>
        <xdr:cNvPr id="5" name="CaixaDeTexto 4"/>
        <xdr:cNvSpPr txBox="1"/>
      </xdr:nvSpPr>
      <xdr:spPr>
        <a:xfrm>
          <a:off x="1824037" y="198437"/>
          <a:ext cx="7216776" cy="8072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1.4 VENDA DE ENERGIA POR CLASSE DE CONSUMO</a:t>
          </a:r>
        </a:p>
        <a:p>
          <a:pPr algn="ctr"/>
          <a:r>
            <a:rPr lang="pt-BR" sz="20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Fornecimento Bruto de Energia Elétrica</a:t>
          </a:r>
        </a:p>
      </xdr:txBody>
    </xdr:sp>
    <xdr:clientData/>
  </xdr:twoCellAnchor>
  <xdr:twoCellAnchor>
    <xdr:from>
      <xdr:col>9</xdr:col>
      <xdr:colOff>208509</xdr:colOff>
      <xdr:row>4</xdr:row>
      <xdr:rowOff>66895</xdr:rowOff>
    </xdr:from>
    <xdr:to>
      <xdr:col>10</xdr:col>
      <xdr:colOff>386111</xdr:colOff>
      <xdr:row>5</xdr:row>
      <xdr:rowOff>110912</xdr:rowOff>
    </xdr:to>
    <xdr:grpSp>
      <xdr:nvGrpSpPr>
        <xdr:cNvPr id="4" name="Agrupar 3">
          <a:hlinkClick xmlns:r="http://schemas.openxmlformats.org/officeDocument/2006/relationships" r:id="rId2"/>
        </xdr:cNvPr>
        <xdr:cNvGrpSpPr/>
      </xdr:nvGrpSpPr>
      <xdr:grpSpPr>
        <a:xfrm>
          <a:off x="7959478" y="828895"/>
          <a:ext cx="808633" cy="234517"/>
          <a:chOff x="7817675" y="768144"/>
          <a:chExt cx="918516" cy="249238"/>
        </a:xfrm>
      </xdr:grpSpPr>
      <xdr:sp macro="" textlink="">
        <xdr:nvSpPr>
          <xdr:cNvPr id="6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12700</xdr:colOff>
      <xdr:row>5</xdr:row>
      <xdr:rowOff>71883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64625" cy="1094233"/>
        </a:xfrm>
        <a:prstGeom prst="rect">
          <a:avLst/>
        </a:prstGeom>
      </xdr:spPr>
    </xdr:pic>
    <xdr:clientData/>
  </xdr:twoCellAnchor>
  <xdr:twoCellAnchor>
    <xdr:from>
      <xdr:col>2</xdr:col>
      <xdr:colOff>692150</xdr:colOff>
      <xdr:row>1</xdr:row>
      <xdr:rowOff>57150</xdr:rowOff>
    </xdr:from>
    <xdr:to>
      <xdr:col>6</xdr:col>
      <xdr:colOff>412750</xdr:colOff>
      <xdr:row>4</xdr:row>
      <xdr:rowOff>33338</xdr:rowOff>
    </xdr:to>
    <xdr:sp macro="" textlink="">
      <xdr:nvSpPr>
        <xdr:cNvPr id="4" name="CaixaDeTexto 3"/>
        <xdr:cNvSpPr txBox="1"/>
      </xdr:nvSpPr>
      <xdr:spPr>
        <a:xfrm>
          <a:off x="2279650" y="241300"/>
          <a:ext cx="6051550" cy="579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1.5 PERDAS DE ENERGIA</a:t>
          </a:r>
        </a:p>
      </xdr:txBody>
    </xdr:sp>
    <xdr:clientData/>
  </xdr:twoCellAnchor>
  <xdr:twoCellAnchor>
    <xdr:from>
      <xdr:col>6</xdr:col>
      <xdr:colOff>251370</xdr:colOff>
      <xdr:row>4</xdr:row>
      <xdr:rowOff>0</xdr:rowOff>
    </xdr:from>
    <xdr:to>
      <xdr:col>7</xdr:col>
      <xdr:colOff>478184</xdr:colOff>
      <xdr:row>5</xdr:row>
      <xdr:rowOff>14288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7811839" y="809625"/>
          <a:ext cx="810220" cy="252413"/>
          <a:chOff x="7817675" y="768144"/>
          <a:chExt cx="918516" cy="249238"/>
        </a:xfrm>
      </xdr:grpSpPr>
      <xdr:sp macro="" textlink="">
        <xdr:nvSpPr>
          <xdr:cNvPr id="6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12700</xdr:colOff>
      <xdr:row>5</xdr:row>
      <xdr:rowOff>109983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61450" cy="1094233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</xdr:row>
      <xdr:rowOff>44450</xdr:rowOff>
    </xdr:from>
    <xdr:to>
      <xdr:col>11</xdr:col>
      <xdr:colOff>0</xdr:colOff>
      <xdr:row>4</xdr:row>
      <xdr:rowOff>33338</xdr:rowOff>
    </xdr:to>
    <xdr:sp macro="" textlink="">
      <xdr:nvSpPr>
        <xdr:cNvPr id="4" name="CaixaDeTexto 3"/>
        <xdr:cNvSpPr txBox="1"/>
      </xdr:nvSpPr>
      <xdr:spPr>
        <a:xfrm>
          <a:off x="1803400" y="241300"/>
          <a:ext cx="7245350" cy="579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1.6 DECi e FECi</a:t>
          </a:r>
        </a:p>
      </xdr:txBody>
    </xdr:sp>
    <xdr:clientData/>
  </xdr:twoCellAnchor>
  <xdr:twoCellAnchor>
    <xdr:from>
      <xdr:col>9</xdr:col>
      <xdr:colOff>429170</xdr:colOff>
      <xdr:row>4</xdr:row>
      <xdr:rowOff>24029</xdr:rowOff>
    </xdr:from>
    <xdr:to>
      <xdr:col>10</xdr:col>
      <xdr:colOff>624234</xdr:colOff>
      <xdr:row>5</xdr:row>
      <xdr:rowOff>53759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7799139" y="833654"/>
          <a:ext cx="802283" cy="232136"/>
          <a:chOff x="7817675" y="768144"/>
          <a:chExt cx="918516" cy="249238"/>
        </a:xfrm>
      </xdr:grpSpPr>
      <xdr:sp macro="" textlink="">
        <xdr:nvSpPr>
          <xdr:cNvPr id="6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1262063</xdr:colOff>
      <xdr:row>5</xdr:row>
      <xdr:rowOff>141733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989344" cy="1094233"/>
        </a:xfrm>
        <a:prstGeom prst="rect">
          <a:avLst/>
        </a:prstGeom>
      </xdr:spPr>
    </xdr:pic>
    <xdr:clientData/>
  </xdr:twoCellAnchor>
  <xdr:twoCellAnchor>
    <xdr:from>
      <xdr:col>1</xdr:col>
      <xdr:colOff>768350</xdr:colOff>
      <xdr:row>1</xdr:row>
      <xdr:rowOff>50800</xdr:rowOff>
    </xdr:from>
    <xdr:to>
      <xdr:col>5</xdr:col>
      <xdr:colOff>984250</xdr:colOff>
      <xdr:row>4</xdr:row>
      <xdr:rowOff>58738</xdr:rowOff>
    </xdr:to>
    <xdr:sp macro="" textlink="">
      <xdr:nvSpPr>
        <xdr:cNvPr id="4" name="CaixaDeTexto 3"/>
        <xdr:cNvSpPr txBox="1"/>
      </xdr:nvSpPr>
      <xdr:spPr>
        <a:xfrm>
          <a:off x="1803400" y="241300"/>
          <a:ext cx="7245350" cy="579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2.1 RECEITA OPERACIONAL</a:t>
          </a:r>
        </a:p>
      </xdr:txBody>
    </xdr:sp>
    <xdr:clientData/>
  </xdr:twoCellAnchor>
  <xdr:twoCellAnchor>
    <xdr:from>
      <xdr:col>5</xdr:col>
      <xdr:colOff>359321</xdr:colOff>
      <xdr:row>4</xdr:row>
      <xdr:rowOff>35143</xdr:rowOff>
    </xdr:from>
    <xdr:to>
      <xdr:col>5</xdr:col>
      <xdr:colOff>1195735</xdr:colOff>
      <xdr:row>5</xdr:row>
      <xdr:rowOff>71223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9086602" y="797143"/>
          <a:ext cx="836414" cy="226580"/>
          <a:chOff x="7817675" y="768144"/>
          <a:chExt cx="918516" cy="249238"/>
        </a:xfrm>
      </xdr:grpSpPr>
      <xdr:sp macro="" textlink="">
        <xdr:nvSpPr>
          <xdr:cNvPr id="6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1273968</xdr:colOff>
      <xdr:row>5</xdr:row>
      <xdr:rowOff>173483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751218" cy="1125983"/>
        </a:xfrm>
        <a:prstGeom prst="rect">
          <a:avLst/>
        </a:prstGeom>
      </xdr:spPr>
    </xdr:pic>
    <xdr:clientData/>
  </xdr:twoCellAnchor>
  <xdr:twoCellAnchor>
    <xdr:from>
      <xdr:col>1</xdr:col>
      <xdr:colOff>992188</xdr:colOff>
      <xdr:row>1</xdr:row>
      <xdr:rowOff>79372</xdr:rowOff>
    </xdr:from>
    <xdr:to>
      <xdr:col>5</xdr:col>
      <xdr:colOff>0</xdr:colOff>
      <xdr:row>3</xdr:row>
      <xdr:rowOff>134934</xdr:rowOff>
    </xdr:to>
    <xdr:sp macro="" textlink="">
      <xdr:nvSpPr>
        <xdr:cNvPr id="4" name="CaixaDeTexto 3"/>
        <xdr:cNvSpPr txBox="1"/>
      </xdr:nvSpPr>
      <xdr:spPr>
        <a:xfrm>
          <a:off x="1833563" y="261935"/>
          <a:ext cx="7191375" cy="4206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200">
              <a:solidFill>
                <a:srgbClr val="008228"/>
              </a:solidFill>
              <a:latin typeface="Arial Black" panose="020B0A04020102020204" pitchFamily="34" charset="0"/>
            </a:rPr>
            <a:t>2.2 CUSTOS E DESPESAS OPERACIONAIS</a:t>
          </a:r>
        </a:p>
      </xdr:txBody>
    </xdr:sp>
    <xdr:clientData/>
  </xdr:twoCellAnchor>
  <xdr:twoCellAnchor>
    <xdr:from>
      <xdr:col>5</xdr:col>
      <xdr:colOff>339475</xdr:colOff>
      <xdr:row>4</xdr:row>
      <xdr:rowOff>58956</xdr:rowOff>
    </xdr:from>
    <xdr:to>
      <xdr:col>5</xdr:col>
      <xdr:colOff>1175889</xdr:colOff>
      <xdr:row>5</xdr:row>
      <xdr:rowOff>102973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8816725" y="820956"/>
          <a:ext cx="836414" cy="234517"/>
          <a:chOff x="7817675" y="768144"/>
          <a:chExt cx="918516" cy="249238"/>
        </a:xfrm>
      </xdr:grpSpPr>
      <xdr:sp macro="" textlink="">
        <xdr:nvSpPr>
          <xdr:cNvPr id="6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055894\AppData\Local\Microsoft\Windows\INetCache\Content.Outlook\Y1YZNJJ9\teste_atualizado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ORPARQ1\Groups\SA\PCPM\ESTATISTICA\Balanco_Energia_PCAR\2020\Balan&#231;o%20de%20Energia%20El&#233;trica_2020_2011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 pot inst"/>
      <sheetName val="Evol GF"/>
      <sheetName val="16032020"/>
      <sheetName val="10022020"/>
      <sheetName val="resumo"/>
      <sheetName val="06122019"/>
      <sheetName val="21082019"/>
      <sheetName val="23072019"/>
      <sheetName val="05062019"/>
      <sheetName val="01052019"/>
      <sheetName val="11012019"/>
      <sheetName val="31122018 (2)"/>
      <sheetName val="31122017 (2)"/>
      <sheetName val="31122018"/>
      <sheetName val="20122018"/>
      <sheetName val="28112018"/>
      <sheetName val="01082018"/>
      <sheetName val="01062018"/>
      <sheetName val="01032018"/>
      <sheetName val="01012018"/>
      <sheetName val="01122017"/>
      <sheetName val="30102017"/>
      <sheetName val="27092017"/>
      <sheetName val="08092017"/>
      <sheetName val="19072017"/>
      <sheetName val="20042017"/>
      <sheetName val="31032017"/>
      <sheetName val="20F (3)"/>
      <sheetName val="31122016"/>
      <sheetName val="04112016"/>
      <sheetName val="05082016"/>
      <sheetName val="29062016"/>
      <sheetName val="18062016"/>
      <sheetName val="19052016"/>
      <sheetName val="28042016"/>
      <sheetName val="20042016"/>
      <sheetName val="13012016"/>
      <sheetName val="06012016"/>
      <sheetName val="01082015"/>
      <sheetName val="04032015"/>
      <sheetName val="27022015"/>
      <sheetName val="31122014"/>
      <sheetName val="14122014"/>
      <sheetName val="Power View2"/>
      <sheetName val="referência"/>
      <sheetName val="20F (2)"/>
      <sheetName val="20F"/>
      <sheetName val="Dow Jones 2018"/>
      <sheetName val="teste_atualizado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RMES"/>
      <sheetName val="Confere"/>
      <sheetName val="Configurações"/>
      <sheetName val="RESUMO 20F (Sem Cruzamento)"/>
      <sheetName val="Infograma"/>
      <sheetName val="RESUMO 20F"/>
      <sheetName val="PlanejamentoC&amp;V"/>
      <sheetName val="CEMIG HOLDING_APENAS_INTEGRAIS"/>
      <sheetName val="EnergiaSecundaria"/>
      <sheetName val="SazoCCEAR"/>
      <sheetName val="Dados_PC-PM"/>
      <sheetName val="CEMIG D"/>
      <sheetName val="CEMIG G"/>
      <sheetName val="CEMIG_Conv"/>
      <sheetName val="CEMIG_I0"/>
      <sheetName val="CEMIG_I1"/>
      <sheetName val="CEMIG_I5"/>
      <sheetName val="CEMIG_I8"/>
      <sheetName val="CEMIG_2I5"/>
      <sheetName val="CEMIG PCH G"/>
      <sheetName val="CEMIG PCH I1"/>
      <sheetName val="CEMIG PCH I5"/>
      <sheetName val="HORIZONTES G"/>
      <sheetName val="HORIZONTES I1 G"/>
      <sheetName val="HORIZONTES I5 G"/>
      <sheetName val="ROSAL G"/>
      <sheetName val="SA CARVALHO G"/>
      <sheetName val="SPE G"/>
      <sheetName val="SPE TRES MARIAS"/>
      <sheetName val="SPE CAMARGOS"/>
      <sheetName val="SPE ITUTINGA"/>
      <sheetName val="SPE SALTO GRANDE"/>
      <sheetName val="SPE GERA LESTE"/>
      <sheetName val="SPE GERA OESTE"/>
      <sheetName val="SPE GERA SUL"/>
    </sheetNames>
    <sheetDataSet>
      <sheetData sheetId="0"/>
      <sheetData sheetId="1"/>
      <sheetData sheetId="2"/>
      <sheetData sheetId="3"/>
      <sheetData sheetId="4">
        <row r="5">
          <cell r="F5">
            <v>55379.812770016986</v>
          </cell>
        </row>
        <row r="7">
          <cell r="C7">
            <v>4644.3735529059995</v>
          </cell>
          <cell r="F7">
            <v>5300.2999209139998</v>
          </cell>
          <cell r="I7">
            <v>18082.954630999997</v>
          </cell>
        </row>
        <row r="9">
          <cell r="C9">
            <v>0</v>
          </cell>
          <cell r="F9">
            <v>359.94099284400045</v>
          </cell>
          <cell r="I9">
            <v>18695.844971179999</v>
          </cell>
        </row>
        <row r="11">
          <cell r="C11">
            <v>1415.7557139189998</v>
          </cell>
          <cell r="I11">
            <v>0</v>
          </cell>
        </row>
        <row r="13">
          <cell r="C13">
            <v>-118.34029426900001</v>
          </cell>
          <cell r="I13">
            <v>1306.652964078</v>
          </cell>
        </row>
        <row r="15">
          <cell r="I15">
            <v>1653.77277</v>
          </cell>
        </row>
        <row r="17">
          <cell r="I17">
            <v>1321.054577332</v>
          </cell>
        </row>
        <row r="18">
          <cell r="C18">
            <v>4363.6880708649996</v>
          </cell>
        </row>
        <row r="19">
          <cell r="I19">
            <v>14319.532856426998</v>
          </cell>
        </row>
        <row r="20">
          <cell r="C20">
            <v>12989.306111385002</v>
          </cell>
        </row>
        <row r="22">
          <cell r="C22">
            <v>2694.2877067149998</v>
          </cell>
        </row>
        <row r="24">
          <cell r="C24">
            <v>12480.463808724999</v>
          </cell>
        </row>
        <row r="26">
          <cell r="C26">
            <v>15024.58816752</v>
          </cell>
        </row>
        <row r="28">
          <cell r="C28">
            <v>816.67324099999996</v>
          </cell>
        </row>
        <row r="30">
          <cell r="C30">
            <v>5586.7563780090004</v>
          </cell>
        </row>
        <row r="32">
          <cell r="C32">
            <v>700.79314299999987</v>
          </cell>
        </row>
        <row r="34">
          <cell r="C34">
            <v>441.70808399999999</v>
          </cell>
        </row>
        <row r="36">
          <cell r="C36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showRowColHeaders="0" tabSelected="1" zoomScale="80" zoomScaleNormal="80" workbookViewId="0"/>
  </sheetViews>
  <sheetFormatPr defaultColWidth="0" defaultRowHeight="15" zeroHeight="1" x14ac:dyDescent="0.25"/>
  <cols>
    <col min="1" max="15" width="8.7109375" style="1" customWidth="1"/>
    <col min="16" max="16384" width="8.7109375" style="1" hidden="1"/>
  </cols>
  <sheetData>
    <row r="1" spans="13:15" x14ac:dyDescent="0.25">
      <c r="M1" s="82"/>
      <c r="N1" s="82"/>
      <c r="O1" s="82"/>
    </row>
    <row r="2" spans="13:15" x14ac:dyDescent="0.25">
      <c r="M2" s="82"/>
      <c r="N2" s="82"/>
      <c r="O2" s="82"/>
    </row>
    <row r="3" spans="13:15" x14ac:dyDescent="0.25">
      <c r="M3" s="82"/>
      <c r="N3" s="82"/>
      <c r="O3" s="82"/>
    </row>
    <row r="4" spans="13:15" x14ac:dyDescent="0.25">
      <c r="M4" s="82"/>
      <c r="N4" s="82"/>
      <c r="O4" s="82"/>
    </row>
    <row r="5" spans="13:15" x14ac:dyDescent="0.25">
      <c r="M5" s="82"/>
      <c r="N5" s="82"/>
      <c r="O5" s="82"/>
    </row>
    <row r="6" spans="13:15" x14ac:dyDescent="0.25">
      <c r="M6" s="82"/>
      <c r="N6" s="82"/>
      <c r="O6" s="82"/>
    </row>
    <row r="7" spans="13:15" x14ac:dyDescent="0.25">
      <c r="M7" s="82"/>
      <c r="N7" s="82"/>
      <c r="O7" s="82"/>
    </row>
    <row r="8" spans="13:15" x14ac:dyDescent="0.25">
      <c r="M8" s="82"/>
      <c r="N8" s="82"/>
      <c r="O8" s="82"/>
    </row>
    <row r="9" spans="13:15" x14ac:dyDescent="0.25">
      <c r="M9" s="82"/>
      <c r="N9" s="82"/>
      <c r="O9" s="82"/>
    </row>
    <row r="10" spans="13:15" x14ac:dyDescent="0.25">
      <c r="M10" s="82"/>
      <c r="N10" s="82"/>
      <c r="O10" s="82"/>
    </row>
    <row r="11" spans="13:15" x14ac:dyDescent="0.25">
      <c r="M11" s="82"/>
      <c r="N11" s="82"/>
      <c r="O11" s="82"/>
    </row>
    <row r="12" spans="13:15" x14ac:dyDescent="0.25">
      <c r="M12" s="82"/>
      <c r="N12" s="82"/>
      <c r="O12" s="82"/>
    </row>
    <row r="13" spans="13:15" x14ac:dyDescent="0.25">
      <c r="M13" s="82"/>
      <c r="N13" s="82"/>
      <c r="O13" s="82"/>
    </row>
    <row r="14" spans="13:15" x14ac:dyDescent="0.25">
      <c r="M14" s="82"/>
      <c r="N14" s="82"/>
      <c r="O14" s="82"/>
    </row>
    <row r="15" spans="13:15" x14ac:dyDescent="0.25">
      <c r="M15" s="82"/>
      <c r="N15" s="82"/>
      <c r="O15" s="82"/>
    </row>
    <row r="16" spans="13:15" x14ac:dyDescent="0.25">
      <c r="M16" s="82"/>
      <c r="N16" s="82"/>
      <c r="O16" s="82"/>
    </row>
    <row r="17" spans="13:15" x14ac:dyDescent="0.25">
      <c r="M17" s="82"/>
      <c r="N17" s="82"/>
      <c r="O17" s="82"/>
    </row>
    <row r="18" spans="13:15" x14ac:dyDescent="0.25">
      <c r="M18" s="82"/>
      <c r="N18" s="82"/>
      <c r="O18" s="82"/>
    </row>
    <row r="19" spans="13:15" x14ac:dyDescent="0.25">
      <c r="M19" s="82"/>
      <c r="N19" s="82"/>
      <c r="O19" s="82"/>
    </row>
    <row r="20" spans="13:15" x14ac:dyDescent="0.25">
      <c r="M20" s="82"/>
      <c r="N20" s="82"/>
      <c r="O20" s="82"/>
    </row>
    <row r="21" spans="13:15" x14ac:dyDescent="0.25">
      <c r="M21" s="82"/>
      <c r="N21" s="82"/>
      <c r="O21" s="82"/>
    </row>
    <row r="22" spans="13:15" x14ac:dyDescent="0.25">
      <c r="M22" s="82"/>
      <c r="N22" s="82"/>
      <c r="O22" s="82"/>
    </row>
    <row r="23" spans="13:15" x14ac:dyDescent="0.25">
      <c r="M23" s="82"/>
      <c r="N23" s="82"/>
      <c r="O23" s="82"/>
    </row>
    <row r="24" spans="13:15" x14ac:dyDescent="0.25">
      <c r="M24" s="82"/>
      <c r="N24" s="82"/>
      <c r="O24" s="82"/>
    </row>
    <row r="25" spans="13:15" x14ac:dyDescent="0.25">
      <c r="M25" s="82"/>
      <c r="N25" s="82"/>
      <c r="O25" s="82"/>
    </row>
    <row r="26" spans="13:15" x14ac:dyDescent="0.25">
      <c r="M26" s="82"/>
      <c r="N26" s="82"/>
      <c r="O26" s="82"/>
    </row>
    <row r="27" spans="13:15" x14ac:dyDescent="0.25">
      <c r="M27" s="82"/>
      <c r="N27" s="82"/>
      <c r="O27" s="82"/>
    </row>
    <row r="28" spans="13:15" x14ac:dyDescent="0.25">
      <c r="M28" s="82"/>
      <c r="N28" s="82"/>
      <c r="O28" s="82"/>
    </row>
  </sheetData>
  <pageMargins left="0.511811024" right="0.511811024" top="0.78740157499999996" bottom="0.78740157499999996" header="0.31496062000000002" footer="0.31496062000000002"/>
  <pageSetup paperSize="9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I40"/>
  <sheetViews>
    <sheetView showGridLines="0" showRowColHeaders="0" zoomScale="80" zoomScaleNormal="80" workbookViewId="0"/>
  </sheetViews>
  <sheetFormatPr defaultColWidth="8.7109375" defaultRowHeight="15" x14ac:dyDescent="0.25"/>
  <cols>
    <col min="1" max="1" width="15.28515625" customWidth="1"/>
    <col min="2" max="2" width="47.140625" bestFit="1" customWidth="1"/>
    <col min="3" max="5" width="19.140625" customWidth="1"/>
    <col min="6" max="6" width="0.85546875" style="168" customWidth="1"/>
    <col min="7" max="9" width="19.140625" customWidth="1"/>
  </cols>
  <sheetData>
    <row r="6" spans="2:9" ht="27.95" customHeight="1" x14ac:dyDescent="0.25">
      <c r="B6" s="75"/>
      <c r="C6" s="75"/>
      <c r="D6" s="75"/>
      <c r="E6" s="75"/>
      <c r="F6" s="163"/>
      <c r="G6" s="27"/>
      <c r="H6" s="27"/>
    </row>
    <row r="7" spans="2:9" s="76" customFormat="1" ht="23.45" customHeight="1" x14ac:dyDescent="0.25">
      <c r="B7" s="265" t="s">
        <v>168</v>
      </c>
      <c r="C7" s="262" t="s">
        <v>142</v>
      </c>
      <c r="D7" s="263"/>
      <c r="E7" s="263"/>
      <c r="F7" s="219"/>
      <c r="G7" s="262" t="s">
        <v>143</v>
      </c>
      <c r="H7" s="263"/>
      <c r="I7" s="263"/>
    </row>
    <row r="8" spans="2:9" s="76" customFormat="1" ht="30" customHeight="1" x14ac:dyDescent="0.25">
      <c r="B8" s="265"/>
      <c r="C8" s="109" t="s">
        <v>337</v>
      </c>
      <c r="D8" s="109" t="s">
        <v>338</v>
      </c>
      <c r="E8" s="109" t="s">
        <v>169</v>
      </c>
      <c r="F8" s="220"/>
      <c r="G8" s="109" t="s">
        <v>329</v>
      </c>
      <c r="H8" s="109" t="s">
        <v>330</v>
      </c>
      <c r="I8" s="109" t="s">
        <v>169</v>
      </c>
    </row>
    <row r="9" spans="2:9" s="76" customFormat="1" ht="23.45" customHeight="1" x14ac:dyDescent="0.25">
      <c r="B9" s="125" t="s">
        <v>170</v>
      </c>
      <c r="C9" s="155">
        <v>545376</v>
      </c>
      <c r="D9" s="155">
        <v>-281834</v>
      </c>
      <c r="E9" s="169" t="s">
        <v>135</v>
      </c>
      <c r="F9" s="164"/>
      <c r="G9" s="155">
        <v>1532524</v>
      </c>
      <c r="H9" s="155">
        <v>2630391</v>
      </c>
      <c r="I9" s="173">
        <v>-41.74</v>
      </c>
    </row>
    <row r="10" spans="2:9" s="76" customFormat="1" ht="23.45" customHeight="1" x14ac:dyDescent="0.25">
      <c r="B10" s="125" t="s">
        <v>171</v>
      </c>
      <c r="C10" s="155">
        <v>136446</v>
      </c>
      <c r="D10" s="155">
        <v>-622</v>
      </c>
      <c r="E10" s="169" t="s">
        <v>135</v>
      </c>
      <c r="F10" s="164"/>
      <c r="G10" s="155">
        <v>516002</v>
      </c>
      <c r="H10" s="155">
        <v>1687850</v>
      </c>
      <c r="I10" s="173">
        <v>-69.430000000000007</v>
      </c>
    </row>
    <row r="11" spans="2:9" s="76" customFormat="1" ht="23.45" customHeight="1" x14ac:dyDescent="0.25">
      <c r="B11" s="125" t="s">
        <v>172</v>
      </c>
      <c r="C11" s="155">
        <v>496619</v>
      </c>
      <c r="D11" s="155">
        <v>233791</v>
      </c>
      <c r="E11" s="169">
        <v>112.42</v>
      </c>
      <c r="F11" s="164"/>
      <c r="G11" s="155">
        <v>1258682</v>
      </c>
      <c r="H11" s="155">
        <v>-1573236</v>
      </c>
      <c r="I11" s="173" t="s">
        <v>135</v>
      </c>
    </row>
    <row r="12" spans="2:9" s="76" customFormat="1" ht="23.45" customHeight="1" x14ac:dyDescent="0.25">
      <c r="B12" s="125" t="s">
        <v>173</v>
      </c>
      <c r="C12" s="155">
        <v>245089</v>
      </c>
      <c r="D12" s="155">
        <v>244023</v>
      </c>
      <c r="E12" s="169">
        <v>0.44</v>
      </c>
      <c r="F12" s="164"/>
      <c r="G12" s="155">
        <v>733538</v>
      </c>
      <c r="H12" s="155">
        <v>723322</v>
      </c>
      <c r="I12" s="173">
        <v>1.41</v>
      </c>
    </row>
    <row r="13" spans="2:9" s="76" customFormat="1" ht="23.45" customHeight="1" x14ac:dyDescent="0.25">
      <c r="B13" s="93" t="s">
        <v>379</v>
      </c>
      <c r="C13" s="162">
        <v>1423530</v>
      </c>
      <c r="D13" s="162">
        <v>195358</v>
      </c>
      <c r="E13" s="170">
        <v>628.67999999999995</v>
      </c>
      <c r="F13" s="165"/>
      <c r="G13" s="162">
        <v>4040746</v>
      </c>
      <c r="H13" s="162">
        <v>3468327</v>
      </c>
      <c r="I13" s="170">
        <v>16.5</v>
      </c>
    </row>
    <row r="14" spans="2:9" s="76" customFormat="1" ht="23.45" customHeight="1" x14ac:dyDescent="0.25">
      <c r="B14" s="125" t="s">
        <v>174</v>
      </c>
      <c r="C14" s="155"/>
      <c r="D14" s="155"/>
      <c r="E14" s="169"/>
      <c r="F14" s="165"/>
      <c r="G14" s="111"/>
      <c r="H14" s="111"/>
      <c r="I14" s="174"/>
    </row>
    <row r="15" spans="2:9" s="76" customFormat="1" ht="23.45" customHeight="1" x14ac:dyDescent="0.25">
      <c r="B15" s="125" t="s">
        <v>351</v>
      </c>
      <c r="C15" s="155" t="s">
        <v>135</v>
      </c>
      <c r="D15" s="155">
        <v>-309144</v>
      </c>
      <c r="E15" s="169" t="s">
        <v>135</v>
      </c>
      <c r="F15" s="164"/>
      <c r="G15" s="111" t="s">
        <v>135</v>
      </c>
      <c r="H15" s="155">
        <v>-309144</v>
      </c>
      <c r="I15" s="173" t="s">
        <v>135</v>
      </c>
    </row>
    <row r="16" spans="2:9" s="76" customFormat="1" ht="25.5" x14ac:dyDescent="0.25">
      <c r="B16" s="125" t="s">
        <v>175</v>
      </c>
      <c r="C16" s="155">
        <v>-312</v>
      </c>
      <c r="D16" s="155">
        <v>-152</v>
      </c>
      <c r="E16" s="169">
        <v>105.26</v>
      </c>
      <c r="F16" s="164"/>
      <c r="G16" s="155">
        <v>-769</v>
      </c>
      <c r="H16" s="155">
        <v>-527</v>
      </c>
      <c r="I16" s="173">
        <v>45.92</v>
      </c>
    </row>
    <row r="17" spans="2:9" s="76" customFormat="1" x14ac:dyDescent="0.25">
      <c r="B17" s="125" t="s">
        <v>176</v>
      </c>
      <c r="C17" s="110"/>
      <c r="D17" s="110"/>
      <c r="E17" s="171"/>
      <c r="F17" s="164"/>
      <c r="G17" s="155" t="s">
        <v>135</v>
      </c>
      <c r="H17" s="155">
        <v>-1438563</v>
      </c>
      <c r="I17" s="173" t="s">
        <v>135</v>
      </c>
    </row>
    <row r="18" spans="2:9" s="76" customFormat="1" ht="25.5" x14ac:dyDescent="0.25">
      <c r="B18" s="125" t="s">
        <v>177</v>
      </c>
      <c r="C18" s="110"/>
      <c r="D18" s="110"/>
      <c r="E18" s="171"/>
      <c r="F18" s="165"/>
      <c r="G18" s="155">
        <v>37361</v>
      </c>
      <c r="H18" s="155">
        <v>688031</v>
      </c>
      <c r="I18" s="173">
        <v>-94.57</v>
      </c>
    </row>
    <row r="19" spans="2:9" s="76" customFormat="1" ht="25.5" x14ac:dyDescent="0.25">
      <c r="B19" s="218" t="s">
        <v>393</v>
      </c>
      <c r="C19" s="110">
        <v>136244</v>
      </c>
      <c r="D19" s="110"/>
      <c r="E19" s="171"/>
      <c r="F19" s="165"/>
      <c r="G19" s="155">
        <v>270267</v>
      </c>
      <c r="H19" s="155" t="s">
        <v>135</v>
      </c>
      <c r="I19" s="174" t="s">
        <v>135</v>
      </c>
    </row>
    <row r="20" spans="2:9" x14ac:dyDescent="0.25">
      <c r="B20" s="218" t="s">
        <v>394</v>
      </c>
      <c r="C20" s="110"/>
      <c r="D20" s="110"/>
      <c r="E20" s="171"/>
      <c r="F20" s="165"/>
      <c r="G20" s="155">
        <v>-51736</v>
      </c>
      <c r="H20" s="155" t="s">
        <v>135</v>
      </c>
      <c r="I20" s="174" t="s">
        <v>135</v>
      </c>
    </row>
    <row r="21" spans="2:9" x14ac:dyDescent="0.25">
      <c r="B21" s="125" t="s">
        <v>178</v>
      </c>
      <c r="C21" s="153"/>
      <c r="D21" s="153"/>
      <c r="E21" s="172"/>
      <c r="F21" s="165"/>
      <c r="G21" s="155">
        <v>-429840</v>
      </c>
      <c r="H21" s="155" t="s">
        <v>135</v>
      </c>
      <c r="I21" s="174" t="s">
        <v>135</v>
      </c>
    </row>
    <row r="22" spans="2:9" ht="25.5" x14ac:dyDescent="0.25">
      <c r="B22" s="125" t="s">
        <v>352</v>
      </c>
      <c r="C22" s="110">
        <v>-230935</v>
      </c>
      <c r="D22" s="110" t="s">
        <v>135</v>
      </c>
      <c r="E22" s="171" t="s">
        <v>135</v>
      </c>
      <c r="F22" s="166"/>
      <c r="G22" s="155">
        <v>-178028</v>
      </c>
      <c r="H22" s="155" t="s">
        <v>135</v>
      </c>
      <c r="I22" s="174" t="s">
        <v>135</v>
      </c>
    </row>
    <row r="23" spans="2:9" x14ac:dyDescent="0.25">
      <c r="B23" s="125" t="s">
        <v>353</v>
      </c>
      <c r="C23" s="110" t="s">
        <v>135</v>
      </c>
      <c r="D23" s="110">
        <v>1182613</v>
      </c>
      <c r="E23" s="171" t="s">
        <v>135</v>
      </c>
      <c r="F23" s="166"/>
      <c r="G23" s="155" t="s">
        <v>135</v>
      </c>
      <c r="H23" s="155">
        <v>1182613</v>
      </c>
      <c r="I23" s="173" t="s">
        <v>135</v>
      </c>
    </row>
    <row r="24" spans="2:9" ht="21" customHeight="1" thickBot="1" x14ac:dyDescent="0.3">
      <c r="B24" s="93" t="s">
        <v>179</v>
      </c>
      <c r="C24" s="221">
        <v>1328527</v>
      </c>
      <c r="D24" s="222">
        <v>1068675</v>
      </c>
      <c r="E24" s="223">
        <v>24.32</v>
      </c>
      <c r="F24" s="224"/>
      <c r="G24" s="222">
        <v>3688001</v>
      </c>
      <c r="H24" s="222">
        <v>3590737</v>
      </c>
      <c r="I24" s="225">
        <v>2.71</v>
      </c>
    </row>
    <row r="25" spans="2:9" ht="15.75" thickTop="1" x14ac:dyDescent="0.25">
      <c r="B25" s="130"/>
      <c r="C25" s="131"/>
      <c r="D25" s="131"/>
      <c r="E25" s="129"/>
      <c r="F25" s="167"/>
      <c r="G25" s="129"/>
      <c r="H25" s="129"/>
      <c r="I25" s="129"/>
    </row>
    <row r="26" spans="2:9" x14ac:dyDescent="0.25">
      <c r="C26" s="55"/>
      <c r="D26" s="55"/>
    </row>
    <row r="27" spans="2:9" x14ac:dyDescent="0.25">
      <c r="C27" s="55"/>
      <c r="D27" s="55"/>
    </row>
    <row r="28" spans="2:9" x14ac:dyDescent="0.25">
      <c r="B28" s="74"/>
      <c r="F28" s="78"/>
    </row>
    <row r="29" spans="2:9" x14ac:dyDescent="0.25">
      <c r="B29" s="74"/>
      <c r="F29" s="78"/>
    </row>
    <row r="30" spans="2:9" x14ac:dyDescent="0.25">
      <c r="B30" s="74"/>
      <c r="F30" s="78"/>
    </row>
    <row r="31" spans="2:9" x14ac:dyDescent="0.25">
      <c r="B31" s="74"/>
      <c r="F31" s="78"/>
    </row>
    <row r="32" spans="2:9" x14ac:dyDescent="0.25">
      <c r="B32" s="74"/>
      <c r="F32" s="78"/>
    </row>
    <row r="35" spans="2:6" x14ac:dyDescent="0.25">
      <c r="B35" s="74"/>
      <c r="F35" s="78"/>
    </row>
    <row r="36" spans="2:6" x14ac:dyDescent="0.25">
      <c r="B36" s="74"/>
      <c r="F36" s="78"/>
    </row>
    <row r="37" spans="2:6" x14ac:dyDescent="0.25">
      <c r="B37" s="74"/>
      <c r="F37" s="78"/>
    </row>
    <row r="38" spans="2:6" x14ac:dyDescent="0.25">
      <c r="B38" s="74"/>
      <c r="F38" s="78"/>
    </row>
    <row r="39" spans="2:6" x14ac:dyDescent="0.25">
      <c r="B39" s="74"/>
      <c r="F39" s="78"/>
    </row>
    <row r="40" spans="2:6" x14ac:dyDescent="0.25">
      <c r="B40" s="74"/>
      <c r="F40" s="78"/>
    </row>
  </sheetData>
  <mergeCells count="3">
    <mergeCell ref="C7:E7"/>
    <mergeCell ref="B7:B8"/>
    <mergeCell ref="G7:I7"/>
  </mergeCells>
  <conditionalFormatting sqref="C17:E18 C20:E21 D19:E19">
    <cfRule type="expression" dxfId="20" priority="11">
      <formula>MOD(ROW(),2)=0</formula>
    </cfRule>
  </conditionalFormatting>
  <conditionalFormatting sqref="C22:E22">
    <cfRule type="expression" dxfId="19" priority="9">
      <formula>MOD(ROW(),2)=0</formula>
    </cfRule>
  </conditionalFormatting>
  <conditionalFormatting sqref="C23:E23">
    <cfRule type="expression" dxfId="18" priority="8">
      <formula>MOD(ROW(),2)=0</formula>
    </cfRule>
  </conditionalFormatting>
  <conditionalFormatting sqref="C24:E24">
    <cfRule type="expression" dxfId="17" priority="7">
      <formula>MOD(ROW(),2)=0</formula>
    </cfRule>
  </conditionalFormatting>
  <conditionalFormatting sqref="G9:I24 C9:E18 C20:E24 D19:E19">
    <cfRule type="expression" dxfId="16" priority="6">
      <formula>MOD(ROW(),2)=0</formula>
    </cfRule>
  </conditionalFormatting>
  <conditionalFormatting sqref="G24">
    <cfRule type="expression" dxfId="15" priority="5">
      <formula>MOD(ROW(),2)=0</formula>
    </cfRule>
  </conditionalFormatting>
  <conditionalFormatting sqref="H24">
    <cfRule type="expression" dxfId="14" priority="4">
      <formula>MOD(ROW(),2)=0</formula>
    </cfRule>
  </conditionalFormatting>
  <conditionalFormatting sqref="B9:B24">
    <cfRule type="expression" dxfId="13" priority="3">
      <formula>MOD(ROW(),2)=0</formula>
    </cfRule>
  </conditionalFormatting>
  <conditionalFormatting sqref="C19">
    <cfRule type="expression" dxfId="12" priority="2">
      <formula>MOD(ROW(),2)=0</formula>
    </cfRule>
  </conditionalFormatting>
  <conditionalFormatting sqref="C19">
    <cfRule type="expression" dxfId="11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showRowColHeaders="0" zoomScale="80" zoomScaleNormal="80" workbookViewId="0"/>
  </sheetViews>
  <sheetFormatPr defaultColWidth="2.7109375" defaultRowHeight="15" zeroHeight="1" x14ac:dyDescent="0.25"/>
  <cols>
    <col min="1" max="1" width="12.42578125" customWidth="1"/>
    <col min="2" max="2" width="61.5703125" bestFit="1" customWidth="1"/>
    <col min="3" max="6" width="19.140625" customWidth="1"/>
  </cols>
  <sheetData>
    <row r="1" spans="2:6" x14ac:dyDescent="0.25"/>
    <row r="2" spans="2:6" x14ac:dyDescent="0.25"/>
    <row r="3" spans="2:6" x14ac:dyDescent="0.25"/>
    <row r="4" spans="2:6" x14ac:dyDescent="0.25">
      <c r="B4" s="266"/>
      <c r="C4" s="267"/>
      <c r="D4" s="267"/>
      <c r="E4" s="267"/>
    </row>
    <row r="5" spans="2:6" x14ac:dyDescent="0.25">
      <c r="B5" s="267"/>
      <c r="C5" s="267"/>
      <c r="D5" s="267"/>
      <c r="E5" s="267"/>
    </row>
    <row r="6" spans="2:6" ht="21.95" customHeight="1" x14ac:dyDescent="0.25">
      <c r="B6" s="267"/>
      <c r="C6" s="267"/>
      <c r="D6" s="267"/>
      <c r="E6" s="267"/>
    </row>
    <row r="7" spans="2:6" ht="21.6" customHeight="1" x14ac:dyDescent="0.25">
      <c r="B7" s="30" t="s">
        <v>29</v>
      </c>
      <c r="C7" s="4"/>
      <c r="D7" s="4"/>
    </row>
    <row r="8" spans="2:6" ht="20.45" customHeight="1" x14ac:dyDescent="0.25">
      <c r="B8" s="263"/>
      <c r="C8" s="260" t="s">
        <v>142</v>
      </c>
      <c r="D8" s="261"/>
      <c r="E8" s="260" t="s">
        <v>195</v>
      </c>
      <c r="F8" s="261"/>
    </row>
    <row r="9" spans="2:6" ht="20.45" customHeight="1" thickBot="1" x14ac:dyDescent="0.3">
      <c r="B9" s="263"/>
      <c r="C9" s="109" t="s">
        <v>337</v>
      </c>
      <c r="D9" s="109" t="s">
        <v>338</v>
      </c>
      <c r="E9" s="109" t="s">
        <v>329</v>
      </c>
      <c r="F9" s="109" t="s">
        <v>330</v>
      </c>
    </row>
    <row r="10" spans="2:6" ht="20.45" customHeight="1" x14ac:dyDescent="0.25">
      <c r="B10" s="58" t="s">
        <v>180</v>
      </c>
      <c r="C10" s="178"/>
      <c r="D10" s="178"/>
      <c r="E10" s="175"/>
      <c r="F10" s="175"/>
    </row>
    <row r="11" spans="2:6" ht="20.45" customHeight="1" x14ac:dyDescent="0.25">
      <c r="B11" s="57" t="s">
        <v>181</v>
      </c>
      <c r="C11" s="177">
        <v>22401</v>
      </c>
      <c r="D11" s="177">
        <v>31564</v>
      </c>
      <c r="E11" s="176">
        <v>61991</v>
      </c>
      <c r="F11" s="176">
        <v>82432</v>
      </c>
    </row>
    <row r="12" spans="2:6" ht="20.45" customHeight="1" x14ac:dyDescent="0.25">
      <c r="B12" s="57" t="s">
        <v>182</v>
      </c>
      <c r="C12" s="177">
        <v>105745</v>
      </c>
      <c r="D12" s="177">
        <v>90146</v>
      </c>
      <c r="E12" s="176">
        <v>282568</v>
      </c>
      <c r="F12" s="176">
        <v>272597</v>
      </c>
    </row>
    <row r="13" spans="2:6" ht="20.45" customHeight="1" x14ac:dyDescent="0.25">
      <c r="B13" s="57" t="s">
        <v>380</v>
      </c>
      <c r="C13" s="177" t="s">
        <v>135</v>
      </c>
      <c r="D13" s="177">
        <v>-70470</v>
      </c>
      <c r="E13" s="176"/>
      <c r="F13" s="176"/>
    </row>
    <row r="14" spans="2:6" ht="20.45" customHeight="1" x14ac:dyDescent="0.25">
      <c r="B14" s="57" t="s">
        <v>183</v>
      </c>
      <c r="C14" s="177">
        <v>5949</v>
      </c>
      <c r="D14" s="177">
        <v>6825</v>
      </c>
      <c r="E14" s="176">
        <v>14678</v>
      </c>
      <c r="F14" s="176">
        <v>19698</v>
      </c>
    </row>
    <row r="15" spans="2:6" ht="20.45" customHeight="1" x14ac:dyDescent="0.25">
      <c r="B15" s="57" t="s">
        <v>357</v>
      </c>
      <c r="C15" s="177">
        <v>5593</v>
      </c>
      <c r="D15" s="177">
        <v>31825</v>
      </c>
      <c r="E15" s="176">
        <v>31281</v>
      </c>
      <c r="F15" s="176">
        <v>84871</v>
      </c>
    </row>
    <row r="16" spans="2:6" ht="20.45" customHeight="1" x14ac:dyDescent="0.25">
      <c r="B16" s="57" t="s">
        <v>184</v>
      </c>
      <c r="C16" s="177">
        <v>270</v>
      </c>
      <c r="D16" s="177">
        <v>12966</v>
      </c>
      <c r="E16" s="176">
        <v>54312</v>
      </c>
      <c r="F16" s="176">
        <v>32872</v>
      </c>
    </row>
    <row r="17" spans="2:6" ht="20.45" customHeight="1" x14ac:dyDescent="0.25">
      <c r="B17" s="57" t="s">
        <v>185</v>
      </c>
      <c r="C17" s="177">
        <v>-22474</v>
      </c>
      <c r="D17" s="177">
        <v>-13044</v>
      </c>
      <c r="E17" s="176">
        <v>-38286</v>
      </c>
      <c r="F17" s="176">
        <v>-63796</v>
      </c>
    </row>
    <row r="18" spans="2:6" ht="20.45" customHeight="1" x14ac:dyDescent="0.25">
      <c r="B18" s="57" t="s">
        <v>358</v>
      </c>
      <c r="C18" s="177">
        <v>2651</v>
      </c>
      <c r="D18" s="177">
        <v>485836</v>
      </c>
      <c r="E18" s="176">
        <v>1803611</v>
      </c>
      <c r="F18" s="176">
        <v>1099230</v>
      </c>
    </row>
    <row r="19" spans="2:6" ht="20.45" customHeight="1" x14ac:dyDescent="0.25">
      <c r="B19" s="57" t="s">
        <v>186</v>
      </c>
      <c r="C19" s="177">
        <v>16751</v>
      </c>
      <c r="D19" s="177">
        <v>1617</v>
      </c>
      <c r="E19" s="176">
        <v>20234</v>
      </c>
      <c r="F19" s="176">
        <v>47596</v>
      </c>
    </row>
    <row r="20" spans="2:6" ht="20.45" customHeight="1" x14ac:dyDescent="0.25">
      <c r="B20" s="57" t="s">
        <v>187</v>
      </c>
      <c r="C20" s="177">
        <v>7196</v>
      </c>
      <c r="D20" s="177">
        <v>22169</v>
      </c>
      <c r="E20" s="176">
        <v>34288</v>
      </c>
      <c r="F20" s="176">
        <v>1575281</v>
      </c>
    </row>
    <row r="21" spans="2:6" ht="20.45" customHeight="1" x14ac:dyDescent="0.25">
      <c r="B21" s="57" t="s">
        <v>188</v>
      </c>
      <c r="C21" s="177">
        <v>21286</v>
      </c>
      <c r="D21" s="177">
        <v>19541</v>
      </c>
      <c r="E21" s="176">
        <v>53504</v>
      </c>
      <c r="F21" s="176">
        <v>91182</v>
      </c>
    </row>
    <row r="22" spans="2:6" ht="20.45" customHeight="1" x14ac:dyDescent="0.25">
      <c r="B22" s="57"/>
      <c r="C22" s="181">
        <v>165368</v>
      </c>
      <c r="D22" s="181">
        <v>618975</v>
      </c>
      <c r="E22" s="182">
        <v>2318181</v>
      </c>
      <c r="F22" s="181">
        <v>3241963</v>
      </c>
    </row>
    <row r="23" spans="2:6" ht="20.45" customHeight="1" x14ac:dyDescent="0.25">
      <c r="B23" s="58" t="s">
        <v>189</v>
      </c>
      <c r="C23" s="177"/>
      <c r="D23" s="177"/>
      <c r="E23" s="177"/>
      <c r="F23" s="176"/>
    </row>
    <row r="24" spans="2:6" ht="20.45" customHeight="1" x14ac:dyDescent="0.25">
      <c r="B24" s="57" t="s">
        <v>359</v>
      </c>
      <c r="C24" s="176">
        <v>-312605</v>
      </c>
      <c r="D24" s="176">
        <v>-319008</v>
      </c>
      <c r="E24" s="176">
        <v>-895711</v>
      </c>
      <c r="F24" s="176">
        <v>-924960</v>
      </c>
    </row>
    <row r="25" spans="2:6" ht="20.45" customHeight="1" x14ac:dyDescent="0.25">
      <c r="B25" s="57" t="s">
        <v>360</v>
      </c>
      <c r="C25" s="176">
        <v>-3809</v>
      </c>
      <c r="D25" s="176">
        <v>-20154</v>
      </c>
      <c r="E25" s="176">
        <v>-10910</v>
      </c>
      <c r="F25" s="176">
        <v>-34102</v>
      </c>
    </row>
    <row r="26" spans="2:6" ht="20.45" customHeight="1" x14ac:dyDescent="0.25">
      <c r="B26" s="57" t="s">
        <v>190</v>
      </c>
      <c r="C26" s="176">
        <v>-247294</v>
      </c>
      <c r="D26" s="176">
        <v>-429299</v>
      </c>
      <c r="E26" s="176">
        <v>-2409658</v>
      </c>
      <c r="F26" s="176">
        <v>-429299</v>
      </c>
    </row>
    <row r="27" spans="2:6" ht="20.45" customHeight="1" x14ac:dyDescent="0.25">
      <c r="B27" s="57" t="s">
        <v>191</v>
      </c>
      <c r="C27" s="176">
        <v>-5672</v>
      </c>
      <c r="D27" s="176">
        <v>-8542</v>
      </c>
      <c r="E27" s="176">
        <v>-72138</v>
      </c>
      <c r="F27" s="176">
        <v>-11674</v>
      </c>
    </row>
    <row r="28" spans="2:6" ht="20.45" customHeight="1" x14ac:dyDescent="0.25">
      <c r="B28" s="57" t="s">
        <v>361</v>
      </c>
      <c r="C28" s="176">
        <v>-45642</v>
      </c>
      <c r="D28" s="176">
        <v>-17179</v>
      </c>
      <c r="E28" s="176">
        <v>-81620</v>
      </c>
      <c r="F28" s="176">
        <v>-99890</v>
      </c>
    </row>
    <row r="29" spans="2:6" ht="20.45" customHeight="1" x14ac:dyDescent="0.25">
      <c r="B29" s="57" t="s">
        <v>192</v>
      </c>
      <c r="C29" s="176">
        <v>-3970</v>
      </c>
      <c r="D29" s="176">
        <v>114</v>
      </c>
      <c r="E29" s="176">
        <v>-5752</v>
      </c>
      <c r="F29" s="176">
        <v>-1662</v>
      </c>
    </row>
    <row r="30" spans="2:6" ht="20.45" customHeight="1" x14ac:dyDescent="0.25">
      <c r="B30" s="57" t="s">
        <v>193</v>
      </c>
      <c r="C30" s="176">
        <v>-12228</v>
      </c>
      <c r="D30" s="176">
        <v>-10741</v>
      </c>
      <c r="E30" s="176">
        <v>-33977</v>
      </c>
      <c r="F30" s="176">
        <v>-44319</v>
      </c>
    </row>
    <row r="31" spans="2:6" ht="20.45" customHeight="1" x14ac:dyDescent="0.25">
      <c r="B31" s="57" t="s">
        <v>362</v>
      </c>
      <c r="C31" s="176">
        <v>-6664</v>
      </c>
      <c r="D31" s="176">
        <v>-9298</v>
      </c>
      <c r="E31" s="176">
        <v>-20401</v>
      </c>
      <c r="F31" s="176">
        <v>-27630</v>
      </c>
    </row>
    <row r="32" spans="2:6" ht="20.45" customHeight="1" x14ac:dyDescent="0.25">
      <c r="B32" s="57" t="s">
        <v>188</v>
      </c>
      <c r="C32" s="176">
        <v>-24103</v>
      </c>
      <c r="D32" s="176">
        <v>-38659</v>
      </c>
      <c r="E32" s="176">
        <v>-46696</v>
      </c>
      <c r="F32" s="176">
        <v>-95191</v>
      </c>
    </row>
    <row r="33" spans="2:6" ht="20.45" customHeight="1" x14ac:dyDescent="0.25">
      <c r="B33" s="57"/>
      <c r="C33" s="182">
        <v>-661987</v>
      </c>
      <c r="D33" s="182">
        <v>-852766</v>
      </c>
      <c r="E33" s="182">
        <v>-3576863</v>
      </c>
      <c r="F33" s="182">
        <v>-1668727</v>
      </c>
    </row>
    <row r="34" spans="2:6" ht="20.45" customHeight="1" thickBot="1" x14ac:dyDescent="0.3">
      <c r="B34" s="114" t="s">
        <v>194</v>
      </c>
      <c r="C34" s="183">
        <v>-496619</v>
      </c>
      <c r="D34" s="183">
        <v>-233791</v>
      </c>
      <c r="E34" s="183">
        <v>-1258682</v>
      </c>
      <c r="F34" s="183">
        <v>1573236</v>
      </c>
    </row>
    <row r="35" spans="2:6" ht="15.75" thickTop="1" x14ac:dyDescent="0.25"/>
    <row r="36" spans="2:6" x14ac:dyDescent="0.25"/>
    <row r="37" spans="2:6" x14ac:dyDescent="0.25"/>
  </sheetData>
  <mergeCells count="4">
    <mergeCell ref="B4:E6"/>
    <mergeCell ref="B8:B9"/>
    <mergeCell ref="C8:D8"/>
    <mergeCell ref="E8:F8"/>
  </mergeCells>
  <conditionalFormatting sqref="E10:F10 E13:F13 E23:F23">
    <cfRule type="expression" dxfId="10" priority="3">
      <formula>MOD(ROW(),2)=0</formula>
    </cfRule>
  </conditionalFormatting>
  <conditionalFormatting sqref="B10:F34">
    <cfRule type="expression" dxfId="9" priority="2">
      <formula>MOD(ROW(),2)=0</formula>
    </cfRule>
  </conditionalFormatting>
  <conditionalFormatting sqref="F22 F34 F25">
    <cfRule type="expression" dxfId="8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showRowColHeaders="0" zoomScale="80" zoomScaleNormal="80" workbookViewId="0"/>
  </sheetViews>
  <sheetFormatPr defaultColWidth="0" defaultRowHeight="15" zeroHeight="1" x14ac:dyDescent="0.25"/>
  <cols>
    <col min="1" max="1" width="4.7109375" customWidth="1"/>
    <col min="2" max="2" width="30.140625" customWidth="1"/>
    <col min="3" max="5" width="12" customWidth="1"/>
    <col min="6" max="6" width="9.7109375" bestFit="1" customWidth="1"/>
    <col min="7" max="7" width="12.5703125" bestFit="1" customWidth="1"/>
    <col min="8" max="8" width="11" bestFit="1" customWidth="1"/>
    <col min="9" max="9" width="10.85546875" bestFit="1" customWidth="1"/>
    <col min="10" max="10" width="12.5703125" bestFit="1" customWidth="1"/>
    <col min="11" max="11" width="4.140625" customWidth="1"/>
    <col min="12" max="16384" width="8.7109375" hidden="1"/>
  </cols>
  <sheetData>
    <row r="1" spans="2:10" x14ac:dyDescent="0.25"/>
    <row r="2" spans="2:10" x14ac:dyDescent="0.25"/>
    <row r="3" spans="2:10" x14ac:dyDescent="0.25"/>
    <row r="4" spans="2:10" ht="15" customHeight="1" x14ac:dyDescent="0.25">
      <c r="B4" s="266"/>
      <c r="C4" s="266"/>
      <c r="D4" s="266"/>
      <c r="E4" s="266"/>
      <c r="F4" s="266"/>
      <c r="G4" s="266"/>
      <c r="H4" s="266"/>
      <c r="I4" s="266"/>
      <c r="J4" s="266"/>
    </row>
    <row r="5" spans="2:10" ht="15" customHeight="1" x14ac:dyDescent="0.25">
      <c r="B5" s="266"/>
      <c r="C5" s="266"/>
      <c r="D5" s="266"/>
      <c r="E5" s="266"/>
      <c r="F5" s="266"/>
      <c r="G5" s="266"/>
      <c r="H5" s="266"/>
      <c r="I5" s="266"/>
      <c r="J5" s="266"/>
    </row>
    <row r="6" spans="2:10" ht="15" customHeight="1" x14ac:dyDescent="0.25">
      <c r="B6" s="266"/>
      <c r="C6" s="266"/>
      <c r="D6" s="266"/>
      <c r="E6" s="266"/>
      <c r="F6" s="266"/>
      <c r="G6" s="266"/>
      <c r="H6" s="266"/>
      <c r="I6" s="266"/>
      <c r="J6" s="266"/>
    </row>
    <row r="7" spans="2:10" ht="20.100000000000001" customHeight="1" x14ac:dyDescent="0.25">
      <c r="B7" s="77" t="s">
        <v>29</v>
      </c>
      <c r="C7" s="76"/>
      <c r="D7" s="76"/>
      <c r="E7" s="76"/>
      <c r="F7" s="76"/>
      <c r="G7" s="76"/>
      <c r="H7" s="76"/>
      <c r="I7" s="76"/>
      <c r="J7" s="76"/>
    </row>
    <row r="8" spans="2:10" ht="20.45" customHeight="1" x14ac:dyDescent="0.25">
      <c r="B8" s="198" t="s">
        <v>195</v>
      </c>
      <c r="C8" s="199">
        <v>2020</v>
      </c>
      <c r="D8" s="199">
        <v>2021</v>
      </c>
      <c r="E8" s="199">
        <v>2022</v>
      </c>
      <c r="F8" s="199">
        <v>2023</v>
      </c>
      <c r="G8" s="199">
        <v>2024</v>
      </c>
      <c r="H8" s="199">
        <v>2025</v>
      </c>
      <c r="I8" s="199">
        <v>2026</v>
      </c>
      <c r="J8" s="199" t="s">
        <v>122</v>
      </c>
    </row>
    <row r="9" spans="2:10" ht="20.45" customHeight="1" x14ac:dyDescent="0.25">
      <c r="B9" s="58" t="s">
        <v>196</v>
      </c>
      <c r="C9" s="185"/>
      <c r="D9" s="185"/>
      <c r="E9" s="185"/>
      <c r="F9" s="185"/>
      <c r="G9" s="185"/>
      <c r="H9" s="185"/>
      <c r="I9" s="186"/>
      <c r="J9" s="185"/>
    </row>
    <row r="10" spans="2:10" ht="20.45" customHeight="1" x14ac:dyDescent="0.25">
      <c r="B10" s="57" t="s">
        <v>197</v>
      </c>
      <c r="C10" s="187">
        <v>210673</v>
      </c>
      <c r="D10" s="187">
        <v>88706</v>
      </c>
      <c r="E10" s="187" t="s">
        <v>135</v>
      </c>
      <c r="F10" s="187" t="s">
        <v>135</v>
      </c>
      <c r="G10" s="187">
        <v>8471915</v>
      </c>
      <c r="H10" s="187" t="s">
        <v>135</v>
      </c>
      <c r="I10" s="187" t="s">
        <v>135</v>
      </c>
      <c r="J10" s="187">
        <v>8771294</v>
      </c>
    </row>
    <row r="11" spans="2:10" ht="20.45" customHeight="1" x14ac:dyDescent="0.25">
      <c r="B11" s="58" t="s">
        <v>198</v>
      </c>
      <c r="C11" s="188">
        <v>210673</v>
      </c>
      <c r="D11" s="188">
        <v>88706</v>
      </c>
      <c r="E11" s="188" t="s">
        <v>135</v>
      </c>
      <c r="F11" s="188" t="s">
        <v>135</v>
      </c>
      <c r="G11" s="188">
        <v>8471915</v>
      </c>
      <c r="H11" s="188" t="s">
        <v>135</v>
      </c>
      <c r="I11" s="188" t="s">
        <v>135</v>
      </c>
      <c r="J11" s="188">
        <v>8771294</v>
      </c>
    </row>
    <row r="12" spans="2:10" ht="20.45" customHeight="1" x14ac:dyDescent="0.25">
      <c r="B12" s="58" t="s">
        <v>199</v>
      </c>
      <c r="C12" s="189"/>
      <c r="D12" s="189"/>
      <c r="E12" s="189"/>
      <c r="F12" s="189"/>
      <c r="G12" s="189"/>
      <c r="H12" s="189"/>
      <c r="I12" s="188"/>
      <c r="J12" s="188"/>
    </row>
    <row r="13" spans="2:10" ht="20.45" customHeight="1" x14ac:dyDescent="0.25">
      <c r="B13" s="57" t="s">
        <v>363</v>
      </c>
      <c r="C13" s="189">
        <v>91063</v>
      </c>
      <c r="D13" s="189">
        <v>896404</v>
      </c>
      <c r="E13" s="189">
        <v>598270</v>
      </c>
      <c r="F13" s="189">
        <v>241262</v>
      </c>
      <c r="G13" s="189">
        <v>241262</v>
      </c>
      <c r="H13" s="189">
        <v>1012572</v>
      </c>
      <c r="I13" s="189">
        <v>771310</v>
      </c>
      <c r="J13" s="189">
        <v>3852143</v>
      </c>
    </row>
    <row r="14" spans="2:10" ht="20.45" customHeight="1" x14ac:dyDescent="0.25">
      <c r="B14" s="57" t="s">
        <v>364</v>
      </c>
      <c r="C14" s="189">
        <v>1662</v>
      </c>
      <c r="D14" s="189">
        <v>3406</v>
      </c>
      <c r="E14" s="189">
        <v>3265</v>
      </c>
      <c r="F14" s="189">
        <v>2379</v>
      </c>
      <c r="G14" s="189" t="s">
        <v>135</v>
      </c>
      <c r="H14" s="189" t="s">
        <v>135</v>
      </c>
      <c r="I14" s="189" t="s">
        <v>135</v>
      </c>
      <c r="J14" s="189">
        <v>10712</v>
      </c>
    </row>
    <row r="15" spans="2:10" ht="20.45" customHeight="1" x14ac:dyDescent="0.25">
      <c r="B15" s="57" t="s">
        <v>365</v>
      </c>
      <c r="C15" s="189">
        <v>224543</v>
      </c>
      <c r="D15" s="189">
        <v>898694</v>
      </c>
      <c r="E15" s="189">
        <v>569521</v>
      </c>
      <c r="F15" s="189">
        <v>560000</v>
      </c>
      <c r="G15" s="189">
        <v>360273</v>
      </c>
      <c r="H15" s="189">
        <v>95289</v>
      </c>
      <c r="I15" s="189">
        <v>667025</v>
      </c>
      <c r="J15" s="189">
        <v>3375345</v>
      </c>
    </row>
    <row r="16" spans="2:10" ht="20.45" customHeight="1" x14ac:dyDescent="0.25">
      <c r="B16" s="57" t="s">
        <v>366</v>
      </c>
      <c r="C16" s="187">
        <v>36167</v>
      </c>
      <c r="D16" s="187">
        <v>135227</v>
      </c>
      <c r="E16" s="187">
        <v>32517</v>
      </c>
      <c r="F16" s="187" t="s">
        <v>135</v>
      </c>
      <c r="G16" s="187" t="s">
        <v>135</v>
      </c>
      <c r="H16" s="187" t="s">
        <v>135</v>
      </c>
      <c r="I16" s="187" t="s">
        <v>135</v>
      </c>
      <c r="J16" s="187">
        <v>203911</v>
      </c>
    </row>
    <row r="17" spans="2:10" ht="20.45" customHeight="1" x14ac:dyDescent="0.25">
      <c r="B17" s="58" t="s">
        <v>200</v>
      </c>
      <c r="C17" s="188">
        <v>353435</v>
      </c>
      <c r="D17" s="188">
        <v>1933731</v>
      </c>
      <c r="E17" s="188">
        <v>1203573</v>
      </c>
      <c r="F17" s="188">
        <v>803641</v>
      </c>
      <c r="G17" s="188">
        <v>601535</v>
      </c>
      <c r="H17" s="188">
        <v>1107861</v>
      </c>
      <c r="I17" s="188">
        <v>1438335</v>
      </c>
      <c r="J17" s="188">
        <v>7442111</v>
      </c>
    </row>
    <row r="18" spans="2:10" ht="20.45" customHeight="1" x14ac:dyDescent="0.25">
      <c r="B18" s="57" t="s">
        <v>201</v>
      </c>
      <c r="C18" s="189">
        <v>-2396</v>
      </c>
      <c r="D18" s="189">
        <v>-9831</v>
      </c>
      <c r="E18" s="189">
        <v>-803</v>
      </c>
      <c r="F18" s="189">
        <v>-779</v>
      </c>
      <c r="G18" s="189">
        <v>-19474</v>
      </c>
      <c r="H18" s="189">
        <v>-5730</v>
      </c>
      <c r="I18" s="189">
        <v>-21993</v>
      </c>
      <c r="J18" s="189">
        <v>-61006</v>
      </c>
    </row>
    <row r="19" spans="2:10" ht="20.45" customHeight="1" x14ac:dyDescent="0.25">
      <c r="B19" s="57" t="s">
        <v>202</v>
      </c>
      <c r="C19" s="189" t="s">
        <v>135</v>
      </c>
      <c r="D19" s="189" t="s">
        <v>135</v>
      </c>
      <c r="E19" s="189" t="s">
        <v>135</v>
      </c>
      <c r="F19" s="189" t="s">
        <v>135</v>
      </c>
      <c r="G19" s="189">
        <v>-26526</v>
      </c>
      <c r="H19" s="189" t="s">
        <v>135</v>
      </c>
      <c r="I19" s="189" t="s">
        <v>135</v>
      </c>
      <c r="J19" s="189">
        <v>-26526</v>
      </c>
    </row>
    <row r="20" spans="2:10" ht="20.45" customHeight="1" x14ac:dyDescent="0.25">
      <c r="B20" s="57" t="s">
        <v>203</v>
      </c>
      <c r="C20" s="189" t="s">
        <v>135</v>
      </c>
      <c r="D20" s="189" t="s">
        <v>135</v>
      </c>
      <c r="E20" s="189" t="s">
        <v>135</v>
      </c>
      <c r="F20" s="189" t="s">
        <v>135</v>
      </c>
      <c r="G20" s="189" t="s">
        <v>135</v>
      </c>
      <c r="H20" s="189">
        <v>-9566</v>
      </c>
      <c r="I20" s="189">
        <v>-9566</v>
      </c>
      <c r="J20" s="189">
        <v>-19132</v>
      </c>
    </row>
    <row r="21" spans="2:10" ht="20.45" customHeight="1" thickBot="1" x14ac:dyDescent="0.3">
      <c r="B21" s="58" t="s">
        <v>204</v>
      </c>
      <c r="C21" s="217">
        <v>561712</v>
      </c>
      <c r="D21" s="217">
        <v>2012606</v>
      </c>
      <c r="E21" s="217">
        <v>1202770</v>
      </c>
      <c r="F21" s="217">
        <v>802862</v>
      </c>
      <c r="G21" s="217">
        <v>9027450</v>
      </c>
      <c r="H21" s="217">
        <v>1092565</v>
      </c>
      <c r="I21" s="217">
        <v>1406776</v>
      </c>
      <c r="J21" s="217">
        <v>16106741</v>
      </c>
    </row>
    <row r="22" spans="2:10" ht="15.75" thickTop="1" x14ac:dyDescent="0.25"/>
    <row r="23" spans="2:10" x14ac:dyDescent="0.25"/>
    <row r="24" spans="2:10" x14ac:dyDescent="0.25"/>
    <row r="25" spans="2:10" hidden="1" x14ac:dyDescent="0.25"/>
    <row r="26" spans="2:10" hidden="1" x14ac:dyDescent="0.25">
      <c r="C26" s="55"/>
      <c r="G26" s="55"/>
      <c r="J26" s="55"/>
    </row>
    <row r="27" spans="2:10" hidden="1" x14ac:dyDescent="0.25">
      <c r="C27" s="55"/>
      <c r="G27" s="55"/>
      <c r="J27" s="55"/>
    </row>
    <row r="28" spans="2:10" hidden="1" x14ac:dyDescent="0.25"/>
    <row r="29" spans="2:10" hidden="1" x14ac:dyDescent="0.25">
      <c r="C29" s="55"/>
      <c r="D29" s="55"/>
      <c r="E29" s="55"/>
      <c r="F29" s="55"/>
      <c r="G29" s="55"/>
      <c r="H29" s="55"/>
      <c r="I29" s="55"/>
      <c r="J29" s="55"/>
    </row>
    <row r="30" spans="2:10" hidden="1" x14ac:dyDescent="0.25">
      <c r="C30" s="55"/>
      <c r="D30" s="55"/>
      <c r="E30" s="55"/>
      <c r="F30" s="55"/>
      <c r="J30" s="55"/>
    </row>
    <row r="31" spans="2:10" hidden="1" x14ac:dyDescent="0.25">
      <c r="C31" s="55"/>
      <c r="D31" s="55"/>
      <c r="E31" s="55"/>
      <c r="F31" s="55"/>
      <c r="G31" s="55"/>
      <c r="J31" s="55"/>
    </row>
    <row r="32" spans="2:10" hidden="1" x14ac:dyDescent="0.25">
      <c r="C32" s="55"/>
      <c r="D32" s="55"/>
      <c r="E32" s="55"/>
      <c r="F32" s="55"/>
      <c r="J32" s="55"/>
    </row>
    <row r="33" spans="3:10" hidden="1" x14ac:dyDescent="0.25">
      <c r="C33" s="55"/>
      <c r="D33" s="55"/>
      <c r="E33" s="55"/>
      <c r="F33" s="55"/>
      <c r="G33" s="55"/>
      <c r="H33" s="55"/>
      <c r="I33" s="55"/>
      <c r="J33" s="55"/>
    </row>
    <row r="34" spans="3:10" hidden="1" x14ac:dyDescent="0.25">
      <c r="C34" s="55"/>
      <c r="D34" s="55"/>
      <c r="G34" s="55"/>
      <c r="H34" s="55"/>
      <c r="I34" s="55"/>
      <c r="J34" s="55"/>
    </row>
    <row r="35" spans="3:10" hidden="1" x14ac:dyDescent="0.25">
      <c r="G35" s="55"/>
      <c r="J35" s="55"/>
    </row>
    <row r="36" spans="3:10" hidden="1" x14ac:dyDescent="0.25">
      <c r="H36" s="55"/>
      <c r="I36" s="55"/>
      <c r="J36" s="55"/>
    </row>
    <row r="37" spans="3:10" hidden="1" x14ac:dyDescent="0.25">
      <c r="C37" s="55"/>
      <c r="D37" s="55"/>
      <c r="E37" s="55"/>
      <c r="F37" s="55"/>
      <c r="G37" s="55"/>
      <c r="H37" s="55"/>
      <c r="I37" s="55"/>
      <c r="J37" s="55"/>
    </row>
  </sheetData>
  <mergeCells count="1">
    <mergeCell ref="B4:J6"/>
  </mergeCells>
  <conditionalFormatting sqref="B9:J21">
    <cfRule type="expression" dxfId="7" priority="1">
      <formula>MOD(ROW(),2)=0</formula>
    </cfRule>
  </conditionalFormatting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31"/>
  <sheetViews>
    <sheetView showGridLines="0" showRowColHeaders="0" zoomScale="80" zoomScaleNormal="80" workbookViewId="0"/>
  </sheetViews>
  <sheetFormatPr defaultColWidth="0" defaultRowHeight="15" x14ac:dyDescent="0.25"/>
  <cols>
    <col min="1" max="1" width="13.7109375" style="78" customWidth="1"/>
    <col min="2" max="2" width="49.7109375" style="78" customWidth="1"/>
    <col min="3" max="4" width="22.28515625" style="78" customWidth="1"/>
    <col min="5" max="5" width="18.42578125" style="78" customWidth="1"/>
    <col min="6" max="7" width="9.140625" style="78" hidden="1" customWidth="1"/>
    <col min="8" max="16384" width="9.140625" style="78" hidden="1"/>
  </cols>
  <sheetData>
    <row r="5" spans="1:7" x14ac:dyDescent="0.25">
      <c r="A5" s="76"/>
      <c r="B5" s="266"/>
      <c r="C5" s="267"/>
      <c r="D5" s="267"/>
      <c r="E5" s="267"/>
      <c r="F5" s="267"/>
      <c r="G5" s="267"/>
    </row>
    <row r="6" spans="1:7" x14ac:dyDescent="0.25">
      <c r="A6" s="76"/>
      <c r="B6" s="267"/>
      <c r="C6" s="267"/>
      <c r="D6" s="267"/>
      <c r="E6" s="267"/>
      <c r="F6" s="267"/>
      <c r="G6" s="267"/>
    </row>
    <row r="7" spans="1:7" ht="21.6" customHeight="1" x14ac:dyDescent="0.25">
      <c r="B7" s="30" t="s">
        <v>29</v>
      </c>
      <c r="C7" s="18"/>
      <c r="D7" s="18"/>
    </row>
    <row r="8" spans="1:7" ht="17.45" customHeight="1" x14ac:dyDescent="0.25">
      <c r="B8" s="263" t="s">
        <v>391</v>
      </c>
      <c r="C8" s="268" t="s">
        <v>400</v>
      </c>
      <c r="D8" s="115" t="s">
        <v>392</v>
      </c>
    </row>
    <row r="9" spans="1:7" ht="17.45" customHeight="1" x14ac:dyDescent="0.25">
      <c r="B9" s="263"/>
      <c r="C9" s="268"/>
      <c r="D9" s="116" t="s">
        <v>399</v>
      </c>
    </row>
    <row r="10" spans="1:7" ht="17.45" customHeight="1" x14ac:dyDescent="0.25">
      <c r="B10" s="98" t="s">
        <v>401</v>
      </c>
      <c r="C10" s="231">
        <f>SUM(C11:C17)</f>
        <v>262.17200000000003</v>
      </c>
      <c r="D10" s="231">
        <f>SUM(D11:D17)</f>
        <v>76</v>
      </c>
    </row>
    <row r="11" spans="1:7" ht="17.45" customHeight="1" x14ac:dyDescent="0.25">
      <c r="B11" s="200" t="s">
        <v>382</v>
      </c>
      <c r="C11" s="201">
        <v>81</v>
      </c>
      <c r="D11" s="201">
        <v>64</v>
      </c>
    </row>
    <row r="12" spans="1:7" ht="17.45" customHeight="1" x14ac:dyDescent="0.25">
      <c r="B12" s="248" t="s">
        <v>383</v>
      </c>
      <c r="C12" s="201"/>
      <c r="D12" s="201"/>
    </row>
    <row r="13" spans="1:7" ht="17.45" customHeight="1" x14ac:dyDescent="0.25">
      <c r="B13" s="203" t="s">
        <v>103</v>
      </c>
      <c r="C13" s="201">
        <v>136</v>
      </c>
      <c r="D13" s="201">
        <v>12</v>
      </c>
    </row>
    <row r="14" spans="1:7" ht="17.45" customHeight="1" x14ac:dyDescent="0.25">
      <c r="B14" s="203" t="s">
        <v>384</v>
      </c>
      <c r="C14" s="201">
        <v>14</v>
      </c>
      <c r="D14" s="201" t="s">
        <v>135</v>
      </c>
    </row>
    <row r="15" spans="1:7" ht="17.45" customHeight="1" x14ac:dyDescent="0.25">
      <c r="B15" s="203" t="s">
        <v>385</v>
      </c>
      <c r="C15" s="201">
        <v>1.1120000000000001</v>
      </c>
      <c r="D15" s="201" t="s">
        <v>135</v>
      </c>
    </row>
    <row r="16" spans="1:7" ht="17.45" customHeight="1" x14ac:dyDescent="0.25">
      <c r="B16" s="203" t="s">
        <v>386</v>
      </c>
      <c r="C16" s="201">
        <v>1.151</v>
      </c>
      <c r="D16" s="201" t="s">
        <v>135</v>
      </c>
    </row>
    <row r="17" spans="2:4" ht="17.45" customHeight="1" x14ac:dyDescent="0.25">
      <c r="B17" s="203" t="s">
        <v>387</v>
      </c>
      <c r="C17" s="201">
        <v>28.908999999999999</v>
      </c>
      <c r="D17" s="201" t="s">
        <v>135</v>
      </c>
    </row>
    <row r="18" spans="2:4" ht="17.45" customHeight="1" x14ac:dyDescent="0.25">
      <c r="B18" s="242"/>
      <c r="C18" s="201"/>
      <c r="D18" s="201"/>
    </row>
    <row r="19" spans="2:4" ht="17.45" customHeight="1" x14ac:dyDescent="0.25">
      <c r="B19" s="98" t="s">
        <v>402</v>
      </c>
      <c r="C19" s="231">
        <f>C20</f>
        <v>158</v>
      </c>
      <c r="D19" s="231">
        <f>D20</f>
        <v>120.53</v>
      </c>
    </row>
    <row r="20" spans="2:4" ht="17.45" customHeight="1" x14ac:dyDescent="0.25">
      <c r="B20" s="200" t="s">
        <v>382</v>
      </c>
      <c r="C20" s="201">
        <v>158</v>
      </c>
      <c r="D20" s="201">
        <v>120.53</v>
      </c>
    </row>
    <row r="21" spans="2:4" ht="17.45" customHeight="1" x14ac:dyDescent="0.25">
      <c r="B21"/>
      <c r="C21" s="202"/>
      <c r="D21" s="202"/>
    </row>
    <row r="22" spans="2:4" ht="17.45" customHeight="1" x14ac:dyDescent="0.25">
      <c r="B22" s="98" t="s">
        <v>403</v>
      </c>
      <c r="C22" s="231">
        <f>C23</f>
        <v>1498</v>
      </c>
      <c r="D22" s="231">
        <f>D23</f>
        <v>960</v>
      </c>
    </row>
    <row r="23" spans="2:4" x14ac:dyDescent="0.25">
      <c r="B23" s="200" t="s">
        <v>382</v>
      </c>
      <c r="C23" s="201">
        <v>1498</v>
      </c>
      <c r="D23" s="201">
        <v>960</v>
      </c>
    </row>
    <row r="24" spans="2:4" ht="15" customHeight="1" x14ac:dyDescent="0.25">
      <c r="B24"/>
      <c r="C24" s="202"/>
      <c r="D24" s="202"/>
    </row>
    <row r="25" spans="2:4" x14ac:dyDescent="0.25">
      <c r="B25" s="98" t="s">
        <v>404</v>
      </c>
      <c r="C25" s="231">
        <f>SUM(C26:C30)</f>
        <v>114.084</v>
      </c>
      <c r="D25" s="231">
        <f>SUM(D26:D30)</f>
        <v>62.162999999999997</v>
      </c>
    </row>
    <row r="26" spans="2:4" x14ac:dyDescent="0.25">
      <c r="B26" s="248" t="s">
        <v>383</v>
      </c>
      <c r="C26" s="201"/>
      <c r="D26" s="201"/>
    </row>
    <row r="27" spans="2:4" x14ac:dyDescent="0.25">
      <c r="B27" s="203" t="s">
        <v>388</v>
      </c>
      <c r="C27" s="201">
        <v>71.474000000000004</v>
      </c>
      <c r="D27" s="201">
        <v>19.553000000000001</v>
      </c>
    </row>
    <row r="28" spans="2:4" x14ac:dyDescent="0.25">
      <c r="B28" s="248" t="s">
        <v>389</v>
      </c>
      <c r="C28" s="201"/>
      <c r="D28" s="201"/>
    </row>
    <row r="29" spans="2:4" x14ac:dyDescent="0.25">
      <c r="B29" s="203" t="s">
        <v>37</v>
      </c>
      <c r="C29" s="201">
        <v>42.61</v>
      </c>
      <c r="D29" s="201">
        <v>42.61</v>
      </c>
    </row>
    <row r="30" spans="2:4" x14ac:dyDescent="0.25">
      <c r="B30"/>
      <c r="C30" s="204"/>
      <c r="D30" s="204"/>
    </row>
    <row r="31" spans="2:4" x14ac:dyDescent="0.25">
      <c r="B31" s="232" t="s">
        <v>390</v>
      </c>
      <c r="C31" s="233">
        <f>C25+C22+C19+C10</f>
        <v>2032.2560000000001</v>
      </c>
      <c r="D31" s="233">
        <f>D25+D22+D19+D10</f>
        <v>1218.693</v>
      </c>
    </row>
  </sheetData>
  <mergeCells count="3">
    <mergeCell ref="B8:B9"/>
    <mergeCell ref="B5:G6"/>
    <mergeCell ref="C8:C9"/>
  </mergeCells>
  <conditionalFormatting sqref="B11:D18 B20:D21 B23:D24 B26:D29">
    <cfRule type="expression" dxfId="6" priority="2">
      <formula>MOD(ROW(),2)=0</formula>
    </cfRule>
  </conditionalFormatting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C52"/>
  <sheetViews>
    <sheetView showGridLines="0" showRowColHeaders="0" zoomScale="80" zoomScaleNormal="80" workbookViewId="0"/>
  </sheetViews>
  <sheetFormatPr defaultColWidth="0" defaultRowHeight="15" zeroHeight="1" x14ac:dyDescent="0.25"/>
  <cols>
    <col min="1" max="1" width="9.85546875" customWidth="1"/>
    <col min="2" max="2" width="62.28515625" customWidth="1"/>
    <col min="3" max="4" width="17.85546875" customWidth="1"/>
    <col min="5" max="5" width="11.42578125" customWidth="1"/>
    <col min="6" max="9" width="8.7109375" hidden="1" customWidth="1"/>
    <col min="10" max="16382" width="8.7109375" hidden="1"/>
    <col min="16383" max="16383" width="10.42578125" hidden="1" customWidth="1"/>
    <col min="16384" max="16384" width="0.5703125" customWidth="1"/>
  </cols>
  <sheetData>
    <row r="1" spans="2:4" x14ac:dyDescent="0.25"/>
    <row r="2" spans="2:4" x14ac:dyDescent="0.25"/>
    <row r="3" spans="2:4" x14ac:dyDescent="0.25"/>
    <row r="4" spans="2:4" x14ac:dyDescent="0.25">
      <c r="B4" s="266"/>
      <c r="C4" s="267"/>
      <c r="D4" s="267"/>
    </row>
    <row r="5" spans="2:4" ht="32.1" customHeight="1" x14ac:dyDescent="0.25">
      <c r="B5" s="267"/>
      <c r="C5" s="267"/>
      <c r="D5" s="267"/>
    </row>
    <row r="6" spans="2:4" x14ac:dyDescent="0.25">
      <c r="B6" s="267"/>
      <c r="C6" s="267"/>
      <c r="D6" s="267"/>
    </row>
    <row r="7" spans="2:4" x14ac:dyDescent="0.25">
      <c r="B7" s="30" t="s">
        <v>29</v>
      </c>
      <c r="C7" s="4"/>
      <c r="D7" s="4"/>
    </row>
    <row r="8" spans="2:4" ht="21.95" customHeight="1" x14ac:dyDescent="0.25">
      <c r="B8" s="269"/>
      <c r="C8" s="262" t="s">
        <v>195</v>
      </c>
      <c r="D8" s="263"/>
    </row>
    <row r="9" spans="2:4" ht="23.1" customHeight="1" thickBot="1" x14ac:dyDescent="0.3">
      <c r="B9" s="269"/>
      <c r="C9" s="205">
        <v>44104</v>
      </c>
      <c r="D9" s="205">
        <v>43830</v>
      </c>
    </row>
    <row r="10" spans="2:4" ht="18.95" customHeight="1" thickTop="1" x14ac:dyDescent="0.25">
      <c r="B10" s="229" t="s">
        <v>205</v>
      </c>
      <c r="C10" s="249"/>
      <c r="D10" s="249"/>
    </row>
    <row r="11" spans="2:4" ht="18.95" customHeight="1" x14ac:dyDescent="0.25">
      <c r="B11" s="117" t="s">
        <v>206</v>
      </c>
      <c r="C11" s="189">
        <v>1420751</v>
      </c>
      <c r="D11" s="189">
        <v>535757</v>
      </c>
    </row>
    <row r="12" spans="2:4" ht="18.95" customHeight="1" x14ac:dyDescent="0.25">
      <c r="B12" s="117" t="s">
        <v>207</v>
      </c>
      <c r="C12" s="189">
        <v>3689369</v>
      </c>
      <c r="D12" s="189">
        <v>740339</v>
      </c>
    </row>
    <row r="13" spans="2:4" ht="25.5" x14ac:dyDescent="0.25">
      <c r="B13" s="117" t="s">
        <v>208</v>
      </c>
      <c r="C13" s="189">
        <v>4436196</v>
      </c>
      <c r="D13" s="189">
        <v>4523540</v>
      </c>
    </row>
    <row r="14" spans="2:4" ht="18.95" customHeight="1" x14ac:dyDescent="0.25">
      <c r="B14" s="117" t="s">
        <v>209</v>
      </c>
      <c r="C14" s="189">
        <v>580989</v>
      </c>
      <c r="D14" s="189">
        <v>1079743</v>
      </c>
    </row>
    <row r="15" spans="2:4" ht="18.95" customHeight="1" x14ac:dyDescent="0.25">
      <c r="B15" s="117" t="s">
        <v>210</v>
      </c>
      <c r="C15" s="189">
        <v>246677</v>
      </c>
      <c r="D15" s="189">
        <v>171849</v>
      </c>
    </row>
    <row r="16" spans="2:4" ht="18.95" customHeight="1" x14ac:dyDescent="0.25">
      <c r="B16" s="117" t="s">
        <v>211</v>
      </c>
      <c r="C16" s="189">
        <v>2183014</v>
      </c>
      <c r="D16" s="189">
        <v>98804</v>
      </c>
    </row>
    <row r="17" spans="2:4" ht="18.95" customHeight="1" x14ac:dyDescent="0.25">
      <c r="B17" s="117" t="s">
        <v>212</v>
      </c>
      <c r="C17" s="189">
        <v>579082</v>
      </c>
      <c r="D17" s="189">
        <v>621302</v>
      </c>
    </row>
    <row r="18" spans="2:4" ht="18.95" customHeight="1" x14ac:dyDescent="0.25">
      <c r="B18" s="117" t="s">
        <v>213</v>
      </c>
      <c r="C18" s="189">
        <v>84253</v>
      </c>
      <c r="D18" s="189">
        <v>185998</v>
      </c>
    </row>
    <row r="19" spans="2:4" ht="18.95" customHeight="1" x14ac:dyDescent="0.25">
      <c r="B19" s="117" t="s">
        <v>214</v>
      </c>
      <c r="C19" s="189">
        <v>164967</v>
      </c>
      <c r="D19" s="189">
        <v>164971</v>
      </c>
    </row>
    <row r="20" spans="2:4" ht="18.95" customHeight="1" x14ac:dyDescent="0.25">
      <c r="B20" s="117" t="s">
        <v>215</v>
      </c>
      <c r="C20" s="189">
        <v>86257</v>
      </c>
      <c r="D20" s="189">
        <v>96776</v>
      </c>
    </row>
    <row r="21" spans="2:4" ht="18.95" customHeight="1" x14ac:dyDescent="0.25">
      <c r="B21" s="117" t="s">
        <v>216</v>
      </c>
      <c r="C21" s="189">
        <v>619119</v>
      </c>
      <c r="D21" s="189">
        <v>234766</v>
      </c>
    </row>
    <row r="22" spans="2:4" ht="18.95" customHeight="1" x14ac:dyDescent="0.25">
      <c r="B22" s="117" t="s">
        <v>121</v>
      </c>
      <c r="C22" s="187">
        <v>372766</v>
      </c>
      <c r="D22" s="187">
        <v>425452</v>
      </c>
    </row>
    <row r="23" spans="2:4" ht="18.95" customHeight="1" x14ac:dyDescent="0.25">
      <c r="B23" s="114" t="s">
        <v>217</v>
      </c>
      <c r="C23" s="188">
        <v>14463440</v>
      </c>
      <c r="D23" s="188">
        <v>8879297</v>
      </c>
    </row>
    <row r="24" spans="2:4" ht="18.95" customHeight="1" x14ac:dyDescent="0.25">
      <c r="B24" s="117"/>
      <c r="C24" s="189"/>
      <c r="D24" s="189"/>
    </row>
    <row r="25" spans="2:4" ht="18.95" customHeight="1" x14ac:dyDescent="0.25">
      <c r="B25" s="117" t="s">
        <v>218</v>
      </c>
      <c r="C25" s="189">
        <v>987844</v>
      </c>
      <c r="D25" s="189">
        <v>1258111</v>
      </c>
    </row>
    <row r="26" spans="2:4" ht="18.95" customHeight="1" x14ac:dyDescent="0.25">
      <c r="B26" s="114"/>
      <c r="C26" s="187"/>
      <c r="D26" s="250"/>
    </row>
    <row r="27" spans="2:4" ht="18.95" customHeight="1" x14ac:dyDescent="0.25">
      <c r="B27" s="114" t="s">
        <v>217</v>
      </c>
      <c r="C27" s="250">
        <v>15451284</v>
      </c>
      <c r="D27" s="250">
        <v>10137408</v>
      </c>
    </row>
    <row r="28" spans="2:4" ht="11.45" customHeight="1" x14ac:dyDescent="0.25">
      <c r="B28" s="117"/>
      <c r="C28" s="189"/>
      <c r="D28" s="189"/>
    </row>
    <row r="29" spans="2:4" ht="18.95" customHeight="1" x14ac:dyDescent="0.25">
      <c r="B29" s="114" t="s">
        <v>219</v>
      </c>
      <c r="C29" s="189"/>
      <c r="D29" s="189"/>
    </row>
    <row r="30" spans="2:4" ht="18.95" customHeight="1" x14ac:dyDescent="0.25">
      <c r="B30" s="117" t="s">
        <v>207</v>
      </c>
      <c r="C30" s="189">
        <v>409268</v>
      </c>
      <c r="D30" s="189">
        <v>13342</v>
      </c>
    </row>
    <row r="31" spans="2:4" ht="28.5" customHeight="1" x14ac:dyDescent="0.25">
      <c r="B31" s="117" t="s">
        <v>220</v>
      </c>
      <c r="C31" s="189">
        <v>162794</v>
      </c>
      <c r="D31" s="189">
        <v>77065</v>
      </c>
    </row>
    <row r="32" spans="2:4" ht="18.95" customHeight="1" x14ac:dyDescent="0.25">
      <c r="B32" s="117" t="s">
        <v>221</v>
      </c>
      <c r="C32" s="189">
        <v>3691045</v>
      </c>
      <c r="D32" s="189">
        <v>6349352</v>
      </c>
    </row>
    <row r="33" spans="2:4" ht="18.95" customHeight="1" x14ac:dyDescent="0.25">
      <c r="B33" s="117" t="s">
        <v>212</v>
      </c>
      <c r="C33" s="189">
        <v>195622</v>
      </c>
      <c r="D33" s="189">
        <v>227913</v>
      </c>
    </row>
    <row r="34" spans="2:4" ht="18.95" customHeight="1" x14ac:dyDescent="0.25">
      <c r="B34" s="117" t="s">
        <v>222</v>
      </c>
      <c r="C34" s="189">
        <v>2505092</v>
      </c>
      <c r="D34" s="189">
        <v>2429789</v>
      </c>
    </row>
    <row r="35" spans="2:4" ht="18.95" customHeight="1" x14ac:dyDescent="0.25">
      <c r="B35" s="117" t="s">
        <v>223</v>
      </c>
      <c r="C35" s="189">
        <v>1088828</v>
      </c>
      <c r="D35" s="189">
        <v>2540239</v>
      </c>
    </row>
    <row r="36" spans="2:4" ht="18.95" customHeight="1" x14ac:dyDescent="0.25">
      <c r="B36" s="117" t="s">
        <v>216</v>
      </c>
      <c r="C36" s="189">
        <v>2665023</v>
      </c>
      <c r="D36" s="189">
        <v>1456178</v>
      </c>
    </row>
    <row r="37" spans="2:4" ht="18.95" customHeight="1" x14ac:dyDescent="0.25">
      <c r="B37" s="117" t="s">
        <v>224</v>
      </c>
      <c r="C37" s="189">
        <v>131794</v>
      </c>
      <c r="D37" s="189">
        <v>115202</v>
      </c>
    </row>
    <row r="38" spans="2:4" ht="18.95" customHeight="1" x14ac:dyDescent="0.25">
      <c r="B38" s="117" t="s">
        <v>209</v>
      </c>
      <c r="C38" s="189">
        <v>4470210</v>
      </c>
      <c r="D38" s="189">
        <v>4850315</v>
      </c>
    </row>
    <row r="39" spans="2:4" ht="18.95" customHeight="1" x14ac:dyDescent="0.25">
      <c r="B39" s="117" t="s">
        <v>210</v>
      </c>
      <c r="C39" s="189">
        <v>2528645</v>
      </c>
      <c r="D39" s="189">
        <v>1832380</v>
      </c>
    </row>
    <row r="40" spans="2:4" ht="18.95" customHeight="1" x14ac:dyDescent="0.25">
      <c r="B40" s="117" t="s">
        <v>225</v>
      </c>
      <c r="C40" s="189">
        <v>5504974</v>
      </c>
      <c r="D40" s="189">
        <v>5399391</v>
      </c>
    </row>
    <row r="41" spans="2:4" ht="18.95" customHeight="1" x14ac:dyDescent="0.25">
      <c r="B41" s="117" t="s">
        <v>226</v>
      </c>
      <c r="C41" s="189">
        <v>2404412</v>
      </c>
      <c r="D41" s="189">
        <v>2450125</v>
      </c>
    </row>
    <row r="42" spans="2:4" ht="18.95" customHeight="1" x14ac:dyDescent="0.25">
      <c r="B42" s="117" t="s">
        <v>227</v>
      </c>
      <c r="C42" s="189">
        <v>11789311</v>
      </c>
      <c r="D42" s="189">
        <v>11624471</v>
      </c>
    </row>
    <row r="43" spans="2:4" ht="18.95" customHeight="1" x14ac:dyDescent="0.25">
      <c r="B43" s="117" t="s">
        <v>228</v>
      </c>
      <c r="C43" s="189">
        <v>230316</v>
      </c>
      <c r="D43" s="189">
        <v>276824</v>
      </c>
    </row>
    <row r="44" spans="2:4" ht="18.95" customHeight="1" x14ac:dyDescent="0.25">
      <c r="B44" s="117" t="s">
        <v>121</v>
      </c>
      <c r="C44" s="187">
        <v>97539</v>
      </c>
      <c r="D44" s="187">
        <v>147058</v>
      </c>
    </row>
    <row r="45" spans="2:4" ht="18.95" customHeight="1" x14ac:dyDescent="0.25">
      <c r="B45" s="114" t="s">
        <v>229</v>
      </c>
      <c r="C45" s="251">
        <v>37874873</v>
      </c>
      <c r="D45" s="251">
        <v>39789644</v>
      </c>
    </row>
    <row r="46" spans="2:4" ht="18.95" customHeight="1" thickBot="1" x14ac:dyDescent="0.3">
      <c r="B46" s="114" t="s">
        <v>230</v>
      </c>
      <c r="C46" s="217">
        <v>53326157</v>
      </c>
      <c r="D46" s="217">
        <v>49927052</v>
      </c>
    </row>
    <row r="47" spans="2:4" ht="15.75" thickTop="1" x14ac:dyDescent="0.25">
      <c r="B47" s="129"/>
      <c r="C47" s="129"/>
      <c r="D47" s="129"/>
    </row>
    <row r="48" spans="2:4" ht="15" hidden="1" customHeight="1" x14ac:dyDescent="0.25"/>
    <row r="49" hidden="1" x14ac:dyDescent="0.25"/>
    <row r="50" x14ac:dyDescent="0.25"/>
    <row r="51" x14ac:dyDescent="0.25"/>
    <row r="52" x14ac:dyDescent="0.25"/>
  </sheetData>
  <mergeCells count="3">
    <mergeCell ref="B8:B9"/>
    <mergeCell ref="C8:D8"/>
    <mergeCell ref="B4:D6"/>
  </mergeCells>
  <conditionalFormatting sqref="B10:D46">
    <cfRule type="expression" dxfId="5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53"/>
  <sheetViews>
    <sheetView showGridLines="0" showRowColHeaders="0" zoomScale="80" zoomScaleNormal="80" workbookViewId="0"/>
  </sheetViews>
  <sheetFormatPr defaultColWidth="0" defaultRowHeight="15" x14ac:dyDescent="0.25"/>
  <cols>
    <col min="1" max="1" width="10.85546875" customWidth="1"/>
    <col min="2" max="2" width="61.85546875" bestFit="1" customWidth="1"/>
    <col min="3" max="3" width="15.85546875" customWidth="1"/>
    <col min="4" max="4" width="18.85546875" customWidth="1"/>
    <col min="5" max="5" width="12.5703125" customWidth="1"/>
    <col min="6" max="16384" width="8.7109375" hidden="1"/>
  </cols>
  <sheetData>
    <row r="4" spans="2:4" ht="17.25" customHeight="1" x14ac:dyDescent="0.25">
      <c r="B4" s="266"/>
      <c r="C4" s="267"/>
      <c r="D4" s="267"/>
    </row>
    <row r="5" spans="2:4" ht="17.25" customHeight="1" x14ac:dyDescent="0.25">
      <c r="B5" s="267"/>
      <c r="C5" s="267"/>
      <c r="D5" s="267"/>
    </row>
    <row r="6" spans="2:4" ht="17.25" customHeight="1" x14ac:dyDescent="0.25">
      <c r="B6" s="267"/>
      <c r="C6" s="267"/>
      <c r="D6" s="267"/>
    </row>
    <row r="7" spans="2:4" ht="20.45" customHeight="1" x14ac:dyDescent="0.25">
      <c r="B7" s="79" t="s">
        <v>29</v>
      </c>
      <c r="C7" s="80"/>
      <c r="D7" s="80"/>
    </row>
    <row r="8" spans="2:4" ht="20.45" customHeight="1" x14ac:dyDescent="0.25">
      <c r="B8" s="269"/>
      <c r="C8" s="262" t="s">
        <v>195</v>
      </c>
      <c r="D8" s="263"/>
    </row>
    <row r="9" spans="2:4" ht="20.45" customHeight="1" x14ac:dyDescent="0.25">
      <c r="B9" s="269"/>
      <c r="C9" s="205">
        <v>44104</v>
      </c>
      <c r="D9" s="205">
        <v>43830</v>
      </c>
    </row>
    <row r="10" spans="2:4" s="69" customFormat="1" ht="20.45" customHeight="1" x14ac:dyDescent="0.2">
      <c r="B10" s="114" t="s">
        <v>205</v>
      </c>
      <c r="C10" s="191"/>
      <c r="D10" s="191"/>
    </row>
    <row r="11" spans="2:4" s="69" customFormat="1" ht="20.45" customHeight="1" x14ac:dyDescent="0.2">
      <c r="B11" s="117" t="s">
        <v>231</v>
      </c>
      <c r="C11" s="177">
        <v>1991051</v>
      </c>
      <c r="D11" s="177">
        <v>2079891</v>
      </c>
    </row>
    <row r="12" spans="2:4" s="69" customFormat="1" ht="20.45" customHeight="1" x14ac:dyDescent="0.2">
      <c r="B12" s="117" t="s">
        <v>232</v>
      </c>
      <c r="C12" s="177">
        <v>387141</v>
      </c>
      <c r="D12" s="177">
        <v>456771</v>
      </c>
    </row>
    <row r="13" spans="2:4" s="69" customFormat="1" ht="20.45" customHeight="1" x14ac:dyDescent="0.2">
      <c r="B13" s="117" t="s">
        <v>159</v>
      </c>
      <c r="C13" s="177">
        <v>99644</v>
      </c>
      <c r="D13" s="177">
        <v>212220</v>
      </c>
    </row>
    <row r="14" spans="2:4" s="69" customFormat="1" ht="20.45" customHeight="1" x14ac:dyDescent="0.2">
      <c r="B14" s="117" t="s">
        <v>233</v>
      </c>
      <c r="C14" s="177">
        <v>492365</v>
      </c>
      <c r="D14" s="177">
        <v>358847</v>
      </c>
    </row>
    <row r="15" spans="2:4" s="69" customFormat="1" ht="20.45" customHeight="1" x14ac:dyDescent="0.2">
      <c r="B15" s="117" t="s">
        <v>234</v>
      </c>
      <c r="C15" s="177">
        <v>100899</v>
      </c>
      <c r="D15" s="177">
        <v>133868</v>
      </c>
    </row>
    <row r="16" spans="2:4" s="69" customFormat="1" ht="20.45" customHeight="1" x14ac:dyDescent="0.2">
      <c r="B16" s="117" t="s">
        <v>235</v>
      </c>
      <c r="C16" s="177">
        <v>854246</v>
      </c>
      <c r="D16" s="177">
        <v>744591</v>
      </c>
    </row>
    <row r="17" spans="2:4" s="69" customFormat="1" ht="20.45" customHeight="1" x14ac:dyDescent="0.2">
      <c r="B17" s="117" t="s">
        <v>236</v>
      </c>
      <c r="C17" s="177">
        <v>2373644</v>
      </c>
      <c r="D17" s="177">
        <v>2746249</v>
      </c>
    </row>
    <row r="18" spans="2:4" s="69" customFormat="1" ht="20.45" customHeight="1" x14ac:dyDescent="0.2">
      <c r="B18" s="117" t="s">
        <v>237</v>
      </c>
      <c r="C18" s="177">
        <v>237996</v>
      </c>
      <c r="D18" s="177">
        <v>200044</v>
      </c>
    </row>
    <row r="19" spans="2:4" s="69" customFormat="1" ht="20.45" customHeight="1" x14ac:dyDescent="0.2">
      <c r="B19" s="117" t="s">
        <v>214</v>
      </c>
      <c r="C19" s="177">
        <v>233749</v>
      </c>
      <c r="D19" s="177">
        <v>251809</v>
      </c>
    </row>
    <row r="20" spans="2:4" s="69" customFormat="1" ht="20.45" customHeight="1" x14ac:dyDescent="0.2">
      <c r="B20" s="117" t="s">
        <v>160</v>
      </c>
      <c r="C20" s="177">
        <v>296686</v>
      </c>
      <c r="D20" s="177">
        <v>287538</v>
      </c>
    </row>
    <row r="21" spans="2:4" s="69" customFormat="1" ht="20.45" customHeight="1" x14ac:dyDescent="0.2">
      <c r="B21" s="117" t="s">
        <v>397</v>
      </c>
      <c r="C21" s="177">
        <v>330743</v>
      </c>
      <c r="D21" s="177" t="s">
        <v>135</v>
      </c>
    </row>
    <row r="22" spans="2:4" s="69" customFormat="1" ht="20.45" customHeight="1" x14ac:dyDescent="0.2">
      <c r="B22" s="117" t="s">
        <v>238</v>
      </c>
      <c r="C22" s="177">
        <v>630993</v>
      </c>
      <c r="D22" s="177" t="s">
        <v>135</v>
      </c>
    </row>
    <row r="23" spans="2:4" s="69" customFormat="1" ht="20.45" customHeight="1" x14ac:dyDescent="0.2">
      <c r="B23" s="117" t="s">
        <v>239</v>
      </c>
      <c r="C23" s="177">
        <v>69862</v>
      </c>
      <c r="D23" s="177">
        <v>85000</v>
      </c>
    </row>
    <row r="24" spans="2:4" s="69" customFormat="1" ht="20.45" customHeight="1" x14ac:dyDescent="0.2">
      <c r="B24" s="117" t="s">
        <v>244</v>
      </c>
      <c r="C24" s="177">
        <v>515887</v>
      </c>
      <c r="D24" s="177" t="s">
        <v>135</v>
      </c>
    </row>
    <row r="25" spans="2:4" s="69" customFormat="1" ht="20.45" customHeight="1" x14ac:dyDescent="0.2">
      <c r="B25" s="117" t="s">
        <v>240</v>
      </c>
      <c r="C25" s="194">
        <v>463853</v>
      </c>
      <c r="D25" s="194">
        <v>355623</v>
      </c>
    </row>
    <row r="26" spans="2:4" s="69" customFormat="1" ht="20.45" customHeight="1" x14ac:dyDescent="0.2">
      <c r="B26" s="114" t="s">
        <v>217</v>
      </c>
      <c r="C26" s="181">
        <v>9078759</v>
      </c>
      <c r="D26" s="181">
        <v>7912451</v>
      </c>
    </row>
    <row r="27" spans="2:4" s="69" customFormat="1" ht="20.45" customHeight="1" x14ac:dyDescent="0.2">
      <c r="B27" s="117"/>
      <c r="C27" s="177"/>
      <c r="D27" s="179"/>
    </row>
    <row r="28" spans="2:4" s="69" customFormat="1" ht="20.45" customHeight="1" x14ac:dyDescent="0.2">
      <c r="B28" s="114" t="s">
        <v>219</v>
      </c>
      <c r="C28" s="177"/>
      <c r="D28" s="177"/>
    </row>
    <row r="29" spans="2:4" s="69" customFormat="1" ht="20.45" customHeight="1" x14ac:dyDescent="0.2">
      <c r="B29" s="117" t="s">
        <v>232</v>
      </c>
      <c r="C29" s="177">
        <v>277068</v>
      </c>
      <c r="D29" s="177">
        <v>147266</v>
      </c>
    </row>
    <row r="30" spans="2:4" s="69" customFormat="1" ht="20.45" customHeight="1" x14ac:dyDescent="0.2">
      <c r="B30" s="117" t="s">
        <v>236</v>
      </c>
      <c r="C30" s="177">
        <v>13733097</v>
      </c>
      <c r="D30" s="177">
        <v>12029782</v>
      </c>
    </row>
    <row r="31" spans="2:4" s="69" customFormat="1" ht="20.45" customHeight="1" x14ac:dyDescent="0.2">
      <c r="B31" s="117" t="s">
        <v>241</v>
      </c>
      <c r="C31" s="177">
        <v>684661</v>
      </c>
      <c r="D31" s="177">
        <v>661057</v>
      </c>
    </row>
    <row r="32" spans="2:4" s="69" customFormat="1" ht="20.45" customHeight="1" x14ac:dyDescent="0.2">
      <c r="B32" s="117" t="s">
        <v>242</v>
      </c>
      <c r="C32" s="177">
        <v>1883672</v>
      </c>
      <c r="D32" s="177">
        <v>1888064</v>
      </c>
    </row>
    <row r="33" spans="2:4" s="69" customFormat="1" ht="20.45" customHeight="1" x14ac:dyDescent="0.2">
      <c r="B33" s="117" t="s">
        <v>160</v>
      </c>
      <c r="C33" s="177">
        <v>6513541</v>
      </c>
      <c r="D33" s="177">
        <v>6421156</v>
      </c>
    </row>
    <row r="34" spans="2:4" s="69" customFormat="1" ht="20.45" customHeight="1" x14ac:dyDescent="0.2">
      <c r="B34" s="117" t="s">
        <v>397</v>
      </c>
      <c r="C34" s="177">
        <v>633</v>
      </c>
      <c r="D34" s="177" t="s">
        <v>135</v>
      </c>
    </row>
    <row r="35" spans="2:4" s="69" customFormat="1" ht="20.45" customHeight="1" x14ac:dyDescent="0.2">
      <c r="B35" s="117" t="s">
        <v>243</v>
      </c>
      <c r="C35" s="177">
        <v>3535250</v>
      </c>
      <c r="D35" s="177">
        <v>4193329</v>
      </c>
    </row>
    <row r="36" spans="2:4" s="69" customFormat="1" ht="20.45" customHeight="1" x14ac:dyDescent="0.2">
      <c r="B36" s="117" t="s">
        <v>244</v>
      </c>
      <c r="C36" s="177" t="s">
        <v>398</v>
      </c>
      <c r="D36" s="177">
        <v>482841</v>
      </c>
    </row>
    <row r="37" spans="2:4" s="69" customFormat="1" ht="20.45" customHeight="1" x14ac:dyDescent="0.2">
      <c r="B37" s="117" t="s">
        <v>239</v>
      </c>
      <c r="C37" s="177">
        <v>175158</v>
      </c>
      <c r="D37" s="177">
        <v>202747</v>
      </c>
    </row>
    <row r="38" spans="2:4" s="69" customFormat="1" ht="20.45" customHeight="1" x14ac:dyDescent="0.2">
      <c r="B38" s="117" t="s">
        <v>240</v>
      </c>
      <c r="C38" s="194">
        <v>142077</v>
      </c>
      <c r="D38" s="194">
        <v>97494</v>
      </c>
    </row>
    <row r="39" spans="2:4" s="69" customFormat="1" ht="20.45" customHeight="1" x14ac:dyDescent="0.2">
      <c r="B39" s="114" t="s">
        <v>229</v>
      </c>
      <c r="C39" s="181">
        <v>26945157</v>
      </c>
      <c r="D39" s="181">
        <v>26123736</v>
      </c>
    </row>
    <row r="40" spans="2:4" s="69" customFormat="1" ht="20.45" customHeight="1" thickBot="1" x14ac:dyDescent="0.25">
      <c r="B40" s="114" t="s">
        <v>245</v>
      </c>
      <c r="C40" s="184">
        <v>36023916</v>
      </c>
      <c r="D40" s="184">
        <v>34036187</v>
      </c>
    </row>
    <row r="41" spans="2:4" s="69" customFormat="1" ht="20.45" customHeight="1" thickTop="1" x14ac:dyDescent="0.2">
      <c r="B41" s="114"/>
      <c r="C41" s="177"/>
      <c r="D41" s="179"/>
    </row>
    <row r="42" spans="2:4" s="69" customFormat="1" ht="20.45" customHeight="1" x14ac:dyDescent="0.2">
      <c r="B42" s="114" t="s">
        <v>246</v>
      </c>
      <c r="C42" s="177"/>
      <c r="D42" s="179"/>
    </row>
    <row r="43" spans="2:4" s="69" customFormat="1" ht="20.45" customHeight="1" x14ac:dyDescent="0.2">
      <c r="B43" s="117" t="s">
        <v>247</v>
      </c>
      <c r="C43" s="177">
        <v>7593763</v>
      </c>
      <c r="D43" s="177">
        <v>7293763</v>
      </c>
    </row>
    <row r="44" spans="2:4" s="69" customFormat="1" ht="20.45" customHeight="1" x14ac:dyDescent="0.2">
      <c r="B44" s="117" t="s">
        <v>248</v>
      </c>
      <c r="C44" s="177">
        <v>2249721</v>
      </c>
      <c r="D44" s="177">
        <v>2249721</v>
      </c>
    </row>
    <row r="45" spans="2:4" s="69" customFormat="1" ht="20.45" customHeight="1" x14ac:dyDescent="0.2">
      <c r="B45" s="117" t="s">
        <v>249</v>
      </c>
      <c r="C45" s="177">
        <v>8450928</v>
      </c>
      <c r="D45" s="177">
        <v>8750051</v>
      </c>
    </row>
    <row r="46" spans="2:4" s="69" customFormat="1" ht="20.45" customHeight="1" x14ac:dyDescent="0.2">
      <c r="B46" s="117" t="s">
        <v>250</v>
      </c>
      <c r="C46" s="177">
        <v>-2420179</v>
      </c>
      <c r="D46" s="177">
        <v>-2406920</v>
      </c>
    </row>
    <row r="47" spans="2:4" x14ac:dyDescent="0.25">
      <c r="B47" s="117" t="s">
        <v>332</v>
      </c>
      <c r="C47" s="194">
        <v>1423435</v>
      </c>
      <c r="D47" s="194" t="s">
        <v>135</v>
      </c>
    </row>
    <row r="48" spans="2:4" ht="25.5" x14ac:dyDescent="0.25">
      <c r="B48" s="114" t="s">
        <v>251</v>
      </c>
      <c r="C48" s="179">
        <v>17297668</v>
      </c>
      <c r="D48" s="179">
        <v>15886615</v>
      </c>
    </row>
    <row r="49" spans="2:4" ht="15" customHeight="1" x14ac:dyDescent="0.25">
      <c r="B49" s="114" t="s">
        <v>252</v>
      </c>
      <c r="C49" s="252">
        <v>4573</v>
      </c>
      <c r="D49" s="252">
        <v>4250</v>
      </c>
    </row>
    <row r="50" spans="2:4" x14ac:dyDescent="0.25">
      <c r="B50" s="114" t="s">
        <v>253</v>
      </c>
      <c r="C50" s="179">
        <v>17302241</v>
      </c>
      <c r="D50" s="179">
        <v>15890865</v>
      </c>
    </row>
    <row r="51" spans="2:4" ht="19.5" customHeight="1" thickBot="1" x14ac:dyDescent="0.3">
      <c r="B51" s="114" t="s">
        <v>254</v>
      </c>
      <c r="C51" s="184">
        <v>53326157</v>
      </c>
      <c r="D51" s="184">
        <v>49927052</v>
      </c>
    </row>
    <row r="52" spans="2:4" ht="15.75" thickTop="1" x14ac:dyDescent="0.25">
      <c r="B52" s="129"/>
      <c r="C52" s="230"/>
      <c r="D52" s="230"/>
    </row>
    <row r="53" spans="2:4" x14ac:dyDescent="0.25">
      <c r="B53" s="129"/>
      <c r="C53" s="129"/>
      <c r="D53" s="129"/>
    </row>
  </sheetData>
  <mergeCells count="3">
    <mergeCell ref="B8:B9"/>
    <mergeCell ref="C8:D8"/>
    <mergeCell ref="B4:D6"/>
  </mergeCells>
  <conditionalFormatting sqref="B10:D51">
    <cfRule type="expression" dxfId="4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69"/>
  <sheetViews>
    <sheetView showGridLines="0" showRowColHeaders="0" zoomScale="80" zoomScaleNormal="80" workbookViewId="0">
      <selection activeCell="F8" sqref="F8"/>
    </sheetView>
  </sheetViews>
  <sheetFormatPr defaultColWidth="8.7109375" defaultRowHeight="15" x14ac:dyDescent="0.25"/>
  <cols>
    <col min="1" max="1" width="10.42578125" customWidth="1"/>
    <col min="2" max="2" width="54.42578125" customWidth="1"/>
    <col min="3" max="6" width="19.140625" customWidth="1"/>
  </cols>
  <sheetData>
    <row r="5" spans="2:6" x14ac:dyDescent="0.25">
      <c r="B5" s="266"/>
      <c r="C5" s="267"/>
    </row>
    <row r="6" spans="2:6" x14ac:dyDescent="0.25">
      <c r="B6" s="267"/>
      <c r="C6" s="267"/>
    </row>
    <row r="7" spans="2:6" ht="7.5" customHeight="1" x14ac:dyDescent="0.25">
      <c r="B7" s="267"/>
      <c r="C7" s="267"/>
    </row>
    <row r="8" spans="2:6" ht="32.1" customHeight="1" x14ac:dyDescent="0.25">
      <c r="B8" s="81" t="s">
        <v>30</v>
      </c>
      <c r="C8" s="4"/>
    </row>
    <row r="9" spans="2:6" ht="31.5" customHeight="1" x14ac:dyDescent="0.25">
      <c r="B9" s="269"/>
      <c r="C9" s="262" t="s">
        <v>142</v>
      </c>
      <c r="D9" s="263"/>
      <c r="E9" s="262" t="s">
        <v>143</v>
      </c>
      <c r="F9" s="263"/>
    </row>
    <row r="10" spans="2:6" ht="29.1" customHeight="1" x14ac:dyDescent="0.25">
      <c r="B10" s="269"/>
      <c r="C10" s="205" t="s">
        <v>337</v>
      </c>
      <c r="D10" s="205" t="s">
        <v>338</v>
      </c>
      <c r="E10" s="205" t="s">
        <v>329</v>
      </c>
      <c r="F10" s="205" t="s">
        <v>330</v>
      </c>
    </row>
    <row r="11" spans="2:6" ht="21" customHeight="1" x14ac:dyDescent="0.25">
      <c r="B11" s="156" t="s">
        <v>255</v>
      </c>
      <c r="C11" s="191"/>
      <c r="D11" s="191"/>
      <c r="E11" s="192"/>
      <c r="F11" s="192"/>
    </row>
    <row r="12" spans="2:6" ht="21" customHeight="1" x14ac:dyDescent="0.25">
      <c r="B12" s="114" t="s">
        <v>256</v>
      </c>
      <c r="C12" s="180">
        <v>6369428</v>
      </c>
      <c r="D12" s="180">
        <v>6070786</v>
      </c>
      <c r="E12" s="179">
        <v>18363057</v>
      </c>
      <c r="F12" s="179">
        <v>19000757</v>
      </c>
    </row>
    <row r="13" spans="2:6" ht="21" customHeight="1" x14ac:dyDescent="0.25">
      <c r="B13" s="114"/>
      <c r="C13" s="180"/>
      <c r="D13" s="180"/>
      <c r="E13" s="179"/>
      <c r="F13" s="177"/>
    </row>
    <row r="14" spans="2:6" ht="21" customHeight="1" x14ac:dyDescent="0.25">
      <c r="B14" s="114" t="s">
        <v>257</v>
      </c>
      <c r="C14" s="180"/>
      <c r="D14" s="180"/>
      <c r="E14" s="179"/>
      <c r="F14" s="177"/>
    </row>
    <row r="15" spans="2:6" ht="21" customHeight="1" x14ac:dyDescent="0.25">
      <c r="B15" s="114" t="s">
        <v>258</v>
      </c>
      <c r="C15" s="180"/>
      <c r="D15" s="180"/>
      <c r="E15" s="179"/>
      <c r="F15" s="177"/>
    </row>
    <row r="16" spans="2:6" ht="21" customHeight="1" x14ac:dyDescent="0.25">
      <c r="B16" s="117" t="s">
        <v>259</v>
      </c>
      <c r="C16" s="176">
        <v>-2958679</v>
      </c>
      <c r="D16" s="176">
        <v>-3034108</v>
      </c>
      <c r="E16" s="177">
        <v>-8528412</v>
      </c>
      <c r="F16" s="177">
        <v>-8154308</v>
      </c>
    </row>
    <row r="17" spans="2:6" ht="21" customHeight="1" x14ac:dyDescent="0.25">
      <c r="B17" s="117" t="s">
        <v>165</v>
      </c>
      <c r="C17" s="176">
        <v>-534788</v>
      </c>
      <c r="D17" s="176">
        <v>-376216</v>
      </c>
      <c r="E17" s="177">
        <v>-1157241</v>
      </c>
      <c r="F17" s="177">
        <v>-1077387</v>
      </c>
    </row>
    <row r="18" spans="2:6" ht="21" customHeight="1" x14ac:dyDescent="0.25">
      <c r="B18" s="117" t="s">
        <v>166</v>
      </c>
      <c r="C18" s="193">
        <v>-207361</v>
      </c>
      <c r="D18" s="193">
        <v>-375140</v>
      </c>
      <c r="E18" s="194">
        <v>-750664</v>
      </c>
      <c r="F18" s="194">
        <v>-1100302</v>
      </c>
    </row>
    <row r="19" spans="2:6" ht="21" customHeight="1" x14ac:dyDescent="0.25">
      <c r="B19" s="117"/>
      <c r="C19" s="180">
        <v>-3700828</v>
      </c>
      <c r="D19" s="180">
        <v>-3785464</v>
      </c>
      <c r="E19" s="179">
        <v>-10436317</v>
      </c>
      <c r="F19" s="179">
        <v>-10331997</v>
      </c>
    </row>
    <row r="20" spans="2:6" ht="21" customHeight="1" x14ac:dyDescent="0.25">
      <c r="B20" s="114" t="s">
        <v>260</v>
      </c>
      <c r="C20" s="180"/>
      <c r="D20" s="180"/>
      <c r="E20" s="179"/>
      <c r="F20" s="177"/>
    </row>
    <row r="21" spans="2:6" ht="21" customHeight="1" x14ac:dyDescent="0.25">
      <c r="B21" s="117" t="s">
        <v>261</v>
      </c>
      <c r="C21" s="176">
        <v>-223575</v>
      </c>
      <c r="D21" s="176">
        <v>-240250</v>
      </c>
      <c r="E21" s="177">
        <v>-744354</v>
      </c>
      <c r="F21" s="177">
        <v>-774523</v>
      </c>
    </row>
    <row r="22" spans="2:6" ht="21" customHeight="1" x14ac:dyDescent="0.25">
      <c r="B22" s="117" t="s">
        <v>161</v>
      </c>
      <c r="C22" s="176">
        <v>-18718</v>
      </c>
      <c r="D22" s="176">
        <v>-18321</v>
      </c>
      <c r="E22" s="177">
        <v>-46331</v>
      </c>
      <c r="F22" s="177">
        <v>-52397</v>
      </c>
    </row>
    <row r="23" spans="2:6" ht="21" customHeight="1" x14ac:dyDescent="0.25">
      <c r="B23" s="117" t="s">
        <v>162</v>
      </c>
      <c r="C23" s="176">
        <v>-261604</v>
      </c>
      <c r="D23" s="176">
        <v>-248930</v>
      </c>
      <c r="E23" s="177">
        <v>-796419</v>
      </c>
      <c r="F23" s="177">
        <v>-761606</v>
      </c>
    </row>
    <row r="24" spans="2:6" ht="21" customHeight="1" x14ac:dyDescent="0.25">
      <c r="B24" s="117" t="s">
        <v>164</v>
      </c>
      <c r="C24" s="176">
        <v>-214691</v>
      </c>
      <c r="D24" s="176">
        <v>-202444</v>
      </c>
      <c r="E24" s="177">
        <v>-640172</v>
      </c>
      <c r="F24" s="177">
        <v>-610181</v>
      </c>
    </row>
    <row r="25" spans="2:6" ht="21" customHeight="1" x14ac:dyDescent="0.25">
      <c r="B25" s="117" t="s">
        <v>262</v>
      </c>
      <c r="C25" s="176">
        <v>-39904</v>
      </c>
      <c r="D25" s="176">
        <v>-1029995</v>
      </c>
      <c r="E25" s="177">
        <v>-109747</v>
      </c>
      <c r="F25" s="177">
        <v>-1130822</v>
      </c>
    </row>
    <row r="26" spans="2:6" ht="21" customHeight="1" x14ac:dyDescent="0.25">
      <c r="B26" s="117" t="s">
        <v>263</v>
      </c>
      <c r="C26" s="176">
        <v>-438960</v>
      </c>
      <c r="D26" s="176">
        <v>-341503</v>
      </c>
      <c r="E26" s="177">
        <v>-1122636</v>
      </c>
      <c r="F26" s="177">
        <v>-806728</v>
      </c>
    </row>
    <row r="27" spans="2:6" ht="21" customHeight="1" x14ac:dyDescent="0.25">
      <c r="B27" s="117" t="s">
        <v>264</v>
      </c>
      <c r="C27" s="193">
        <v>-19275</v>
      </c>
      <c r="D27" s="193">
        <v>-26969</v>
      </c>
      <c r="E27" s="194">
        <v>-64817</v>
      </c>
      <c r="F27" s="194">
        <v>-58764</v>
      </c>
    </row>
    <row r="28" spans="2:6" ht="21" customHeight="1" x14ac:dyDescent="0.25">
      <c r="B28" s="117"/>
      <c r="C28" s="180">
        <v>-1216727</v>
      </c>
      <c r="D28" s="180">
        <v>-2108412</v>
      </c>
      <c r="E28" s="179">
        <v>-3524476</v>
      </c>
      <c r="F28" s="179">
        <v>-4195021</v>
      </c>
    </row>
    <row r="29" spans="2:6" ht="21" customHeight="1" x14ac:dyDescent="0.25">
      <c r="B29" s="114"/>
      <c r="C29" s="180"/>
      <c r="D29" s="180"/>
      <c r="E29" s="179"/>
      <c r="F29" s="177"/>
    </row>
    <row r="30" spans="2:6" ht="21" customHeight="1" x14ac:dyDescent="0.25">
      <c r="B30" s="114" t="s">
        <v>265</v>
      </c>
      <c r="C30" s="180">
        <v>-4917555</v>
      </c>
      <c r="D30" s="180">
        <v>-5893876</v>
      </c>
      <c r="E30" s="179">
        <v>-13960793</v>
      </c>
      <c r="F30" s="179">
        <v>-14527018</v>
      </c>
    </row>
    <row r="31" spans="2:6" ht="21" customHeight="1" x14ac:dyDescent="0.25">
      <c r="B31" s="114"/>
      <c r="C31" s="180"/>
      <c r="D31" s="180"/>
      <c r="E31" s="179"/>
      <c r="F31" s="179"/>
    </row>
    <row r="32" spans="2:6" ht="21" customHeight="1" x14ac:dyDescent="0.25">
      <c r="B32" s="114" t="s">
        <v>266</v>
      </c>
      <c r="C32" s="180">
        <v>1451873</v>
      </c>
      <c r="D32" s="180">
        <v>176910</v>
      </c>
      <c r="E32" s="179">
        <v>4402264</v>
      </c>
      <c r="F32" s="179">
        <v>4473739</v>
      </c>
    </row>
    <row r="33" spans="2:6" ht="21" customHeight="1" x14ac:dyDescent="0.25">
      <c r="B33" s="114"/>
      <c r="C33" s="176"/>
      <c r="D33" s="176"/>
      <c r="E33" s="177"/>
      <c r="F33" s="179"/>
    </row>
    <row r="34" spans="2:6" ht="21" customHeight="1" x14ac:dyDescent="0.25">
      <c r="B34" s="114" t="s">
        <v>267</v>
      </c>
      <c r="C34" s="176"/>
      <c r="D34" s="176"/>
      <c r="E34" s="177"/>
      <c r="F34" s="179"/>
    </row>
    <row r="35" spans="2:6" ht="21" customHeight="1" x14ac:dyDescent="0.25">
      <c r="B35" s="117" t="s">
        <v>268</v>
      </c>
      <c r="C35" s="176">
        <v>156829</v>
      </c>
      <c r="D35" s="176">
        <v>-101383</v>
      </c>
      <c r="E35" s="177">
        <v>-58271</v>
      </c>
      <c r="F35" s="177">
        <v>-228361</v>
      </c>
    </row>
    <row r="36" spans="2:6" ht="21" customHeight="1" x14ac:dyDescent="0.25">
      <c r="B36" s="57" t="s">
        <v>269</v>
      </c>
      <c r="C36" s="176">
        <v>-141539</v>
      </c>
      <c r="D36" s="176">
        <v>-157357</v>
      </c>
      <c r="E36" s="177">
        <v>-404629</v>
      </c>
      <c r="F36" s="177">
        <v>-443395</v>
      </c>
    </row>
    <row r="37" spans="2:6" ht="21" customHeight="1" x14ac:dyDescent="0.25">
      <c r="B37" s="57" t="s">
        <v>270</v>
      </c>
      <c r="C37" s="176">
        <v>-15319</v>
      </c>
      <c r="D37" s="176">
        <v>-223272</v>
      </c>
      <c r="E37" s="177">
        <v>-87105</v>
      </c>
      <c r="F37" s="177">
        <v>-916239</v>
      </c>
    </row>
    <row r="38" spans="2:6" ht="21" customHeight="1" x14ac:dyDescent="0.25">
      <c r="B38" s="57" t="s">
        <v>271</v>
      </c>
      <c r="C38" s="193">
        <v>-234981</v>
      </c>
      <c r="D38" s="193">
        <v>-110487</v>
      </c>
      <c r="E38" s="194">
        <v>-588818</v>
      </c>
      <c r="F38" s="194">
        <v>-611163</v>
      </c>
    </row>
    <row r="39" spans="2:6" ht="21" customHeight="1" x14ac:dyDescent="0.25">
      <c r="B39" s="57"/>
      <c r="C39" s="180">
        <v>-235010</v>
      </c>
      <c r="D39" s="180">
        <v>-592499</v>
      </c>
      <c r="E39" s="179">
        <v>-1138823</v>
      </c>
      <c r="F39" s="179">
        <v>-2199158</v>
      </c>
    </row>
    <row r="40" spans="2:6" ht="21" customHeight="1" x14ac:dyDescent="0.25">
      <c r="B40" s="57"/>
      <c r="C40" s="180"/>
      <c r="D40" s="176"/>
      <c r="E40" s="179"/>
      <c r="F40" s="177"/>
    </row>
    <row r="41" spans="2:6" ht="21" customHeight="1" x14ac:dyDescent="0.25">
      <c r="B41" s="57" t="s">
        <v>272</v>
      </c>
      <c r="C41" s="176"/>
      <c r="D41" s="176"/>
      <c r="E41" s="177">
        <v>51736</v>
      </c>
      <c r="F41" s="177" t="s">
        <v>135</v>
      </c>
    </row>
    <row r="42" spans="2:6" ht="21" customHeight="1" x14ac:dyDescent="0.25">
      <c r="B42" s="57" t="s">
        <v>273</v>
      </c>
      <c r="C42" s="176">
        <v>-136244</v>
      </c>
      <c r="D42" s="176" t="s">
        <v>135</v>
      </c>
      <c r="E42" s="177">
        <v>-270267</v>
      </c>
      <c r="F42" s="177" t="s">
        <v>135</v>
      </c>
    </row>
    <row r="43" spans="2:6" ht="21" customHeight="1" x14ac:dyDescent="0.25">
      <c r="B43" s="57" t="s">
        <v>274</v>
      </c>
      <c r="C43" s="176">
        <v>97822</v>
      </c>
      <c r="D43" s="176">
        <v>57780</v>
      </c>
      <c r="E43" s="177">
        <v>262298</v>
      </c>
      <c r="F43" s="177">
        <v>161280</v>
      </c>
    </row>
    <row r="44" spans="2:6" ht="21" customHeight="1" x14ac:dyDescent="0.25">
      <c r="B44" s="57"/>
      <c r="C44" s="176"/>
      <c r="D44" s="176"/>
      <c r="E44" s="177"/>
      <c r="F44" s="177"/>
    </row>
    <row r="45" spans="2:6" ht="21" customHeight="1" x14ac:dyDescent="0.25">
      <c r="B45" s="57" t="s">
        <v>275</v>
      </c>
      <c r="C45" s="176">
        <v>165368</v>
      </c>
      <c r="D45" s="176">
        <v>618975</v>
      </c>
      <c r="E45" s="177">
        <v>2318181</v>
      </c>
      <c r="F45" s="177">
        <v>3241963</v>
      </c>
    </row>
    <row r="46" spans="2:6" ht="21" customHeight="1" x14ac:dyDescent="0.25">
      <c r="B46" s="57" t="s">
        <v>276</v>
      </c>
      <c r="C46" s="193">
        <v>-661987</v>
      </c>
      <c r="D46" s="193">
        <v>-852766</v>
      </c>
      <c r="E46" s="194">
        <v>-3576863</v>
      </c>
      <c r="F46" s="194">
        <v>-1668727</v>
      </c>
    </row>
    <row r="47" spans="2:6" ht="27" customHeight="1" x14ac:dyDescent="0.25">
      <c r="B47" s="114" t="s">
        <v>333</v>
      </c>
      <c r="C47" s="180">
        <v>681822</v>
      </c>
      <c r="D47" s="180">
        <v>-591600</v>
      </c>
      <c r="E47" s="179">
        <v>2048526</v>
      </c>
      <c r="F47" s="179">
        <v>4009097</v>
      </c>
    </row>
    <row r="48" spans="2:6" ht="21" customHeight="1" x14ac:dyDescent="0.25">
      <c r="B48" s="114"/>
      <c r="C48" s="176"/>
      <c r="D48" s="176"/>
      <c r="E48" s="179"/>
      <c r="F48" s="177"/>
    </row>
    <row r="49" spans="2:6" ht="21" customHeight="1" x14ac:dyDescent="0.25">
      <c r="B49" s="117" t="s">
        <v>277</v>
      </c>
      <c r="C49" s="176">
        <v>-172776</v>
      </c>
      <c r="D49" s="176">
        <v>-30508</v>
      </c>
      <c r="E49" s="177">
        <v>-567095</v>
      </c>
      <c r="F49" s="177">
        <v>-1308654</v>
      </c>
    </row>
    <row r="50" spans="2:6" ht="21" customHeight="1" x14ac:dyDescent="0.25">
      <c r="B50" s="117" t="s">
        <v>241</v>
      </c>
      <c r="C50" s="176">
        <v>36330</v>
      </c>
      <c r="D50" s="176">
        <v>116207</v>
      </c>
      <c r="E50" s="177">
        <v>51093</v>
      </c>
      <c r="F50" s="177">
        <v>-294119</v>
      </c>
    </row>
    <row r="51" spans="2:6" ht="27.75" customHeight="1" x14ac:dyDescent="0.25">
      <c r="B51" s="114" t="s">
        <v>336</v>
      </c>
      <c r="C51" s="180">
        <v>545376</v>
      </c>
      <c r="D51" s="180">
        <v>-505901</v>
      </c>
      <c r="E51" s="179">
        <v>1532524</v>
      </c>
      <c r="F51" s="179">
        <v>2406324</v>
      </c>
    </row>
    <row r="52" spans="2:6" ht="21" customHeight="1" x14ac:dyDescent="0.25">
      <c r="B52" s="117"/>
      <c r="C52" s="176"/>
      <c r="D52" s="176"/>
      <c r="E52" s="177"/>
      <c r="F52" s="177"/>
    </row>
    <row r="53" spans="2:6" x14ac:dyDescent="0.25">
      <c r="B53" s="114" t="s">
        <v>334</v>
      </c>
      <c r="C53" s="176"/>
      <c r="D53" s="180"/>
      <c r="E53" s="177"/>
      <c r="F53" s="177"/>
    </row>
    <row r="54" spans="2:6" ht="25.5" x14ac:dyDescent="0.25">
      <c r="B54" s="114" t="s">
        <v>335</v>
      </c>
      <c r="C54" s="180" t="s">
        <v>135</v>
      </c>
      <c r="D54" s="180">
        <v>224067</v>
      </c>
      <c r="E54" s="179" t="s">
        <v>135</v>
      </c>
      <c r="F54" s="179">
        <v>224067</v>
      </c>
    </row>
    <row r="55" spans="2:6" x14ac:dyDescent="0.25">
      <c r="B55" s="117"/>
      <c r="C55" s="180"/>
      <c r="D55" s="180"/>
      <c r="E55" s="179"/>
      <c r="F55" s="179"/>
    </row>
    <row r="56" spans="2:6" ht="18.75" customHeight="1" x14ac:dyDescent="0.25">
      <c r="B56" s="114" t="s">
        <v>278</v>
      </c>
      <c r="C56" s="182">
        <v>545376</v>
      </c>
      <c r="D56" s="182">
        <v>-281834</v>
      </c>
      <c r="E56" s="181">
        <v>1532524</v>
      </c>
      <c r="F56" s="181">
        <v>2630391</v>
      </c>
    </row>
    <row r="57" spans="2:6" x14ac:dyDescent="0.25">
      <c r="B57" s="114"/>
      <c r="C57" s="180"/>
      <c r="D57" s="180"/>
      <c r="E57" s="179"/>
      <c r="F57" s="179"/>
    </row>
    <row r="58" spans="2:6" x14ac:dyDescent="0.25">
      <c r="B58" s="114" t="s">
        <v>279</v>
      </c>
      <c r="C58" s="180"/>
      <c r="D58" s="176"/>
      <c r="E58" s="179"/>
      <c r="F58" s="177"/>
    </row>
    <row r="59" spans="2:6" x14ac:dyDescent="0.25">
      <c r="B59" s="114" t="s">
        <v>280</v>
      </c>
      <c r="C59" s="176"/>
      <c r="D59" s="176"/>
      <c r="E59" s="177"/>
      <c r="F59" s="177"/>
    </row>
    <row r="60" spans="2:6" ht="25.5" x14ac:dyDescent="0.25">
      <c r="B60" s="117" t="s">
        <v>368</v>
      </c>
      <c r="C60" s="176">
        <v>545064</v>
      </c>
      <c r="D60" s="176">
        <v>-506053</v>
      </c>
      <c r="E60" s="177">
        <v>1531755</v>
      </c>
      <c r="F60" s="177">
        <v>2405797</v>
      </c>
    </row>
    <row r="61" spans="2:6" ht="25.5" x14ac:dyDescent="0.25">
      <c r="B61" s="117" t="s">
        <v>369</v>
      </c>
      <c r="C61" s="193" t="s">
        <v>135</v>
      </c>
      <c r="D61" s="193">
        <v>224067</v>
      </c>
      <c r="E61" s="194" t="s">
        <v>135</v>
      </c>
      <c r="F61" s="194">
        <v>224067</v>
      </c>
    </row>
    <row r="62" spans="2:6" ht="25.5" x14ac:dyDescent="0.25">
      <c r="B62" s="117" t="s">
        <v>370</v>
      </c>
      <c r="C62" s="180">
        <v>545064</v>
      </c>
      <c r="D62" s="180">
        <v>-281986</v>
      </c>
      <c r="E62" s="179">
        <v>1531755</v>
      </c>
      <c r="F62" s="179">
        <v>2629864</v>
      </c>
    </row>
    <row r="63" spans="2:6" x14ac:dyDescent="0.25">
      <c r="B63" s="114" t="s">
        <v>281</v>
      </c>
      <c r="C63" s="176"/>
      <c r="D63" s="176"/>
      <c r="E63" s="177"/>
      <c r="F63" s="177"/>
    </row>
    <row r="64" spans="2:6" ht="25.5" x14ac:dyDescent="0.25">
      <c r="B64" s="117" t="s">
        <v>368</v>
      </c>
      <c r="C64" s="193">
        <v>312</v>
      </c>
      <c r="D64" s="193">
        <v>152</v>
      </c>
      <c r="E64" s="194">
        <v>769</v>
      </c>
      <c r="F64" s="194">
        <v>527</v>
      </c>
    </row>
    <row r="65" spans="2:6" ht="25.5" x14ac:dyDescent="0.25">
      <c r="B65" s="117" t="s">
        <v>371</v>
      </c>
      <c r="C65" s="176">
        <v>312</v>
      </c>
      <c r="D65" s="176">
        <v>152</v>
      </c>
      <c r="E65" s="179">
        <v>769</v>
      </c>
      <c r="F65" s="179">
        <v>527</v>
      </c>
    </row>
    <row r="66" spans="2:6" ht="20.25" customHeight="1" thickBot="1" x14ac:dyDescent="0.3">
      <c r="B66" s="114"/>
      <c r="C66" s="183">
        <v>545376</v>
      </c>
      <c r="D66" s="183">
        <v>-281834</v>
      </c>
      <c r="E66" s="184">
        <v>1532524</v>
      </c>
      <c r="F66" s="184">
        <v>2630391</v>
      </c>
    </row>
    <row r="67" spans="2:6" ht="15.75" thickTop="1" x14ac:dyDescent="0.25">
      <c r="B67" s="114" t="s">
        <v>372</v>
      </c>
      <c r="C67" s="215">
        <v>0.33</v>
      </c>
      <c r="D67" s="215">
        <v>-0.27</v>
      </c>
      <c r="E67" s="216">
        <v>1.01</v>
      </c>
      <c r="F67" s="216">
        <v>1.73</v>
      </c>
    </row>
    <row r="68" spans="2:6" x14ac:dyDescent="0.25">
      <c r="B68" s="114" t="s">
        <v>282</v>
      </c>
      <c r="C68" s="215">
        <v>0.33</v>
      </c>
      <c r="D68" s="215">
        <v>-0.27</v>
      </c>
      <c r="E68" s="216">
        <v>1.01</v>
      </c>
      <c r="F68" s="216">
        <v>1.73</v>
      </c>
    </row>
    <row r="69" spans="2:6" x14ac:dyDescent="0.25">
      <c r="B69" s="129"/>
      <c r="C69" s="190"/>
      <c r="D69" s="190"/>
      <c r="E69" s="129"/>
      <c r="F69" s="129"/>
    </row>
  </sheetData>
  <mergeCells count="4">
    <mergeCell ref="E9:F9"/>
    <mergeCell ref="B9:B10"/>
    <mergeCell ref="B5:C7"/>
    <mergeCell ref="C9:D9"/>
  </mergeCells>
  <conditionalFormatting sqref="B11:F11 B40:F68 B12:C39 E12:F39">
    <cfRule type="expression" dxfId="3" priority="2">
      <formula>MOD(ROW(),2)=0</formula>
    </cfRule>
  </conditionalFormatting>
  <conditionalFormatting sqref="D12:D39">
    <cfRule type="expression" dxfId="2" priority="1">
      <formula>MOD(ROW(),2)=0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7:D92"/>
  <sheetViews>
    <sheetView showGridLines="0" showRowColHeaders="0" zoomScale="80" zoomScaleNormal="80" workbookViewId="0"/>
  </sheetViews>
  <sheetFormatPr defaultColWidth="8.7109375" defaultRowHeight="15" x14ac:dyDescent="0.25"/>
  <cols>
    <col min="1" max="1" width="2.85546875" customWidth="1"/>
    <col min="2" max="2" width="90.140625" customWidth="1"/>
    <col min="3" max="4" width="19.140625" customWidth="1"/>
  </cols>
  <sheetData>
    <row r="7" spans="2:4" ht="9.6" customHeight="1" x14ac:dyDescent="0.25">
      <c r="B7" s="258"/>
      <c r="C7" s="259"/>
    </row>
    <row r="8" spans="2:4" x14ac:dyDescent="0.25">
      <c r="B8" s="30" t="s">
        <v>29</v>
      </c>
      <c r="C8" s="4"/>
    </row>
    <row r="9" spans="2:4" ht="32.450000000000003" customHeight="1" x14ac:dyDescent="0.25">
      <c r="B9" s="269"/>
      <c r="C9" s="262" t="s">
        <v>195</v>
      </c>
      <c r="D9" s="263"/>
    </row>
    <row r="10" spans="2:4" ht="36.6" customHeight="1" x14ac:dyDescent="0.25">
      <c r="B10" s="269"/>
      <c r="C10" s="205" t="s">
        <v>329</v>
      </c>
      <c r="D10" s="205" t="s">
        <v>330</v>
      </c>
    </row>
    <row r="11" spans="2:4" ht="21" customHeight="1" x14ac:dyDescent="0.25">
      <c r="B11" s="93" t="s">
        <v>283</v>
      </c>
      <c r="C11" s="122"/>
      <c r="D11" s="122"/>
    </row>
    <row r="12" spans="2:4" ht="21" customHeight="1" x14ac:dyDescent="0.25">
      <c r="B12" s="125" t="s">
        <v>339</v>
      </c>
      <c r="C12" s="100">
        <v>1531755</v>
      </c>
      <c r="D12" s="100">
        <v>2405797</v>
      </c>
    </row>
    <row r="13" spans="2:4" ht="21" customHeight="1" x14ac:dyDescent="0.25">
      <c r="B13" s="125" t="s">
        <v>340</v>
      </c>
      <c r="C13" s="100" t="s">
        <v>135</v>
      </c>
      <c r="D13" s="100">
        <v>224067</v>
      </c>
    </row>
    <row r="14" spans="2:4" ht="21" customHeight="1" x14ac:dyDescent="0.25">
      <c r="B14" s="125" t="s">
        <v>341</v>
      </c>
      <c r="C14" s="100">
        <v>769</v>
      </c>
      <c r="D14" s="100">
        <v>527</v>
      </c>
    </row>
    <row r="15" spans="2:4" ht="21" customHeight="1" x14ac:dyDescent="0.25">
      <c r="B15" s="93" t="s">
        <v>284</v>
      </c>
      <c r="C15" s="100"/>
      <c r="D15" s="100"/>
    </row>
    <row r="16" spans="2:4" ht="21" customHeight="1" x14ac:dyDescent="0.25">
      <c r="B16" s="125" t="s">
        <v>222</v>
      </c>
      <c r="C16" s="100">
        <v>-51093</v>
      </c>
      <c r="D16" s="100">
        <v>294119</v>
      </c>
    </row>
    <row r="17" spans="2:4" ht="21" customHeight="1" x14ac:dyDescent="0.25">
      <c r="B17" s="125" t="s">
        <v>164</v>
      </c>
      <c r="C17" s="100">
        <v>733538</v>
      </c>
      <c r="D17" s="100">
        <v>723322</v>
      </c>
    </row>
    <row r="18" spans="2:4" ht="21" customHeight="1" x14ac:dyDescent="0.25">
      <c r="B18" s="125" t="s">
        <v>285</v>
      </c>
      <c r="C18" s="100">
        <v>23696</v>
      </c>
      <c r="D18" s="100">
        <v>22402</v>
      </c>
    </row>
    <row r="19" spans="2:4" ht="21" customHeight="1" x14ac:dyDescent="0.25">
      <c r="B19" s="125" t="s">
        <v>286</v>
      </c>
      <c r="C19" s="100">
        <v>-51736</v>
      </c>
      <c r="D19" s="100" t="s">
        <v>135</v>
      </c>
    </row>
    <row r="20" spans="2:4" ht="21" customHeight="1" x14ac:dyDescent="0.25">
      <c r="B20" s="125" t="s">
        <v>273</v>
      </c>
      <c r="C20" s="100">
        <v>270267</v>
      </c>
      <c r="D20" s="100" t="s">
        <v>135</v>
      </c>
    </row>
    <row r="21" spans="2:4" ht="21" customHeight="1" x14ac:dyDescent="0.25">
      <c r="B21" s="125" t="s">
        <v>287</v>
      </c>
      <c r="C21" s="100">
        <v>3233</v>
      </c>
      <c r="D21" s="100">
        <v>-26016</v>
      </c>
    </row>
    <row r="22" spans="2:4" ht="21" customHeight="1" x14ac:dyDescent="0.25">
      <c r="B22" s="125" t="s">
        <v>274</v>
      </c>
      <c r="C22" s="100">
        <v>-262298</v>
      </c>
      <c r="D22" s="100">
        <v>-161280</v>
      </c>
    </row>
    <row r="23" spans="2:4" ht="21" customHeight="1" x14ac:dyDescent="0.25">
      <c r="B23" s="125" t="s">
        <v>288</v>
      </c>
      <c r="C23" s="100">
        <v>-379389</v>
      </c>
      <c r="D23" s="100">
        <v>-387298</v>
      </c>
    </row>
    <row r="24" spans="2:4" ht="21" customHeight="1" x14ac:dyDescent="0.25">
      <c r="B24" s="125" t="s">
        <v>289</v>
      </c>
      <c r="C24" s="100">
        <v>835735</v>
      </c>
      <c r="D24" s="100">
        <v>881320</v>
      </c>
    </row>
    <row r="25" spans="2:4" ht="21" customHeight="1" x14ac:dyDescent="0.25">
      <c r="B25" s="125" t="s">
        <v>290</v>
      </c>
      <c r="C25" s="100" t="s">
        <v>135</v>
      </c>
      <c r="D25" s="100">
        <v>-2962566</v>
      </c>
    </row>
    <row r="26" spans="2:4" ht="21" customHeight="1" x14ac:dyDescent="0.25">
      <c r="B26" s="125" t="s">
        <v>291</v>
      </c>
      <c r="C26" s="100">
        <v>2409658</v>
      </c>
      <c r="D26" s="100">
        <v>429299</v>
      </c>
    </row>
    <row r="27" spans="2:4" ht="21" customHeight="1" x14ac:dyDescent="0.25">
      <c r="B27" s="125" t="s">
        <v>292</v>
      </c>
      <c r="C27" s="100">
        <v>-429840</v>
      </c>
      <c r="D27" s="100" t="s">
        <v>135</v>
      </c>
    </row>
    <row r="28" spans="2:4" ht="21" customHeight="1" x14ac:dyDescent="0.25">
      <c r="B28" s="125" t="s">
        <v>293</v>
      </c>
      <c r="C28" s="100">
        <v>10910</v>
      </c>
      <c r="D28" s="100">
        <v>34102</v>
      </c>
    </row>
    <row r="29" spans="2:4" ht="21" customHeight="1" x14ac:dyDescent="0.25">
      <c r="B29" s="125" t="s">
        <v>294</v>
      </c>
      <c r="C29" s="100">
        <v>255123</v>
      </c>
      <c r="D29" s="100">
        <v>2275422</v>
      </c>
    </row>
    <row r="30" spans="2:4" ht="21" customHeight="1" x14ac:dyDescent="0.25">
      <c r="B30" s="125" t="s">
        <v>342</v>
      </c>
      <c r="C30" s="100">
        <v>-83346</v>
      </c>
      <c r="D30" s="100" t="s">
        <v>135</v>
      </c>
    </row>
    <row r="31" spans="2:4" ht="21" customHeight="1" x14ac:dyDescent="0.25">
      <c r="B31" s="125" t="s">
        <v>295</v>
      </c>
      <c r="C31" s="100" t="s">
        <v>135</v>
      </c>
      <c r="D31" s="100">
        <v>-62575</v>
      </c>
    </row>
    <row r="32" spans="2:4" ht="21" customHeight="1" x14ac:dyDescent="0.25">
      <c r="B32" s="125" t="s">
        <v>296</v>
      </c>
      <c r="C32" s="100">
        <v>-1803611</v>
      </c>
      <c r="D32" s="100">
        <v>-1099230</v>
      </c>
    </row>
    <row r="33" spans="2:4" ht="21" customHeight="1" x14ac:dyDescent="0.25">
      <c r="B33" s="270" t="s">
        <v>297</v>
      </c>
      <c r="C33" s="271">
        <v>-98844</v>
      </c>
      <c r="D33" s="271">
        <v>-45119</v>
      </c>
    </row>
    <row r="34" spans="2:4" ht="21" customHeight="1" x14ac:dyDescent="0.25">
      <c r="B34" s="270"/>
      <c r="C34" s="271"/>
      <c r="D34" s="271"/>
    </row>
    <row r="35" spans="2:4" ht="21" customHeight="1" x14ac:dyDescent="0.25">
      <c r="B35" s="125" t="s">
        <v>160</v>
      </c>
      <c r="C35" s="100">
        <v>368216</v>
      </c>
      <c r="D35" s="100">
        <v>348415</v>
      </c>
    </row>
    <row r="36" spans="2:4" ht="21" customHeight="1" x14ac:dyDescent="0.25">
      <c r="B36" s="125" t="s">
        <v>264</v>
      </c>
      <c r="C36" s="120">
        <v>12100</v>
      </c>
      <c r="D36" s="119" t="s">
        <v>135</v>
      </c>
    </row>
    <row r="37" spans="2:4" ht="21" customHeight="1" x14ac:dyDescent="0.25">
      <c r="B37" s="123"/>
      <c r="C37" s="94">
        <v>3294843</v>
      </c>
      <c r="D37" s="94">
        <v>2894708</v>
      </c>
    </row>
    <row r="38" spans="2:4" ht="21" customHeight="1" x14ac:dyDescent="0.25">
      <c r="B38" s="125" t="s">
        <v>298</v>
      </c>
      <c r="C38" s="100"/>
      <c r="D38" s="100"/>
    </row>
    <row r="39" spans="2:4" ht="21" customHeight="1" x14ac:dyDescent="0.25">
      <c r="B39" s="125" t="s">
        <v>299</v>
      </c>
      <c r="C39" s="100">
        <v>-54932</v>
      </c>
      <c r="D39" s="100">
        <v>-699907</v>
      </c>
    </row>
    <row r="40" spans="2:4" ht="21" customHeight="1" x14ac:dyDescent="0.25">
      <c r="B40" s="270" t="s">
        <v>297</v>
      </c>
      <c r="C40" s="271">
        <v>1343115</v>
      </c>
      <c r="D40" s="271">
        <v>110709</v>
      </c>
    </row>
    <row r="41" spans="2:4" ht="21" customHeight="1" x14ac:dyDescent="0.25">
      <c r="B41" s="270"/>
      <c r="C41" s="271"/>
      <c r="D41" s="271"/>
    </row>
    <row r="42" spans="2:4" ht="21" customHeight="1" x14ac:dyDescent="0.25">
      <c r="B42" s="125" t="s">
        <v>211</v>
      </c>
      <c r="C42" s="100">
        <v>-35086</v>
      </c>
      <c r="D42" s="100">
        <v>3443</v>
      </c>
    </row>
    <row r="43" spans="2:4" ht="21" customHeight="1" x14ac:dyDescent="0.25">
      <c r="B43" s="125" t="s">
        <v>212</v>
      </c>
      <c r="C43" s="100">
        <v>5706</v>
      </c>
      <c r="D43" s="100">
        <v>-18950</v>
      </c>
    </row>
    <row r="44" spans="2:4" ht="21" customHeight="1" x14ac:dyDescent="0.25">
      <c r="B44" s="125" t="s">
        <v>300</v>
      </c>
      <c r="C44" s="100">
        <v>1506112</v>
      </c>
      <c r="D44" s="100">
        <v>310</v>
      </c>
    </row>
    <row r="45" spans="2:4" ht="21" customHeight="1" x14ac:dyDescent="0.25">
      <c r="B45" s="125" t="s">
        <v>213</v>
      </c>
      <c r="C45" s="100">
        <v>247212</v>
      </c>
      <c r="D45" s="100">
        <v>187052</v>
      </c>
    </row>
    <row r="46" spans="2:4" ht="21" customHeight="1" x14ac:dyDescent="0.25">
      <c r="B46" s="125" t="s">
        <v>301</v>
      </c>
      <c r="C46" s="100">
        <v>420892</v>
      </c>
      <c r="D46" s="100">
        <v>286130</v>
      </c>
    </row>
    <row r="47" spans="2:4" ht="21" customHeight="1" x14ac:dyDescent="0.25">
      <c r="B47" s="125" t="s">
        <v>264</v>
      </c>
      <c r="C47" s="120">
        <v>150521</v>
      </c>
      <c r="D47" s="119">
        <v>58338</v>
      </c>
    </row>
    <row r="48" spans="2:4" ht="21" customHeight="1" x14ac:dyDescent="0.25">
      <c r="B48" s="123"/>
      <c r="C48" s="94">
        <v>3583540</v>
      </c>
      <c r="D48" s="94">
        <v>-72875</v>
      </c>
    </row>
    <row r="49" spans="2:4" ht="21" customHeight="1" x14ac:dyDescent="0.25">
      <c r="B49" s="125" t="s">
        <v>302</v>
      </c>
      <c r="C49" s="100"/>
      <c r="D49" s="100"/>
    </row>
    <row r="50" spans="2:4" ht="21" customHeight="1" x14ac:dyDescent="0.25">
      <c r="B50" s="125" t="s">
        <v>231</v>
      </c>
      <c r="C50" s="100">
        <v>-88887</v>
      </c>
      <c r="D50" s="100">
        <v>257480</v>
      </c>
    </row>
    <row r="51" spans="2:4" ht="21" customHeight="1" x14ac:dyDescent="0.25">
      <c r="B51" s="125" t="s">
        <v>233</v>
      </c>
      <c r="C51" s="100">
        <v>468922</v>
      </c>
      <c r="D51" s="100">
        <v>-155462</v>
      </c>
    </row>
    <row r="52" spans="2:4" ht="21" customHeight="1" x14ac:dyDescent="0.25">
      <c r="B52" s="125" t="s">
        <v>303</v>
      </c>
      <c r="C52" s="100">
        <v>533851</v>
      </c>
      <c r="D52" s="100">
        <v>1308654</v>
      </c>
    </row>
    <row r="53" spans="2:4" ht="21" customHeight="1" x14ac:dyDescent="0.25">
      <c r="B53" s="125" t="s">
        <v>237</v>
      </c>
      <c r="C53" s="100">
        <v>37952</v>
      </c>
      <c r="D53" s="100">
        <v>-31465</v>
      </c>
    </row>
    <row r="54" spans="2:4" ht="21" customHeight="1" x14ac:dyDescent="0.25">
      <c r="B54" s="125" t="s">
        <v>232</v>
      </c>
      <c r="C54" s="100">
        <v>59563</v>
      </c>
      <c r="D54" s="100">
        <v>-50043</v>
      </c>
    </row>
    <row r="55" spans="2:4" ht="21" customHeight="1" x14ac:dyDescent="0.25">
      <c r="B55" s="125" t="s">
        <v>304</v>
      </c>
      <c r="C55" s="100" t="s">
        <v>349</v>
      </c>
      <c r="D55" s="100">
        <v>-80862</v>
      </c>
    </row>
    <row r="56" spans="2:4" ht="21" customHeight="1" x14ac:dyDescent="0.25">
      <c r="B56" s="125" t="s">
        <v>160</v>
      </c>
      <c r="C56" s="100">
        <v>-266683</v>
      </c>
      <c r="D56" s="100">
        <v>-247720</v>
      </c>
    </row>
    <row r="57" spans="2:4" ht="21" customHeight="1" x14ac:dyDescent="0.25">
      <c r="B57" s="125" t="s">
        <v>264</v>
      </c>
      <c r="C57" s="120">
        <v>-72203</v>
      </c>
      <c r="D57" s="119">
        <v>-84472</v>
      </c>
    </row>
    <row r="58" spans="2:4" ht="21" customHeight="1" x14ac:dyDescent="0.25">
      <c r="B58" s="123"/>
      <c r="C58" s="95">
        <v>672515</v>
      </c>
      <c r="D58" s="95">
        <v>916110</v>
      </c>
    </row>
    <row r="59" spans="2:4" ht="21" customHeight="1" x14ac:dyDescent="0.25">
      <c r="B59" s="93" t="s">
        <v>305</v>
      </c>
      <c r="C59" s="94">
        <v>7550898</v>
      </c>
      <c r="D59" s="94">
        <v>3737943</v>
      </c>
    </row>
    <row r="60" spans="2:4" ht="21" customHeight="1" x14ac:dyDescent="0.25">
      <c r="B60" s="125" t="s">
        <v>306</v>
      </c>
      <c r="C60" s="100">
        <v>-669538</v>
      </c>
      <c r="D60" s="100">
        <v>-845994</v>
      </c>
    </row>
    <row r="61" spans="2:4" ht="21" customHeight="1" x14ac:dyDescent="0.25">
      <c r="B61" s="125" t="s">
        <v>307</v>
      </c>
      <c r="C61" s="100">
        <v>-3950</v>
      </c>
      <c r="D61" s="100">
        <v>-27630</v>
      </c>
    </row>
    <row r="62" spans="2:4" ht="21" customHeight="1" x14ac:dyDescent="0.25">
      <c r="B62" s="125" t="s">
        <v>308</v>
      </c>
      <c r="C62" s="100">
        <v>-221502</v>
      </c>
      <c r="D62" s="100">
        <v>-1525181</v>
      </c>
    </row>
    <row r="63" spans="2:4" ht="21" customHeight="1" x14ac:dyDescent="0.25">
      <c r="B63" s="125" t="s">
        <v>309</v>
      </c>
      <c r="C63" s="100">
        <v>177086</v>
      </c>
      <c r="D63" s="100">
        <v>34138</v>
      </c>
    </row>
    <row r="64" spans="2:4" ht="25.5" customHeight="1" x14ac:dyDescent="0.25">
      <c r="B64" s="58" t="s">
        <v>343</v>
      </c>
      <c r="C64" s="113">
        <v>6832994</v>
      </c>
      <c r="D64" s="113">
        <v>1373276</v>
      </c>
    </row>
    <row r="65" spans="2:4" ht="21" customHeight="1" x14ac:dyDescent="0.25">
      <c r="B65" s="93" t="s">
        <v>344</v>
      </c>
      <c r="C65" s="94" t="s">
        <v>135</v>
      </c>
      <c r="D65" s="94">
        <v>-224067</v>
      </c>
    </row>
    <row r="66" spans="2:4" ht="21" customHeight="1" x14ac:dyDescent="0.25">
      <c r="B66" s="93" t="s">
        <v>310</v>
      </c>
      <c r="C66" s="112">
        <v>6832994</v>
      </c>
      <c r="D66" s="113">
        <v>1149209</v>
      </c>
    </row>
    <row r="67" spans="2:4" ht="21" customHeight="1" x14ac:dyDescent="0.25">
      <c r="B67" s="93" t="s">
        <v>311</v>
      </c>
      <c r="C67" s="94"/>
      <c r="D67" s="94"/>
    </row>
    <row r="68" spans="2:4" ht="21" customHeight="1" x14ac:dyDescent="0.25">
      <c r="B68" s="125" t="s">
        <v>312</v>
      </c>
      <c r="C68" s="100">
        <v>-3341925</v>
      </c>
      <c r="D68" s="100">
        <v>-43316</v>
      </c>
    </row>
    <row r="69" spans="2:4" ht="21" customHeight="1" x14ac:dyDescent="0.25">
      <c r="B69" s="125" t="s">
        <v>313</v>
      </c>
      <c r="C69" s="100">
        <v>-35810</v>
      </c>
      <c r="D69" s="100">
        <v>75184</v>
      </c>
    </row>
    <row r="70" spans="2:4" ht="21" customHeight="1" x14ac:dyDescent="0.25">
      <c r="B70" s="125" t="s">
        <v>314</v>
      </c>
      <c r="C70" s="100"/>
      <c r="D70" s="94"/>
    </row>
    <row r="71" spans="2:4" ht="21" customHeight="1" x14ac:dyDescent="0.25">
      <c r="B71" s="125" t="s">
        <v>315</v>
      </c>
      <c r="C71" s="100">
        <v>-64355</v>
      </c>
      <c r="D71" s="100">
        <v>-29049</v>
      </c>
    </row>
    <row r="72" spans="2:4" ht="21" customHeight="1" x14ac:dyDescent="0.25">
      <c r="B72" s="125" t="s">
        <v>316</v>
      </c>
      <c r="C72" s="100">
        <v>27110</v>
      </c>
      <c r="D72" s="100" t="s">
        <v>135</v>
      </c>
    </row>
    <row r="73" spans="2:4" ht="21" customHeight="1" x14ac:dyDescent="0.25">
      <c r="B73" s="125" t="s">
        <v>317</v>
      </c>
      <c r="C73" s="100" t="s">
        <v>135</v>
      </c>
      <c r="D73" s="100" t="s">
        <v>135</v>
      </c>
    </row>
    <row r="74" spans="2:4" ht="21" customHeight="1" x14ac:dyDescent="0.25">
      <c r="B74" s="125" t="s">
        <v>318</v>
      </c>
      <c r="C74" s="100">
        <v>-26500</v>
      </c>
      <c r="D74" s="94" t="s">
        <v>135</v>
      </c>
    </row>
    <row r="75" spans="2:4" ht="21" customHeight="1" x14ac:dyDescent="0.25">
      <c r="B75" s="125" t="s">
        <v>226</v>
      </c>
      <c r="C75" s="100">
        <v>-94684</v>
      </c>
      <c r="D75" s="100">
        <v>-45204</v>
      </c>
    </row>
    <row r="76" spans="2:4" ht="21" customHeight="1" x14ac:dyDescent="0.25">
      <c r="B76" s="125" t="s">
        <v>227</v>
      </c>
      <c r="C76" s="100">
        <v>-28474</v>
      </c>
      <c r="D76" s="100">
        <v>-914586</v>
      </c>
    </row>
    <row r="77" spans="2:4" x14ac:dyDescent="0.25">
      <c r="B77" s="125" t="s">
        <v>319</v>
      </c>
      <c r="C77" s="100">
        <v>-957164</v>
      </c>
      <c r="D77" s="100">
        <v>-612028</v>
      </c>
    </row>
    <row r="78" spans="2:4" ht="24.75" customHeight="1" x14ac:dyDescent="0.25">
      <c r="B78" s="93" t="s">
        <v>345</v>
      </c>
      <c r="C78" s="195">
        <v>-4521802</v>
      </c>
      <c r="D78" s="121">
        <v>-1568999</v>
      </c>
    </row>
    <row r="79" spans="2:4" ht="25.5" x14ac:dyDescent="0.25">
      <c r="B79" s="93" t="s">
        <v>346</v>
      </c>
      <c r="C79" s="112" t="s">
        <v>135</v>
      </c>
      <c r="D79" s="113">
        <v>625000</v>
      </c>
    </row>
    <row r="80" spans="2:4" ht="15" customHeight="1" x14ac:dyDescent="0.25">
      <c r="B80" s="93" t="s">
        <v>320</v>
      </c>
      <c r="C80" s="95">
        <v>-4521802</v>
      </c>
      <c r="D80" s="95">
        <v>-943999</v>
      </c>
    </row>
    <row r="81" spans="2:4" ht="15" customHeight="1" x14ac:dyDescent="0.25">
      <c r="B81" s="93"/>
      <c r="C81" s="94"/>
      <c r="D81" s="94"/>
    </row>
    <row r="82" spans="2:4" ht="15" customHeight="1" x14ac:dyDescent="0.25">
      <c r="B82" s="93" t="s">
        <v>321</v>
      </c>
      <c r="C82" s="94"/>
      <c r="D82" s="94"/>
    </row>
    <row r="83" spans="2:4" ht="15" customHeight="1" x14ac:dyDescent="0.25">
      <c r="B83" s="125" t="s">
        <v>347</v>
      </c>
      <c r="C83" s="100">
        <v>825375</v>
      </c>
      <c r="D83" s="100">
        <v>4476722</v>
      </c>
    </row>
    <row r="84" spans="2:4" ht="15" customHeight="1" x14ac:dyDescent="0.25">
      <c r="B84" s="125" t="s">
        <v>348</v>
      </c>
      <c r="C84" s="100">
        <v>-170</v>
      </c>
      <c r="D84" s="100">
        <v>-78974</v>
      </c>
    </row>
    <row r="85" spans="2:4" ht="15" customHeight="1" x14ac:dyDescent="0.25">
      <c r="B85" s="125" t="s">
        <v>322</v>
      </c>
      <c r="C85" s="94" t="s">
        <v>135</v>
      </c>
      <c r="D85" s="94" t="s">
        <v>135</v>
      </c>
    </row>
    <row r="86" spans="2:4" x14ac:dyDescent="0.25">
      <c r="B86" s="125" t="s">
        <v>323</v>
      </c>
      <c r="C86" s="100">
        <v>-2187264</v>
      </c>
      <c r="D86" s="100">
        <v>-4750192</v>
      </c>
    </row>
    <row r="87" spans="2:4" x14ac:dyDescent="0.25">
      <c r="B87" s="125" t="s">
        <v>324</v>
      </c>
      <c r="C87" s="118">
        <v>-64139</v>
      </c>
      <c r="D87" s="124">
        <v>-48598</v>
      </c>
    </row>
    <row r="88" spans="2:4" x14ac:dyDescent="0.25">
      <c r="B88" s="93" t="s">
        <v>325</v>
      </c>
      <c r="C88" s="95">
        <v>-1426198</v>
      </c>
      <c r="D88" s="95">
        <v>-401042</v>
      </c>
    </row>
    <row r="89" spans="2:4" x14ac:dyDescent="0.25">
      <c r="B89" s="125" t="s">
        <v>326</v>
      </c>
      <c r="C89" s="100">
        <v>884994</v>
      </c>
      <c r="D89" s="100">
        <v>-195832</v>
      </c>
    </row>
    <row r="90" spans="2:4" x14ac:dyDescent="0.25">
      <c r="B90" s="125" t="s">
        <v>327</v>
      </c>
      <c r="C90" s="100">
        <v>535757</v>
      </c>
      <c r="D90" s="100">
        <v>890804</v>
      </c>
    </row>
    <row r="91" spans="2:4" ht="21.75" customHeight="1" thickBot="1" x14ac:dyDescent="0.3">
      <c r="B91" s="93" t="s">
        <v>328</v>
      </c>
      <c r="C91" s="107">
        <v>1420751</v>
      </c>
      <c r="D91" s="108">
        <v>694972</v>
      </c>
    </row>
    <row r="92" spans="2:4" ht="15.75" thickTop="1" x14ac:dyDescent="0.25">
      <c r="B92" s="129"/>
      <c r="C92" s="129"/>
      <c r="D92" s="129"/>
    </row>
  </sheetData>
  <mergeCells count="9">
    <mergeCell ref="B7:C7"/>
    <mergeCell ref="B9:B10"/>
    <mergeCell ref="C9:D9"/>
    <mergeCell ref="B33:B34"/>
    <mergeCell ref="B40:B41"/>
    <mergeCell ref="C33:C34"/>
    <mergeCell ref="D33:D34"/>
    <mergeCell ref="C40:C41"/>
    <mergeCell ref="D40:D41"/>
  </mergeCells>
  <conditionalFormatting sqref="B11:D91">
    <cfRule type="expression" dxfId="1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60"/>
  <sheetViews>
    <sheetView showGridLines="0" showRowColHeaders="0" zoomScale="80" zoomScaleNormal="80" workbookViewId="0">
      <selection activeCell="E48" sqref="E48"/>
    </sheetView>
  </sheetViews>
  <sheetFormatPr defaultColWidth="8.7109375" defaultRowHeight="14.25" customHeight="1" zeroHeight="1" x14ac:dyDescent="0.2"/>
  <cols>
    <col min="1" max="1" width="15.5703125" style="4" customWidth="1"/>
    <col min="2" max="2" width="53.42578125" style="4" customWidth="1"/>
    <col min="3" max="3" width="16.85546875" style="5" customWidth="1"/>
    <col min="4" max="4" width="13.42578125" style="6" customWidth="1"/>
    <col min="5" max="5" width="27.140625" style="5" bestFit="1" customWidth="1"/>
    <col min="6" max="6" width="12.5703125" style="4" customWidth="1"/>
    <col min="7" max="7" width="4" style="4" customWidth="1"/>
    <col min="8" max="8" width="15.28515625" style="7" hidden="1" customWidth="1"/>
    <col min="9" max="14" width="8.7109375" style="4" hidden="1" customWidth="1"/>
    <col min="15" max="16383" width="0" style="4" hidden="1" customWidth="1"/>
    <col min="16384" max="16384" width="0.28515625" style="4" hidden="1" customWidth="1"/>
  </cols>
  <sheetData>
    <row r="1" spans="1:14" ht="14.25" customHeight="1" x14ac:dyDescent="0.2">
      <c r="A1" s="15"/>
      <c r="B1" s="256"/>
      <c r="C1" s="257"/>
      <c r="D1" s="257"/>
      <c r="E1" s="257"/>
      <c r="F1" s="257"/>
      <c r="G1" s="257"/>
      <c r="H1" s="3"/>
      <c r="I1" s="2"/>
      <c r="J1" s="2"/>
      <c r="K1" s="2"/>
      <c r="L1" s="2"/>
      <c r="M1" s="2"/>
      <c r="N1" s="2"/>
    </row>
    <row r="2" spans="1:14" ht="14.25" customHeight="1" x14ac:dyDescent="0.2">
      <c r="A2" s="15"/>
      <c r="B2" s="257"/>
      <c r="C2" s="257"/>
      <c r="D2" s="257"/>
      <c r="E2" s="257"/>
      <c r="F2" s="257"/>
      <c r="G2" s="257"/>
      <c r="H2" s="3"/>
      <c r="I2" s="2"/>
      <c r="J2" s="2"/>
      <c r="K2" s="2"/>
      <c r="L2" s="2"/>
      <c r="M2" s="2"/>
      <c r="N2" s="2"/>
    </row>
    <row r="3" spans="1:14" ht="14.25" customHeight="1" x14ac:dyDescent="0.2">
      <c r="A3" s="15"/>
      <c r="B3" s="257"/>
      <c r="C3" s="257"/>
      <c r="D3" s="257"/>
      <c r="E3" s="257"/>
      <c r="F3" s="257"/>
      <c r="G3" s="257"/>
      <c r="H3" s="3"/>
      <c r="I3" s="2"/>
      <c r="J3" s="2"/>
      <c r="K3" s="2"/>
      <c r="L3" s="2"/>
      <c r="M3" s="2"/>
      <c r="N3" s="2"/>
    </row>
    <row r="4" spans="1:14" ht="14.25" customHeight="1" x14ac:dyDescent="0.2">
      <c r="A4" s="15"/>
      <c r="B4" s="257"/>
      <c r="C4" s="257"/>
      <c r="D4" s="257"/>
      <c r="E4" s="257"/>
      <c r="F4" s="257"/>
      <c r="G4" s="257"/>
      <c r="H4" s="3"/>
      <c r="I4" s="2"/>
      <c r="J4" s="2"/>
      <c r="K4" s="2"/>
      <c r="L4" s="2"/>
      <c r="M4" s="2"/>
      <c r="N4" s="2"/>
    </row>
    <row r="5" spans="1:14" ht="14.25" customHeight="1" x14ac:dyDescent="0.2">
      <c r="A5" s="15"/>
      <c r="B5" s="257"/>
      <c r="C5" s="257"/>
      <c r="D5" s="257"/>
      <c r="E5" s="257"/>
      <c r="F5" s="257"/>
      <c r="G5" s="257"/>
      <c r="H5" s="3"/>
      <c r="I5" s="2"/>
      <c r="J5" s="2"/>
      <c r="K5" s="2"/>
      <c r="L5" s="2"/>
      <c r="M5" s="2"/>
      <c r="N5" s="2"/>
    </row>
    <row r="6" spans="1:14" x14ac:dyDescent="0.2">
      <c r="A6" s="15"/>
      <c r="B6" s="257"/>
      <c r="C6" s="257"/>
      <c r="D6" s="257"/>
      <c r="E6" s="257"/>
      <c r="F6" s="257"/>
      <c r="G6" s="257"/>
      <c r="H6" s="3"/>
      <c r="I6" s="2"/>
      <c r="J6" s="2"/>
      <c r="K6" s="2"/>
      <c r="L6" s="2"/>
      <c r="M6" s="2"/>
      <c r="N6" s="2"/>
    </row>
    <row r="7" spans="1:14" ht="20.45" customHeight="1" x14ac:dyDescent="0.2"/>
    <row r="8" spans="1:14" ht="21.6" customHeight="1" x14ac:dyDescent="0.2">
      <c r="B8" s="253"/>
      <c r="C8" s="254"/>
      <c r="D8" s="254"/>
      <c r="E8" s="255"/>
    </row>
    <row r="9" spans="1:14" ht="21.6" customHeight="1" x14ac:dyDescent="0.2">
      <c r="B9" s="89" t="s">
        <v>31</v>
      </c>
      <c r="C9" s="90" t="s">
        <v>32</v>
      </c>
      <c r="D9" s="91" t="s">
        <v>33</v>
      </c>
      <c r="E9" s="92" t="s">
        <v>34</v>
      </c>
    </row>
    <row r="10" spans="1:14" ht="21.6" customHeight="1" x14ac:dyDescent="0.2">
      <c r="B10" s="238" t="s">
        <v>405</v>
      </c>
      <c r="C10" s="239">
        <v>866707276.33000004</v>
      </c>
      <c r="D10" s="240">
        <v>1</v>
      </c>
      <c r="E10" s="239">
        <f>+C10*D10</f>
        <v>866707276.33000004</v>
      </c>
      <c r="F10" s="8"/>
      <c r="G10" s="8"/>
      <c r="H10" s="4"/>
    </row>
    <row r="11" spans="1:14" ht="21.6" customHeight="1" x14ac:dyDescent="0.2">
      <c r="B11" s="234" t="s">
        <v>35</v>
      </c>
      <c r="C11" s="235">
        <v>820095957.10000002</v>
      </c>
      <c r="D11" s="236">
        <v>1</v>
      </c>
      <c r="E11" s="235">
        <f>+C11*D11</f>
        <v>820095957.10000002</v>
      </c>
      <c r="F11" s="9"/>
      <c r="G11" s="9"/>
      <c r="H11" s="4"/>
    </row>
    <row r="12" spans="1:14" ht="21.6" customHeight="1" x14ac:dyDescent="0.2">
      <c r="B12" s="234" t="s">
        <v>36</v>
      </c>
      <c r="C12" s="235">
        <v>26784170.109999999</v>
      </c>
      <c r="D12" s="236">
        <v>1</v>
      </c>
      <c r="E12" s="235">
        <f>+C12*D12</f>
        <v>26784170.109999999</v>
      </c>
      <c r="F12" s="9"/>
      <c r="G12" s="9"/>
      <c r="H12" s="4"/>
    </row>
    <row r="13" spans="1:14" ht="21.6" customHeight="1" x14ac:dyDescent="0.2">
      <c r="B13" s="234" t="s">
        <v>37</v>
      </c>
      <c r="C13" s="235">
        <v>19827149.119999997</v>
      </c>
      <c r="D13" s="236">
        <v>1</v>
      </c>
      <c r="E13" s="235">
        <f>+C13*D13</f>
        <v>19827149.119999997</v>
      </c>
      <c r="H13" s="4"/>
    </row>
    <row r="14" spans="1:14" ht="21.6" customHeight="1" x14ac:dyDescent="0.2">
      <c r="B14" s="238" t="s">
        <v>38</v>
      </c>
      <c r="C14" s="239">
        <v>2662757000</v>
      </c>
      <c r="D14" s="240">
        <v>0.21679999999999999</v>
      </c>
      <c r="E14" s="239">
        <f>+C14*D14</f>
        <v>577285717.60000002</v>
      </c>
      <c r="H14" s="4"/>
    </row>
    <row r="15" spans="1:14" ht="21.6" customHeight="1" x14ac:dyDescent="0.2">
      <c r="B15" s="237" t="s">
        <v>39</v>
      </c>
      <c r="C15" s="235">
        <v>413509000</v>
      </c>
      <c r="D15" s="236"/>
      <c r="E15" s="196">
        <f>C15*$D$14</f>
        <v>89648751.200000003</v>
      </c>
      <c r="F15" s="9"/>
      <c r="G15" s="9"/>
      <c r="H15" s="4"/>
    </row>
    <row r="16" spans="1:14" ht="21.6" customHeight="1" x14ac:dyDescent="0.2">
      <c r="B16" s="237" t="s">
        <v>40</v>
      </c>
      <c r="C16" s="235">
        <v>279621000</v>
      </c>
      <c r="D16" s="236"/>
      <c r="E16" s="196">
        <f t="shared" ref="E16:E50" si="0">C16*$D$14</f>
        <v>60621832.799999997</v>
      </c>
      <c r="F16" s="9"/>
      <c r="G16" s="9"/>
      <c r="H16" s="4"/>
    </row>
    <row r="17" spans="2:8" ht="21.6" customHeight="1" x14ac:dyDescent="0.2">
      <c r="B17" s="237" t="s">
        <v>41</v>
      </c>
      <c r="C17" s="235">
        <v>38039000</v>
      </c>
      <c r="D17" s="236"/>
      <c r="E17" s="196">
        <f t="shared" si="0"/>
        <v>8246855.2000000002</v>
      </c>
      <c r="F17" s="9"/>
      <c r="G17" s="9"/>
      <c r="H17" s="4"/>
    </row>
    <row r="18" spans="2:8" ht="21.6" customHeight="1" x14ac:dyDescent="0.2">
      <c r="B18" s="237" t="s">
        <v>42</v>
      </c>
      <c r="C18" s="235">
        <v>5822000</v>
      </c>
      <c r="D18" s="236"/>
      <c r="E18" s="196">
        <f t="shared" si="0"/>
        <v>1262209.5999999999</v>
      </c>
      <c r="F18" s="10"/>
      <c r="G18" s="10"/>
      <c r="H18" s="4"/>
    </row>
    <row r="19" spans="2:8" ht="21.6" customHeight="1" x14ac:dyDescent="0.2">
      <c r="B19" s="237" t="s">
        <v>43</v>
      </c>
      <c r="C19" s="235">
        <v>26074000</v>
      </c>
      <c r="D19" s="236"/>
      <c r="E19" s="196">
        <f t="shared" si="0"/>
        <v>5652843.2000000002</v>
      </c>
      <c r="H19" s="4"/>
    </row>
    <row r="20" spans="2:8" ht="21.6" customHeight="1" x14ac:dyDescent="0.2">
      <c r="B20" s="237" t="s">
        <v>44</v>
      </c>
      <c r="C20" s="235">
        <v>25249000</v>
      </c>
      <c r="D20" s="236"/>
      <c r="E20" s="196">
        <f t="shared" si="0"/>
        <v>5473983.2000000002</v>
      </c>
      <c r="F20" s="10"/>
      <c r="G20" s="10"/>
      <c r="H20" s="4"/>
    </row>
    <row r="21" spans="2:8" ht="21.6" customHeight="1" x14ac:dyDescent="0.2">
      <c r="B21" s="237" t="s">
        <v>45</v>
      </c>
      <c r="C21" s="235">
        <v>91909000</v>
      </c>
      <c r="D21" s="236"/>
      <c r="E21" s="196">
        <f t="shared" si="0"/>
        <v>19925871.199999999</v>
      </c>
      <c r="F21" s="10"/>
      <c r="G21" s="10"/>
      <c r="H21" s="4"/>
    </row>
    <row r="22" spans="2:8" ht="21.6" customHeight="1" x14ac:dyDescent="0.2">
      <c r="B22" s="237" t="s">
        <v>46</v>
      </c>
      <c r="C22" s="235">
        <v>125210000</v>
      </c>
      <c r="D22" s="236"/>
      <c r="E22" s="196">
        <f t="shared" si="0"/>
        <v>27145528</v>
      </c>
      <c r="F22" s="10"/>
      <c r="G22" s="10"/>
      <c r="H22" s="4"/>
    </row>
    <row r="23" spans="2:8" ht="21.6" customHeight="1" x14ac:dyDescent="0.2">
      <c r="B23" s="237" t="s">
        <v>47</v>
      </c>
      <c r="C23" s="235">
        <v>85256000</v>
      </c>
      <c r="D23" s="236"/>
      <c r="E23" s="196">
        <f t="shared" si="0"/>
        <v>18483500.800000001</v>
      </c>
      <c r="F23" s="10"/>
      <c r="G23" s="10"/>
      <c r="H23" s="4"/>
    </row>
    <row r="24" spans="2:8" ht="21.6" customHeight="1" x14ac:dyDescent="0.2">
      <c r="B24" s="237" t="s">
        <v>48</v>
      </c>
      <c r="C24" s="235">
        <v>155389000</v>
      </c>
      <c r="D24" s="236"/>
      <c r="E24" s="196">
        <f t="shared" si="0"/>
        <v>33688335.199999996</v>
      </c>
      <c r="F24" s="10"/>
      <c r="G24" s="10"/>
      <c r="H24" s="4"/>
    </row>
    <row r="25" spans="2:8" ht="21.6" customHeight="1" x14ac:dyDescent="0.2">
      <c r="B25" s="237" t="s">
        <v>49</v>
      </c>
      <c r="C25" s="235">
        <v>240250000</v>
      </c>
      <c r="D25" s="236"/>
      <c r="E25" s="196">
        <f t="shared" si="0"/>
        <v>52086200</v>
      </c>
      <c r="F25" s="9"/>
      <c r="G25" s="9"/>
      <c r="H25" s="4"/>
    </row>
    <row r="26" spans="2:8" ht="21.6" customHeight="1" x14ac:dyDescent="0.2">
      <c r="B26" s="237" t="s">
        <v>50</v>
      </c>
      <c r="C26" s="235">
        <v>113603000</v>
      </c>
      <c r="D26" s="236"/>
      <c r="E26" s="196">
        <f t="shared" si="0"/>
        <v>24629130.399999999</v>
      </c>
      <c r="F26" s="11"/>
      <c r="G26" s="11"/>
      <c r="H26" s="4"/>
    </row>
    <row r="27" spans="2:8" ht="21.6" customHeight="1" x14ac:dyDescent="0.2">
      <c r="B27" s="237" t="s">
        <v>51</v>
      </c>
      <c r="C27" s="235">
        <v>25614000</v>
      </c>
      <c r="D27" s="236"/>
      <c r="E27" s="196">
        <f t="shared" si="0"/>
        <v>5553115.2000000002</v>
      </c>
      <c r="H27" s="4"/>
    </row>
    <row r="28" spans="2:8" ht="21.6" customHeight="1" x14ac:dyDescent="0.2">
      <c r="B28" s="237" t="s">
        <v>52</v>
      </c>
      <c r="C28" s="235">
        <v>117370000</v>
      </c>
      <c r="D28" s="236"/>
      <c r="E28" s="196">
        <f t="shared" si="0"/>
        <v>25445816</v>
      </c>
      <c r="F28" s="10"/>
      <c r="G28" s="10"/>
      <c r="H28" s="4"/>
    </row>
    <row r="29" spans="2:8" ht="21.6" customHeight="1" x14ac:dyDescent="0.2">
      <c r="B29" s="237" t="s">
        <v>53</v>
      </c>
      <c r="C29" s="235">
        <v>9417000</v>
      </c>
      <c r="D29" s="236"/>
      <c r="E29" s="196">
        <f t="shared" si="0"/>
        <v>2041605.5999999999</v>
      </c>
      <c r="F29" s="10"/>
      <c r="G29" s="10"/>
      <c r="H29" s="4"/>
    </row>
    <row r="30" spans="2:8" ht="21.6" customHeight="1" x14ac:dyDescent="0.2">
      <c r="B30" s="237" t="s">
        <v>54</v>
      </c>
      <c r="C30" s="235">
        <v>26343000</v>
      </c>
      <c r="D30" s="236"/>
      <c r="E30" s="196">
        <f t="shared" si="0"/>
        <v>5711162.3999999994</v>
      </c>
      <c r="F30" s="10"/>
      <c r="G30" s="10"/>
      <c r="H30" s="4"/>
    </row>
    <row r="31" spans="2:8" ht="21.6" customHeight="1" x14ac:dyDescent="0.2">
      <c r="B31" s="237" t="s">
        <v>55</v>
      </c>
      <c r="C31" s="235">
        <v>11115000</v>
      </c>
      <c r="D31" s="236"/>
      <c r="E31" s="196">
        <f t="shared" si="0"/>
        <v>2409732</v>
      </c>
      <c r="F31" s="10"/>
      <c r="G31" s="10"/>
      <c r="H31" s="4"/>
    </row>
    <row r="32" spans="2:8" ht="21.6" customHeight="1" x14ac:dyDescent="0.2">
      <c r="B32" s="237" t="s">
        <v>56</v>
      </c>
      <c r="C32" s="235">
        <v>12763000</v>
      </c>
      <c r="D32" s="236"/>
      <c r="E32" s="196">
        <f t="shared" si="0"/>
        <v>2767018.4</v>
      </c>
      <c r="F32" s="10"/>
      <c r="G32" s="10"/>
      <c r="H32" s="4"/>
    </row>
    <row r="33" spans="2:8" ht="21.6" customHeight="1" x14ac:dyDescent="0.2">
      <c r="B33" s="237" t="s">
        <v>57</v>
      </c>
      <c r="C33" s="235">
        <v>10188000</v>
      </c>
      <c r="D33" s="236"/>
      <c r="E33" s="196">
        <f t="shared" si="0"/>
        <v>2208758.4</v>
      </c>
      <c r="H33" s="4"/>
    </row>
    <row r="34" spans="2:8" ht="21.6" customHeight="1" x14ac:dyDescent="0.2">
      <c r="B34" s="237" t="s">
        <v>58</v>
      </c>
      <c r="C34" s="235">
        <v>7647000</v>
      </c>
      <c r="D34" s="236"/>
      <c r="E34" s="196">
        <f t="shared" si="0"/>
        <v>1657869.5999999999</v>
      </c>
      <c r="F34" s="11"/>
      <c r="G34" s="11"/>
      <c r="H34" s="4"/>
    </row>
    <row r="35" spans="2:8" ht="21.6" customHeight="1" x14ac:dyDescent="0.2">
      <c r="B35" s="237" t="s">
        <v>59</v>
      </c>
      <c r="C35" s="235">
        <v>119808000</v>
      </c>
      <c r="D35" s="236"/>
      <c r="E35" s="196">
        <f t="shared" si="0"/>
        <v>25974374.399999999</v>
      </c>
      <c r="F35" s="11"/>
      <c r="G35" s="11"/>
      <c r="H35" s="4"/>
    </row>
    <row r="36" spans="2:8" ht="21.6" customHeight="1" x14ac:dyDescent="0.2">
      <c r="B36" s="237" t="s">
        <v>60</v>
      </c>
      <c r="C36" s="235">
        <v>5175000</v>
      </c>
      <c r="D36" s="236"/>
      <c r="E36" s="196">
        <f t="shared" si="0"/>
        <v>1121940</v>
      </c>
      <c r="F36" s="11"/>
      <c r="G36" s="11"/>
      <c r="H36" s="4"/>
    </row>
    <row r="37" spans="2:8" ht="21.6" customHeight="1" x14ac:dyDescent="0.2">
      <c r="B37" s="237" t="s">
        <v>61</v>
      </c>
      <c r="C37" s="235">
        <v>14678000</v>
      </c>
      <c r="D37" s="236"/>
      <c r="E37" s="196">
        <f t="shared" si="0"/>
        <v>3182190.4</v>
      </c>
      <c r="F37" s="11"/>
      <c r="G37" s="11"/>
      <c r="H37" s="4"/>
    </row>
    <row r="38" spans="2:8" ht="21.6" customHeight="1" x14ac:dyDescent="0.2">
      <c r="B38" s="237" t="s">
        <v>62</v>
      </c>
      <c r="C38" s="235">
        <v>62138000</v>
      </c>
      <c r="D38" s="236"/>
      <c r="E38" s="196">
        <f t="shared" si="0"/>
        <v>13471518.4</v>
      </c>
      <c r="F38" s="11"/>
      <c r="G38" s="11"/>
      <c r="H38" s="4"/>
    </row>
    <row r="39" spans="2:8" ht="21.6" customHeight="1" x14ac:dyDescent="0.2">
      <c r="B39" s="237" t="s">
        <v>63</v>
      </c>
      <c r="C39" s="235">
        <v>185422000</v>
      </c>
      <c r="D39" s="236"/>
      <c r="E39" s="196">
        <f t="shared" si="0"/>
        <v>40199489.600000001</v>
      </c>
      <c r="F39" s="11"/>
      <c r="G39" s="11"/>
      <c r="H39" s="4"/>
    </row>
    <row r="40" spans="2:8" ht="21.6" customHeight="1" x14ac:dyDescent="0.2">
      <c r="B40" s="237" t="s">
        <v>64</v>
      </c>
      <c r="C40" s="235">
        <v>37920000</v>
      </c>
      <c r="D40" s="236"/>
      <c r="E40" s="196">
        <f t="shared" si="0"/>
        <v>8221056</v>
      </c>
      <c r="F40" s="11"/>
      <c r="G40" s="11"/>
      <c r="H40" s="4"/>
    </row>
    <row r="41" spans="2:8" ht="21.6" customHeight="1" x14ac:dyDescent="0.2">
      <c r="B41" s="237" t="s">
        <v>65</v>
      </c>
      <c r="C41" s="235">
        <v>56603000</v>
      </c>
      <c r="D41" s="236"/>
      <c r="E41" s="196">
        <f t="shared" si="0"/>
        <v>12271530.4</v>
      </c>
      <c r="F41" s="11"/>
      <c r="G41" s="11"/>
      <c r="H41" s="4"/>
    </row>
    <row r="42" spans="2:8" ht="21.6" customHeight="1" x14ac:dyDescent="0.2">
      <c r="B42" s="237" t="s">
        <v>66</v>
      </c>
      <c r="C42" s="235">
        <v>10223000</v>
      </c>
      <c r="D42" s="236"/>
      <c r="E42" s="196">
        <f t="shared" si="0"/>
        <v>2216346.4</v>
      </c>
      <c r="F42" s="11"/>
      <c r="G42" s="11"/>
      <c r="H42" s="4"/>
    </row>
    <row r="43" spans="2:8" ht="21.6" customHeight="1" x14ac:dyDescent="0.2">
      <c r="B43" s="237" t="s">
        <v>67</v>
      </c>
      <c r="C43" s="235">
        <v>18095000</v>
      </c>
      <c r="D43" s="236"/>
      <c r="E43" s="196">
        <f t="shared" si="0"/>
        <v>3922996</v>
      </c>
      <c r="F43" s="11"/>
      <c r="G43" s="11"/>
      <c r="H43" s="4"/>
    </row>
    <row r="44" spans="2:8" ht="21.6" customHeight="1" x14ac:dyDescent="0.2">
      <c r="B44" s="237" t="s">
        <v>68</v>
      </c>
      <c r="C44" s="235">
        <v>35751000</v>
      </c>
      <c r="D44" s="236"/>
      <c r="E44" s="196">
        <f t="shared" si="0"/>
        <v>7750816.7999999998</v>
      </c>
      <c r="F44" s="10"/>
      <c r="G44" s="10"/>
      <c r="H44" s="4"/>
    </row>
    <row r="45" spans="2:8" ht="21.6" customHeight="1" x14ac:dyDescent="0.2">
      <c r="B45" s="237" t="s">
        <v>69</v>
      </c>
      <c r="C45" s="235">
        <v>6735000</v>
      </c>
      <c r="D45" s="236"/>
      <c r="E45" s="196">
        <f t="shared" si="0"/>
        <v>1460148</v>
      </c>
      <c r="F45" s="10"/>
      <c r="G45" s="10"/>
      <c r="H45" s="4"/>
    </row>
    <row r="46" spans="2:8" ht="21.6" customHeight="1" x14ac:dyDescent="0.2">
      <c r="B46" s="237" t="s">
        <v>70</v>
      </c>
      <c r="C46" s="235">
        <v>3829000</v>
      </c>
      <c r="D46" s="236"/>
      <c r="E46" s="196">
        <f t="shared" si="0"/>
        <v>830127.2</v>
      </c>
      <c r="F46" s="10"/>
      <c r="G46" s="10"/>
      <c r="H46" s="4"/>
    </row>
    <row r="47" spans="2:8" ht="21.6" customHeight="1" x14ac:dyDescent="0.2">
      <c r="B47" s="237" t="s">
        <v>71</v>
      </c>
      <c r="C47" s="235">
        <v>53611000</v>
      </c>
      <c r="D47" s="236"/>
      <c r="E47" s="196">
        <f t="shared" si="0"/>
        <v>11622864.799999999</v>
      </c>
      <c r="F47" s="10"/>
      <c r="G47" s="10"/>
      <c r="H47" s="4"/>
    </row>
    <row r="48" spans="2:8" ht="21.6" customHeight="1" x14ac:dyDescent="0.2">
      <c r="B48" s="237" t="s">
        <v>72</v>
      </c>
      <c r="C48" s="235">
        <v>140457000</v>
      </c>
      <c r="D48" s="236"/>
      <c r="E48" s="196">
        <f t="shared" si="0"/>
        <v>30451077.599999998</v>
      </c>
      <c r="F48" s="10"/>
      <c r="G48" s="10"/>
      <c r="H48" s="4"/>
    </row>
    <row r="49" spans="2:8" ht="21.6" customHeight="1" x14ac:dyDescent="0.2">
      <c r="B49" s="237" t="s">
        <v>73</v>
      </c>
      <c r="C49" s="235">
        <v>32968000.000000004</v>
      </c>
      <c r="D49" s="236"/>
      <c r="E49" s="196">
        <f t="shared" si="0"/>
        <v>7147462.4000000004</v>
      </c>
      <c r="F49" s="10"/>
      <c r="G49" s="10"/>
      <c r="H49" s="4"/>
    </row>
    <row r="50" spans="2:8" ht="21.6" customHeight="1" x14ac:dyDescent="0.2">
      <c r="B50" s="237" t="s">
        <v>74</v>
      </c>
      <c r="C50" s="235">
        <v>58956000</v>
      </c>
      <c r="D50" s="236"/>
      <c r="E50" s="196">
        <f t="shared" si="0"/>
        <v>12781660.799999999</v>
      </c>
      <c r="F50" s="10"/>
      <c r="G50" s="10"/>
      <c r="H50" s="4"/>
    </row>
    <row r="51" spans="2:8" ht="21.6" customHeight="1" x14ac:dyDescent="0.2">
      <c r="B51" s="238" t="s">
        <v>75</v>
      </c>
      <c r="C51" s="239">
        <v>10181318</v>
      </c>
      <c r="D51" s="240">
        <v>0.2258</v>
      </c>
      <c r="E51" s="239">
        <f>+C51*D51</f>
        <v>2298941.6044000001</v>
      </c>
      <c r="F51" s="10"/>
      <c r="G51" s="10"/>
      <c r="H51" s="4"/>
    </row>
    <row r="52" spans="2:8" ht="21.6" customHeight="1" x14ac:dyDescent="0.2">
      <c r="B52" s="96" t="s">
        <v>406</v>
      </c>
      <c r="C52" s="97"/>
      <c r="D52" s="97"/>
      <c r="E52" s="97">
        <f>SUM(E10+E14+E51)</f>
        <v>1446291935.5344</v>
      </c>
      <c r="F52" s="10"/>
      <c r="G52" s="10"/>
      <c r="H52" s="4"/>
    </row>
    <row r="53" spans="2:8" s="7" customFormat="1" ht="14.25" customHeight="1" x14ac:dyDescent="0.2">
      <c r="B53" s="83" t="s">
        <v>76</v>
      </c>
      <c r="C53" s="84"/>
      <c r="D53" s="85"/>
      <c r="E53" s="84"/>
      <c r="F53" s="14"/>
      <c r="G53" s="14"/>
    </row>
    <row r="54" spans="2:8" s="7" customFormat="1" ht="14.25" hidden="1" customHeight="1" x14ac:dyDescent="0.2">
      <c r="B54" s="12"/>
      <c r="C54" s="13"/>
      <c r="D54" s="12"/>
      <c r="E54" s="13"/>
      <c r="F54" s="4"/>
      <c r="G54" s="4"/>
    </row>
    <row r="55" spans="2:8" s="7" customFormat="1" ht="14.25" hidden="1" customHeight="1" x14ac:dyDescent="0.2">
      <c r="B55" s="12"/>
      <c r="C55" s="13"/>
      <c r="D55" s="12"/>
      <c r="E55" s="13"/>
      <c r="F55" s="4"/>
      <c r="G55" s="4"/>
    </row>
    <row r="56" spans="2:8" s="7" customFormat="1" ht="14.25" hidden="1" customHeight="1" x14ac:dyDescent="0.2">
      <c r="B56" s="12"/>
      <c r="C56" s="5"/>
      <c r="D56" s="12"/>
      <c r="E56" s="13"/>
      <c r="F56" s="4"/>
      <c r="G56" s="4"/>
    </row>
    <row r="57" spans="2:8" s="7" customFormat="1" ht="14.25" hidden="1" customHeight="1" x14ac:dyDescent="0.2">
      <c r="B57" s="15"/>
      <c r="C57" s="16"/>
      <c r="D57" s="17"/>
      <c r="E57" s="16"/>
      <c r="F57" s="4"/>
      <c r="G57" s="4"/>
    </row>
    <row r="58" spans="2:8" ht="14.25" customHeight="1" x14ac:dyDescent="0.2"/>
    <row r="59" spans="2:8" ht="14.25" customHeight="1" x14ac:dyDescent="0.2"/>
    <row r="60" spans="2:8" ht="14.25" customHeight="1" x14ac:dyDescent="0.2"/>
  </sheetData>
  <mergeCells count="2">
    <mergeCell ref="B8:E8"/>
    <mergeCell ref="B1:G6"/>
  </mergeCells>
  <conditionalFormatting sqref="B10:E10">
    <cfRule type="expression" dxfId="39" priority="3">
      <formula>MOD(ROW(),2)=0</formula>
    </cfRule>
  </conditionalFormatting>
  <conditionalFormatting sqref="B10:E51">
    <cfRule type="expression" dxfId="38" priority="2">
      <formula>MOD(ROW(),2)=0</formula>
    </cfRule>
  </conditionalFormatting>
  <conditionalFormatting sqref="B13:E14">
    <cfRule type="expression" dxfId="37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showRowColHeaders="0" zoomScale="80" zoomScaleNormal="80" workbookViewId="0"/>
  </sheetViews>
  <sheetFormatPr defaultColWidth="0" defaultRowHeight="15.75" x14ac:dyDescent="0.25"/>
  <cols>
    <col min="1" max="1" width="12.42578125" style="19" customWidth="1"/>
    <col min="2" max="2" width="36.140625" style="25" customWidth="1"/>
    <col min="3" max="3" width="15.5703125" style="24" customWidth="1"/>
    <col min="4" max="4" width="19.85546875" style="23" customWidth="1"/>
    <col min="5" max="5" width="12.85546875" style="22" bestFit="1" customWidth="1"/>
    <col min="6" max="6" width="25.5703125" style="21" customWidth="1"/>
    <col min="7" max="7" width="8.5703125" style="21" customWidth="1"/>
    <col min="8" max="8" width="27.140625" style="20" hidden="1" customWidth="1"/>
    <col min="9" max="16384" width="23.5703125" style="19" hidden="1"/>
  </cols>
  <sheetData>
    <row r="1" spans="1:8" ht="15.75" customHeight="1" x14ac:dyDescent="0.25">
      <c r="A1"/>
      <c r="B1" s="258"/>
      <c r="C1" s="259"/>
      <c r="D1" s="259"/>
      <c r="E1" s="259"/>
      <c r="F1" s="259"/>
      <c r="G1" s="259"/>
      <c r="H1" s="27"/>
    </row>
    <row r="2" spans="1:8" ht="15.75" customHeight="1" x14ac:dyDescent="0.25">
      <c r="A2"/>
      <c r="B2" s="259"/>
      <c r="C2" s="259"/>
      <c r="D2" s="259"/>
      <c r="E2" s="259"/>
      <c r="F2" s="259"/>
      <c r="G2" s="259"/>
      <c r="H2" s="27"/>
    </row>
    <row r="3" spans="1:8" ht="15.75" customHeight="1" x14ac:dyDescent="0.25">
      <c r="A3"/>
      <c r="B3" s="259"/>
      <c r="C3" s="259"/>
      <c r="D3" s="259"/>
      <c r="E3" s="259"/>
      <c r="F3" s="259"/>
      <c r="G3" s="259"/>
      <c r="H3" s="27"/>
    </row>
    <row r="4" spans="1:8" ht="15.75" customHeight="1" x14ac:dyDescent="0.25">
      <c r="A4"/>
      <c r="B4" s="259"/>
      <c r="C4" s="259"/>
      <c r="D4" s="259"/>
      <c r="E4" s="259"/>
      <c r="F4" s="259"/>
      <c r="G4" s="259"/>
      <c r="H4" s="27"/>
    </row>
    <row r="5" spans="1:8" ht="37.5" customHeight="1" x14ac:dyDescent="0.25">
      <c r="A5"/>
      <c r="B5" s="28"/>
      <c r="C5" s="28"/>
      <c r="D5" s="28"/>
      <c r="E5" s="28"/>
      <c r="F5" s="28"/>
      <c r="G5" s="28"/>
      <c r="H5" s="27"/>
    </row>
    <row r="6" spans="1:8" ht="19.5" customHeight="1" x14ac:dyDescent="0.25">
      <c r="A6" s="29"/>
      <c r="B6" s="30" t="s">
        <v>0</v>
      </c>
      <c r="C6" s="31"/>
      <c r="D6" s="32"/>
      <c r="E6" s="33"/>
      <c r="F6" s="34"/>
      <c r="G6" s="19"/>
      <c r="H6" s="19"/>
    </row>
    <row r="7" spans="1:8" ht="30" x14ac:dyDescent="0.25">
      <c r="A7" s="29"/>
      <c r="B7" s="210" t="s">
        <v>77</v>
      </c>
      <c r="C7" s="211" t="s">
        <v>78</v>
      </c>
      <c r="D7" s="212" t="s">
        <v>79</v>
      </c>
      <c r="E7" s="213" t="s">
        <v>80</v>
      </c>
      <c r="F7" s="214" t="s">
        <v>81</v>
      </c>
      <c r="G7" s="19"/>
      <c r="H7" s="19"/>
    </row>
    <row r="8" spans="1:8" ht="19.5" customHeight="1" x14ac:dyDescent="0.25">
      <c r="A8" s="29"/>
      <c r="B8" s="35" t="s">
        <v>82</v>
      </c>
      <c r="C8" s="196">
        <v>1376.2449172441979</v>
      </c>
      <c r="D8" s="196">
        <v>560.02498302100014</v>
      </c>
      <c r="E8" s="36">
        <v>53200</v>
      </c>
      <c r="F8" s="37" t="s">
        <v>83</v>
      </c>
      <c r="G8" s="19"/>
      <c r="H8" s="19"/>
    </row>
    <row r="9" spans="1:8" ht="19.5" customHeight="1" x14ac:dyDescent="0.25">
      <c r="A9" s="29"/>
      <c r="B9" s="38" t="s">
        <v>84</v>
      </c>
      <c r="C9" s="197">
        <v>1192</v>
      </c>
      <c r="D9" s="197">
        <v>499.7</v>
      </c>
      <c r="E9" s="39">
        <v>45861</v>
      </c>
      <c r="F9" s="40" t="s">
        <v>83</v>
      </c>
      <c r="G9" s="19"/>
      <c r="H9" s="19"/>
    </row>
    <row r="10" spans="1:8" ht="19.5" customHeight="1" x14ac:dyDescent="0.25">
      <c r="A10" s="29"/>
      <c r="B10" s="35" t="s">
        <v>85</v>
      </c>
      <c r="C10" s="196">
        <v>553.44332999999995</v>
      </c>
      <c r="D10" s="196">
        <v>375.99341999999996</v>
      </c>
      <c r="E10" s="36">
        <v>53490</v>
      </c>
      <c r="F10" s="37" t="s">
        <v>83</v>
      </c>
      <c r="G10" s="19"/>
      <c r="H10" s="19"/>
    </row>
    <row r="11" spans="1:8" ht="19.5" customHeight="1" x14ac:dyDescent="0.25">
      <c r="A11" s="29"/>
      <c r="B11" s="38" t="s">
        <v>86</v>
      </c>
      <c r="C11" s="197">
        <v>510</v>
      </c>
      <c r="D11" s="197">
        <v>270.10000000000002</v>
      </c>
      <c r="E11" s="39">
        <v>45861</v>
      </c>
      <c r="F11" s="40" t="s">
        <v>83</v>
      </c>
      <c r="G11" s="19"/>
      <c r="H11" s="19"/>
    </row>
    <row r="12" spans="1:8" ht="19.5" customHeight="1" x14ac:dyDescent="0.25">
      <c r="A12" s="29"/>
      <c r="B12" s="35" t="s">
        <v>87</v>
      </c>
      <c r="C12" s="196">
        <v>399</v>
      </c>
      <c r="D12" s="196">
        <v>207.9</v>
      </c>
      <c r="E12" s="36">
        <v>49368</v>
      </c>
      <c r="F12" s="37" t="s">
        <v>83</v>
      </c>
      <c r="G12" s="19"/>
      <c r="H12" s="19"/>
    </row>
    <row r="13" spans="1:8" ht="19.5" customHeight="1" x14ac:dyDescent="0.25">
      <c r="A13" s="29"/>
      <c r="B13" s="38" t="s">
        <v>88</v>
      </c>
      <c r="C13" s="197">
        <v>396</v>
      </c>
      <c r="D13" s="197">
        <v>239</v>
      </c>
      <c r="E13" s="39">
        <v>53331</v>
      </c>
      <c r="F13" s="40" t="s">
        <v>83</v>
      </c>
      <c r="G13" s="19"/>
      <c r="H13" s="19"/>
    </row>
    <row r="14" spans="1:8" ht="19.5" customHeight="1" x14ac:dyDescent="0.25">
      <c r="A14" s="29"/>
      <c r="B14" s="35" t="s">
        <v>89</v>
      </c>
      <c r="C14" s="196">
        <v>148.5</v>
      </c>
      <c r="D14" s="196">
        <v>81.855000000000004</v>
      </c>
      <c r="E14" s="36">
        <v>49663</v>
      </c>
      <c r="F14" s="37" t="s">
        <v>83</v>
      </c>
      <c r="G14" s="19"/>
      <c r="H14" s="19"/>
    </row>
    <row r="15" spans="1:8" ht="19.5" customHeight="1" x14ac:dyDescent="0.25">
      <c r="A15" s="29"/>
      <c r="B15" s="38" t="s">
        <v>90</v>
      </c>
      <c r="C15" s="197">
        <v>102</v>
      </c>
      <c r="D15" s="197">
        <v>75</v>
      </c>
      <c r="E15" s="39">
        <v>53331</v>
      </c>
      <c r="F15" s="40" t="s">
        <v>83</v>
      </c>
      <c r="G15" s="19"/>
      <c r="H15" s="19"/>
    </row>
    <row r="16" spans="1:8" ht="19.5" customHeight="1" x14ac:dyDescent="0.25">
      <c r="A16" s="29"/>
      <c r="B16" s="35" t="s">
        <v>91</v>
      </c>
      <c r="C16" s="196">
        <v>94.348800000000011</v>
      </c>
      <c r="D16" s="196">
        <v>60.697728000000012</v>
      </c>
      <c r="E16" s="36">
        <v>49916</v>
      </c>
      <c r="F16" s="37" t="s">
        <v>83</v>
      </c>
      <c r="G16" s="19"/>
      <c r="H16" s="19"/>
    </row>
    <row r="17" spans="1:8" ht="19.5" customHeight="1" x14ac:dyDescent="0.25">
      <c r="A17" s="29"/>
      <c r="B17" s="38" t="s">
        <v>92</v>
      </c>
      <c r="C17" s="197">
        <v>86.625</v>
      </c>
      <c r="D17" s="197">
        <v>56.017499999999998</v>
      </c>
      <c r="E17" s="39">
        <v>48581</v>
      </c>
      <c r="F17" s="40" t="s">
        <v>83</v>
      </c>
      <c r="G17" s="19"/>
      <c r="H17" s="19"/>
    </row>
    <row r="18" spans="1:8" ht="19.5" customHeight="1" x14ac:dyDescent="0.25">
      <c r="A18" s="29"/>
      <c r="B18" s="35" t="s">
        <v>93</v>
      </c>
      <c r="C18" s="196">
        <v>85.886780000000002</v>
      </c>
      <c r="D18" s="196">
        <v>75.416200000000003</v>
      </c>
      <c r="E18" s="36">
        <v>46177</v>
      </c>
      <c r="F18" s="37" t="s">
        <v>83</v>
      </c>
      <c r="G18" s="19"/>
      <c r="H18" s="19"/>
    </row>
    <row r="19" spans="1:8" ht="19.5" customHeight="1" x14ac:dyDescent="0.25">
      <c r="A19" s="29"/>
      <c r="B19" s="38" t="s">
        <v>94</v>
      </c>
      <c r="C19" s="197">
        <v>82.555200000000013</v>
      </c>
      <c r="D19" s="197">
        <v>51.773903999999995</v>
      </c>
      <c r="E19" s="39">
        <v>49916</v>
      </c>
      <c r="F19" s="40" t="s">
        <v>83</v>
      </c>
      <c r="G19" s="19"/>
      <c r="H19" s="19"/>
    </row>
    <row r="20" spans="1:8" ht="19.5" customHeight="1" x14ac:dyDescent="0.25">
      <c r="A20" s="29"/>
      <c r="B20" s="35" t="s">
        <v>95</v>
      </c>
      <c r="C20" s="196">
        <v>81</v>
      </c>
      <c r="D20" s="196">
        <v>38.07</v>
      </c>
      <c r="E20" s="36">
        <v>49663</v>
      </c>
      <c r="F20" s="37" t="s">
        <v>83</v>
      </c>
      <c r="G20" s="19"/>
      <c r="H20" s="19"/>
    </row>
    <row r="21" spans="1:8" ht="19.5" customHeight="1" x14ac:dyDescent="0.25">
      <c r="A21" s="29"/>
      <c r="B21" s="38" t="s">
        <v>96</v>
      </c>
      <c r="C21" s="197">
        <v>78</v>
      </c>
      <c r="D21" s="197">
        <v>56.1</v>
      </c>
      <c r="E21" s="39">
        <v>45627</v>
      </c>
      <c r="F21" s="40" t="s">
        <v>83</v>
      </c>
      <c r="G21" s="19"/>
      <c r="H21" s="19"/>
    </row>
    <row r="22" spans="1:8" ht="19.5" customHeight="1" x14ac:dyDescent="0.25">
      <c r="A22" s="29"/>
      <c r="B22" s="35" t="s">
        <v>97</v>
      </c>
      <c r="C22" s="196">
        <v>55</v>
      </c>
      <c r="D22" s="196">
        <v>29.1</v>
      </c>
      <c r="E22" s="36">
        <v>48342</v>
      </c>
      <c r="F22" s="37" t="s">
        <v>83</v>
      </c>
      <c r="G22" s="19"/>
      <c r="H22" s="19"/>
    </row>
    <row r="23" spans="1:8" ht="19.5" customHeight="1" x14ac:dyDescent="0.25">
      <c r="A23" s="29"/>
      <c r="B23" s="38" t="s">
        <v>98</v>
      </c>
      <c r="C23" s="197">
        <v>52</v>
      </c>
      <c r="D23" s="197">
        <v>28</v>
      </c>
      <c r="E23" s="39">
        <v>53331</v>
      </c>
      <c r="F23" s="40" t="s">
        <v>83</v>
      </c>
      <c r="G23" s="19"/>
      <c r="H23" s="19"/>
    </row>
    <row r="24" spans="1:8" ht="19.5" customHeight="1" x14ac:dyDescent="0.25">
      <c r="A24" s="29"/>
      <c r="B24" s="35" t="s">
        <v>99</v>
      </c>
      <c r="C24" s="196">
        <v>49.749524999999998</v>
      </c>
      <c r="D24" s="196">
        <v>31.792315499999997</v>
      </c>
      <c r="E24" s="36">
        <v>47117</v>
      </c>
      <c r="F24" s="37" t="s">
        <v>83</v>
      </c>
      <c r="G24" s="19"/>
      <c r="H24" s="19"/>
    </row>
    <row r="25" spans="1:8" ht="19.5" customHeight="1" x14ac:dyDescent="0.25">
      <c r="A25" s="29"/>
      <c r="B25" s="38" t="s">
        <v>100</v>
      </c>
      <c r="C25" s="197">
        <v>47.601539999999993</v>
      </c>
      <c r="D25" s="197">
        <v>28.798931699999997</v>
      </c>
      <c r="E25" s="39">
        <v>51728</v>
      </c>
      <c r="F25" s="40" t="s">
        <v>83</v>
      </c>
      <c r="G25" s="19"/>
      <c r="H25" s="19"/>
    </row>
    <row r="26" spans="1:8" ht="19.5" customHeight="1" x14ac:dyDescent="0.25">
      <c r="A26" s="29"/>
      <c r="B26" s="35" t="s">
        <v>101</v>
      </c>
      <c r="C26" s="196">
        <v>46</v>
      </c>
      <c r="D26" s="196">
        <v>21</v>
      </c>
      <c r="E26" s="36">
        <v>53331</v>
      </c>
      <c r="F26" s="37" t="s">
        <v>83</v>
      </c>
      <c r="G26" s="19"/>
      <c r="H26" s="19"/>
    </row>
    <row r="27" spans="1:8" ht="19.5" customHeight="1" x14ac:dyDescent="0.25">
      <c r="A27" s="29"/>
      <c r="B27" s="38" t="s">
        <v>102</v>
      </c>
      <c r="C27" s="197">
        <v>42.300194000000005</v>
      </c>
      <c r="D27" s="197">
        <v>24.701799999999999</v>
      </c>
      <c r="E27" s="39">
        <v>46177</v>
      </c>
      <c r="F27" s="40" t="s">
        <v>83</v>
      </c>
      <c r="G27" s="19"/>
      <c r="H27" s="19"/>
    </row>
    <row r="28" spans="1:8" ht="19.5" customHeight="1" x14ac:dyDescent="0.25">
      <c r="A28" s="29"/>
      <c r="B28" s="35" t="s">
        <v>103</v>
      </c>
      <c r="C28" s="196">
        <v>42</v>
      </c>
      <c r="D28" s="196">
        <v>18.41</v>
      </c>
      <c r="E28" s="36">
        <v>48208</v>
      </c>
      <c r="F28" s="37" t="s">
        <v>104</v>
      </c>
      <c r="G28" s="19"/>
      <c r="H28" s="19"/>
    </row>
    <row r="29" spans="1:8" ht="19.5" customHeight="1" x14ac:dyDescent="0.25">
      <c r="A29" s="29"/>
      <c r="B29" s="38" t="s">
        <v>105</v>
      </c>
      <c r="C29" s="197">
        <v>41.744842999999996</v>
      </c>
      <c r="D29" s="197">
        <v>18.263400000000001</v>
      </c>
      <c r="E29" s="39">
        <v>51738</v>
      </c>
      <c r="F29" s="40" t="s">
        <v>83</v>
      </c>
      <c r="G29" s="19"/>
      <c r="H29" s="19"/>
    </row>
    <row r="30" spans="1:8" ht="19.5" customHeight="1" x14ac:dyDescent="0.25">
      <c r="A30" s="29"/>
      <c r="B30" s="35" t="s">
        <v>106</v>
      </c>
      <c r="C30" s="196">
        <v>33.599664000000004</v>
      </c>
      <c r="D30" s="196">
        <v>18.5398146</v>
      </c>
      <c r="E30" s="36">
        <v>48405</v>
      </c>
      <c r="F30" s="37" t="s">
        <v>83</v>
      </c>
      <c r="G30" s="19"/>
      <c r="H30" s="19"/>
    </row>
    <row r="31" spans="1:8" ht="19.5" customHeight="1" x14ac:dyDescent="0.25">
      <c r="A31" s="29"/>
      <c r="B31" s="38" t="s">
        <v>107</v>
      </c>
      <c r="C31" s="197">
        <v>29.829288000000002</v>
      </c>
      <c r="D31" s="197">
        <v>22.328800000000001</v>
      </c>
      <c r="E31" s="39">
        <v>46177</v>
      </c>
      <c r="F31" s="40" t="s">
        <v>83</v>
      </c>
      <c r="G31" s="19"/>
      <c r="H31" s="19"/>
    </row>
    <row r="32" spans="1:8" ht="19.5" customHeight="1" x14ac:dyDescent="0.25">
      <c r="A32" s="29"/>
      <c r="B32" s="35" t="s">
        <v>108</v>
      </c>
      <c r="C32" s="196">
        <v>28.8</v>
      </c>
      <c r="D32" s="196">
        <v>8.39</v>
      </c>
      <c r="E32" s="36">
        <v>48481</v>
      </c>
      <c r="F32" s="37" t="s">
        <v>104</v>
      </c>
      <c r="G32" s="19"/>
      <c r="H32" s="19"/>
    </row>
    <row r="33" spans="1:8" ht="19.5" customHeight="1" x14ac:dyDescent="0.25">
      <c r="A33" s="29"/>
      <c r="B33" s="38" t="s">
        <v>109</v>
      </c>
      <c r="C33" s="197">
        <v>23</v>
      </c>
      <c r="D33" s="197">
        <v>13.91</v>
      </c>
      <c r="E33" s="39">
        <v>48305</v>
      </c>
      <c r="F33" s="40" t="s">
        <v>110</v>
      </c>
      <c r="G33" s="19"/>
      <c r="H33" s="19"/>
    </row>
    <row r="34" spans="1:8" ht="19.5" customHeight="1" x14ac:dyDescent="0.25">
      <c r="A34" s="29"/>
      <c r="B34" s="35" t="s">
        <v>111</v>
      </c>
      <c r="C34" s="196">
        <v>22.577400000000001</v>
      </c>
      <c r="D34" s="196">
        <v>10.961</v>
      </c>
      <c r="E34" s="36">
        <v>46177</v>
      </c>
      <c r="F34" s="37" t="s">
        <v>83</v>
      </c>
      <c r="G34" s="19"/>
      <c r="H34" s="19"/>
    </row>
    <row r="35" spans="1:8" ht="19.5" customHeight="1" x14ac:dyDescent="0.25">
      <c r="A35" s="29"/>
      <c r="B35" s="38" t="s">
        <v>112</v>
      </c>
      <c r="C35" s="197">
        <v>18.012</v>
      </c>
      <c r="D35" s="197">
        <v>13.53</v>
      </c>
      <c r="E35" s="39">
        <v>53331</v>
      </c>
      <c r="F35" s="40" t="s">
        <v>83</v>
      </c>
      <c r="G35" s="19"/>
      <c r="H35" s="19"/>
    </row>
    <row r="36" spans="1:8" ht="19.5" customHeight="1" x14ac:dyDescent="0.25">
      <c r="A36" s="29"/>
      <c r="B36" s="35" t="s">
        <v>113</v>
      </c>
      <c r="C36" s="196">
        <v>15.131500000000001</v>
      </c>
      <c r="D36" s="196">
        <v>11.8207278</v>
      </c>
      <c r="E36" s="36">
        <v>47895</v>
      </c>
      <c r="F36" s="37" t="s">
        <v>110</v>
      </c>
      <c r="G36" s="19"/>
      <c r="H36" s="19"/>
    </row>
    <row r="37" spans="1:8" ht="19.5" customHeight="1" x14ac:dyDescent="0.25">
      <c r="A37" s="29"/>
      <c r="B37" s="38" t="s">
        <v>114</v>
      </c>
      <c r="C37" s="197">
        <v>14</v>
      </c>
      <c r="D37" s="197">
        <v>6.68</v>
      </c>
      <c r="E37" s="39">
        <v>53331</v>
      </c>
      <c r="F37" s="40" t="s">
        <v>83</v>
      </c>
      <c r="G37" s="19"/>
      <c r="H37" s="19"/>
    </row>
    <row r="38" spans="1:8" ht="19.5" customHeight="1" x14ac:dyDescent="0.25">
      <c r="A38" s="29"/>
      <c r="B38" s="35" t="s">
        <v>115</v>
      </c>
      <c r="C38" s="196">
        <v>13.23</v>
      </c>
      <c r="D38" s="196">
        <v>8.0213000000000001</v>
      </c>
      <c r="E38" s="36">
        <v>47689</v>
      </c>
      <c r="F38" s="37" t="s">
        <v>110</v>
      </c>
      <c r="G38" s="19"/>
      <c r="H38" s="19"/>
    </row>
    <row r="39" spans="1:8" ht="19.5" customHeight="1" x14ac:dyDescent="0.25">
      <c r="A39" s="29"/>
      <c r="B39" s="38" t="s">
        <v>116</v>
      </c>
      <c r="C39" s="197">
        <v>13.23</v>
      </c>
      <c r="D39" s="197">
        <v>0</v>
      </c>
      <c r="E39" s="39">
        <v>53491</v>
      </c>
      <c r="F39" s="40" t="s">
        <v>104</v>
      </c>
      <c r="G39" s="19"/>
      <c r="H39" s="19"/>
    </row>
    <row r="40" spans="1:8" ht="19.5" customHeight="1" x14ac:dyDescent="0.25">
      <c r="A40" s="29"/>
      <c r="B40" s="35" t="s">
        <v>117</v>
      </c>
      <c r="C40" s="196">
        <v>12.667299999999999</v>
      </c>
      <c r="D40" s="196">
        <v>6.8704000000000001</v>
      </c>
      <c r="E40" s="36">
        <v>46177</v>
      </c>
      <c r="F40" s="37" t="s">
        <v>83</v>
      </c>
      <c r="G40" s="19"/>
      <c r="H40" s="19"/>
    </row>
    <row r="41" spans="1:8" ht="19.5" customHeight="1" x14ac:dyDescent="0.25">
      <c r="A41" s="29"/>
      <c r="B41" s="38" t="s">
        <v>118</v>
      </c>
      <c r="C41" s="197">
        <v>10.395000000000001</v>
      </c>
      <c r="D41" s="197">
        <v>0</v>
      </c>
      <c r="E41" s="39">
        <v>53491</v>
      </c>
      <c r="F41" s="40" t="s">
        <v>104</v>
      </c>
      <c r="G41" s="19"/>
      <c r="H41" s="19"/>
    </row>
    <row r="42" spans="1:8" ht="19.5" customHeight="1" x14ac:dyDescent="0.25">
      <c r="A42" s="29"/>
      <c r="B42" s="35" t="s">
        <v>119</v>
      </c>
      <c r="C42" s="196">
        <v>10.395000000000001</v>
      </c>
      <c r="D42" s="196">
        <v>0</v>
      </c>
      <c r="E42" s="36">
        <v>53491</v>
      </c>
      <c r="F42" s="37" t="s">
        <v>104</v>
      </c>
      <c r="G42" s="19"/>
      <c r="H42" s="19"/>
    </row>
    <row r="43" spans="1:8" ht="19.5" customHeight="1" x14ac:dyDescent="0.25">
      <c r="A43" s="29"/>
      <c r="B43" s="38" t="s">
        <v>120</v>
      </c>
      <c r="C43" s="197">
        <v>10.395000000000001</v>
      </c>
      <c r="D43" s="197">
        <v>0</v>
      </c>
      <c r="E43" s="39">
        <v>53491</v>
      </c>
      <c r="F43" s="40" t="s">
        <v>104</v>
      </c>
      <c r="G43" s="19"/>
      <c r="H43" s="19"/>
    </row>
    <row r="44" spans="1:8" ht="19.5" customHeight="1" x14ac:dyDescent="0.25">
      <c r="A44" s="29"/>
      <c r="B44" s="35" t="s">
        <v>121</v>
      </c>
      <c r="C44" s="196">
        <v>201.12689700000007</v>
      </c>
      <c r="D44" s="196">
        <v>108.97797069999999</v>
      </c>
      <c r="E44" s="36"/>
      <c r="F44" s="37"/>
      <c r="G44" s="19"/>
      <c r="H44" s="19"/>
    </row>
    <row r="45" spans="1:8" ht="19.5" customHeight="1" x14ac:dyDescent="0.25">
      <c r="A45" s="29"/>
      <c r="B45" s="226" t="s">
        <v>122</v>
      </c>
      <c r="C45" s="227">
        <v>6018.3891782441988</v>
      </c>
      <c r="D45" s="227">
        <v>3077.7451953209988</v>
      </c>
      <c r="E45" s="228"/>
      <c r="F45" s="228"/>
      <c r="G45" s="19"/>
      <c r="H45" s="19"/>
    </row>
  </sheetData>
  <mergeCells count="1">
    <mergeCell ref="B1:G4"/>
  </mergeCells>
  <conditionalFormatting sqref="B8:F44">
    <cfRule type="expression" dxfId="36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6:Y68"/>
  <sheetViews>
    <sheetView showGridLines="0" zoomScale="70" zoomScaleNormal="70" workbookViewId="0"/>
  </sheetViews>
  <sheetFormatPr defaultRowHeight="12.75" customHeight="1" x14ac:dyDescent="0.2"/>
  <cols>
    <col min="1" max="2" width="16.5703125" style="86" customWidth="1"/>
    <col min="3" max="3" width="12.85546875" style="86" bestFit="1" customWidth="1"/>
    <col min="4" max="6" width="9.140625" style="86"/>
    <col min="7" max="7" width="13.7109375" style="86" customWidth="1"/>
    <col min="8" max="10" width="9.140625" style="86"/>
    <col min="11" max="11" width="12.140625" style="86" bestFit="1" customWidth="1"/>
    <col min="12" max="12" width="9.140625" style="86"/>
    <col min="13" max="13" width="11.5703125" style="86" customWidth="1"/>
    <col min="14" max="14" width="9.140625" style="86" customWidth="1"/>
    <col min="15" max="15" width="26.140625" style="86" hidden="1" customWidth="1"/>
    <col min="16" max="16" width="10.28515625" style="86" hidden="1" customWidth="1"/>
    <col min="17" max="17" width="2.7109375" style="87" hidden="1" customWidth="1"/>
    <col min="18" max="18" width="25" style="87" hidden="1" customWidth="1"/>
    <col min="19" max="19" width="9.28515625" style="86" hidden="1" customWidth="1"/>
    <col min="20" max="20" width="2.7109375" style="87" hidden="1" customWidth="1"/>
    <col min="21" max="21" width="32.85546875" style="87" hidden="1" customWidth="1"/>
    <col min="22" max="22" width="9.140625" style="86" hidden="1" customWidth="1"/>
    <col min="23" max="16384" width="9.140625" style="86"/>
  </cols>
  <sheetData>
    <row r="16" spans="15:20" ht="12.75" customHeight="1" x14ac:dyDescent="0.25">
      <c r="O16" s="132" t="s">
        <v>27</v>
      </c>
      <c r="P16" s="54">
        <f>P18+P29</f>
        <v>61040.053683774997</v>
      </c>
      <c r="Q16" s="52"/>
      <c r="R16" s="133" t="s">
        <v>26</v>
      </c>
      <c r="S16" s="53">
        <f>SUM(S18:S22)</f>
        <v>61040.053683774982</v>
      </c>
      <c r="T16" s="52"/>
    </row>
    <row r="17" spans="15:22" ht="12.75" customHeight="1" x14ac:dyDescent="0.2">
      <c r="P17" s="134"/>
      <c r="Q17" s="135"/>
      <c r="R17" s="135"/>
    </row>
    <row r="18" spans="15:22" ht="12.75" customHeight="1" x14ac:dyDescent="0.25">
      <c r="O18" s="136" t="s">
        <v>25</v>
      </c>
      <c r="P18" s="48">
        <f>SUM(P20:P26)</f>
        <v>5941.788972555999</v>
      </c>
      <c r="Q18" s="47"/>
      <c r="R18" s="137" t="s">
        <v>24</v>
      </c>
      <c r="S18" s="50">
        <f>[2]Infograma!$F$5</f>
        <v>55379.812770016986</v>
      </c>
      <c r="T18" s="135"/>
      <c r="U18" s="138" t="s">
        <v>24</v>
      </c>
      <c r="V18" s="139">
        <f>SUM(V20:V32)</f>
        <v>55379.812770016986</v>
      </c>
    </row>
    <row r="19" spans="15:22" ht="12.75" customHeight="1" x14ac:dyDescent="0.25">
      <c r="R19" s="140"/>
      <c r="S19" s="50"/>
      <c r="U19" s="52"/>
    </row>
    <row r="20" spans="15:22" ht="12.75" customHeight="1" x14ac:dyDescent="0.25">
      <c r="O20" s="141" t="s">
        <v>23</v>
      </c>
      <c r="P20" s="44">
        <f>[2]Infograma!$C$7</f>
        <v>4644.3735529059995</v>
      </c>
      <c r="Q20" s="49"/>
      <c r="R20" s="51" t="s">
        <v>22</v>
      </c>
      <c r="S20" s="50">
        <f>[2]Infograma!$F$7</f>
        <v>5300.2999209139998</v>
      </c>
      <c r="T20" s="135"/>
      <c r="U20" s="142" t="s">
        <v>21</v>
      </c>
      <c r="V20" s="46">
        <f>[2]Infograma!$I$7</f>
        <v>18082.954630999997</v>
      </c>
    </row>
    <row r="21" spans="15:22" ht="12.75" customHeight="1" x14ac:dyDescent="0.25">
      <c r="O21" s="143"/>
      <c r="P21" s="143"/>
      <c r="R21" s="140"/>
      <c r="S21" s="50"/>
      <c r="U21" s="144"/>
      <c r="V21" s="46"/>
    </row>
    <row r="22" spans="15:22" ht="12.75" customHeight="1" x14ac:dyDescent="0.25">
      <c r="O22" s="145" t="s">
        <v>20</v>
      </c>
      <c r="P22" s="44">
        <f>[2]Infograma!$C$9</f>
        <v>0</v>
      </c>
      <c r="Q22" s="49"/>
      <c r="R22" s="51" t="s">
        <v>19</v>
      </c>
      <c r="S22" s="50">
        <f>[2]Infograma!$F$9</f>
        <v>359.94099284400045</v>
      </c>
      <c r="T22" s="135"/>
      <c r="U22" s="142" t="s">
        <v>18</v>
      </c>
      <c r="V22" s="46">
        <f>[2]Infograma!$I$9</f>
        <v>18695.844971179999</v>
      </c>
    </row>
    <row r="23" spans="15:22" ht="12.75" customHeight="1" x14ac:dyDescent="0.25">
      <c r="O23" s="143"/>
      <c r="P23" s="44"/>
      <c r="Q23" s="49"/>
      <c r="R23" s="49"/>
      <c r="U23" s="144"/>
      <c r="V23" s="46"/>
    </row>
    <row r="24" spans="15:22" ht="12.75" customHeight="1" x14ac:dyDescent="0.25">
      <c r="O24" s="145" t="s">
        <v>17</v>
      </c>
      <c r="P24" s="44">
        <f>[2]Infograma!$C$11</f>
        <v>1415.7557139189998</v>
      </c>
      <c r="Q24" s="49"/>
      <c r="R24" s="49"/>
      <c r="U24" s="142" t="s">
        <v>16</v>
      </c>
      <c r="V24" s="46">
        <f>[2]Infograma!$I$11</f>
        <v>0</v>
      </c>
    </row>
    <row r="25" spans="15:22" ht="12.75" customHeight="1" x14ac:dyDescent="0.25">
      <c r="O25" s="143"/>
      <c r="P25" s="143"/>
      <c r="U25" s="144"/>
      <c r="V25" s="46"/>
    </row>
    <row r="26" spans="15:22" ht="12.75" customHeight="1" x14ac:dyDescent="0.25">
      <c r="O26" s="145" t="s">
        <v>15</v>
      </c>
      <c r="P26" s="44">
        <f>[2]Infograma!$C$13</f>
        <v>-118.34029426900001</v>
      </c>
      <c r="Q26" s="49"/>
      <c r="R26" s="49"/>
      <c r="S26" s="45"/>
      <c r="T26" s="49"/>
      <c r="U26" s="142" t="s">
        <v>14</v>
      </c>
      <c r="V26" s="46">
        <f>[2]Infograma!$I$13</f>
        <v>1306.652964078</v>
      </c>
    </row>
    <row r="27" spans="15:22" ht="12.75" customHeight="1" x14ac:dyDescent="0.25">
      <c r="P27" s="134"/>
      <c r="Q27" s="135"/>
      <c r="R27" s="135"/>
      <c r="U27" s="146"/>
      <c r="V27" s="46"/>
    </row>
    <row r="28" spans="15:22" ht="12.75" customHeight="1" x14ac:dyDescent="0.25">
      <c r="P28" s="134"/>
      <c r="Q28" s="135"/>
      <c r="R28" s="135"/>
      <c r="U28" s="142" t="s">
        <v>13</v>
      </c>
      <c r="V28" s="46">
        <f>[2]Infograma!$I$15</f>
        <v>1653.77277</v>
      </c>
    </row>
    <row r="29" spans="15:22" ht="12.75" customHeight="1" x14ac:dyDescent="0.25">
      <c r="O29" s="136" t="s">
        <v>12</v>
      </c>
      <c r="P29" s="48">
        <f>SUM(P31:P49)</f>
        <v>55098.264711218995</v>
      </c>
      <c r="Q29" s="47"/>
      <c r="R29" s="47"/>
      <c r="U29" s="46"/>
      <c r="V29" s="46"/>
    </row>
    <row r="30" spans="15:22" ht="12.75" customHeight="1" x14ac:dyDescent="0.25">
      <c r="P30" s="134"/>
      <c r="Q30" s="135"/>
      <c r="R30" s="135"/>
      <c r="U30" s="142" t="s">
        <v>11</v>
      </c>
      <c r="V30" s="46">
        <f>[2]Infograma!$I$17</f>
        <v>1321.054577332</v>
      </c>
    </row>
    <row r="31" spans="15:22" ht="12.75" customHeight="1" x14ac:dyDescent="0.25">
      <c r="O31" s="145" t="s">
        <v>10</v>
      </c>
      <c r="P31" s="44">
        <f>[2]Infograma!$C$18</f>
        <v>4363.6880708649996</v>
      </c>
      <c r="Q31" s="135"/>
      <c r="R31" s="135"/>
      <c r="U31" s="146"/>
      <c r="V31" s="46"/>
    </row>
    <row r="32" spans="15:22" ht="12.75" customHeight="1" x14ac:dyDescent="0.25">
      <c r="O32" s="143"/>
      <c r="P32" s="143"/>
      <c r="U32" s="142" t="s">
        <v>9</v>
      </c>
      <c r="V32" s="46">
        <f>[2]Infograma!$I$19</f>
        <v>14319.532856426998</v>
      </c>
    </row>
    <row r="33" spans="15:25" ht="12.75" customHeight="1" x14ac:dyDescent="0.25">
      <c r="O33" s="145" t="s">
        <v>8</v>
      </c>
      <c r="P33" s="44">
        <f>[2]Infograma!$C$20</f>
        <v>12989.306111385002</v>
      </c>
      <c r="Q33" s="135"/>
      <c r="R33" s="135"/>
      <c r="V33" s="45"/>
    </row>
    <row r="34" spans="15:25" ht="12.75" customHeight="1" x14ac:dyDescent="0.25">
      <c r="O34" s="143"/>
      <c r="P34" s="44"/>
    </row>
    <row r="35" spans="15:25" ht="12.75" customHeight="1" x14ac:dyDescent="0.25">
      <c r="O35" s="145" t="s">
        <v>7</v>
      </c>
      <c r="P35" s="44">
        <f>[2]Infograma!$C$22</f>
        <v>2694.2877067149998</v>
      </c>
      <c r="Q35" s="135"/>
      <c r="R35" s="135"/>
    </row>
    <row r="36" spans="15:25" ht="12.75" customHeight="1" x14ac:dyDescent="0.25">
      <c r="O36" s="143"/>
      <c r="P36" s="44"/>
    </row>
    <row r="37" spans="15:25" ht="12.75" customHeight="1" x14ac:dyDescent="0.25">
      <c r="O37" s="145" t="s">
        <v>6</v>
      </c>
      <c r="P37" s="44">
        <f>[2]Infograma!$C$24</f>
        <v>12480.463808724999</v>
      </c>
      <c r="Q37" s="135"/>
      <c r="R37" s="135"/>
    </row>
    <row r="38" spans="15:25" ht="12.75" customHeight="1" x14ac:dyDescent="0.25">
      <c r="O38" s="143"/>
      <c r="P38" s="44"/>
      <c r="R38" s="147"/>
    </row>
    <row r="39" spans="15:25" ht="12.75" customHeight="1" x14ac:dyDescent="0.25">
      <c r="O39" s="145" t="s">
        <v>5</v>
      </c>
      <c r="P39" s="44">
        <f>[2]Infograma!$C$26</f>
        <v>15024.58816752</v>
      </c>
      <c r="Q39" s="135"/>
      <c r="R39" s="135"/>
    </row>
    <row r="40" spans="15:25" ht="12.75" customHeight="1" x14ac:dyDescent="0.25">
      <c r="O40" s="143"/>
      <c r="P40" s="44"/>
      <c r="S40" s="148"/>
      <c r="U40" s="149"/>
    </row>
    <row r="41" spans="15:25" ht="12.75" customHeight="1" x14ac:dyDescent="0.25">
      <c r="O41" s="145" t="s">
        <v>4</v>
      </c>
      <c r="P41" s="44">
        <f>[2]Infograma!$C$28</f>
        <v>816.67324099999996</v>
      </c>
      <c r="Q41" s="135"/>
      <c r="R41" s="135"/>
    </row>
    <row r="42" spans="15:25" ht="12.75" customHeight="1" x14ac:dyDescent="0.25">
      <c r="O42" s="143"/>
      <c r="P42" s="44"/>
    </row>
    <row r="43" spans="15:25" ht="12.75" customHeight="1" x14ac:dyDescent="0.25">
      <c r="O43" s="145" t="s">
        <v>3</v>
      </c>
      <c r="P43" s="44">
        <f>[2]Infograma!$C$30</f>
        <v>5586.7563780090004</v>
      </c>
      <c r="Q43" s="135"/>
      <c r="R43" s="135"/>
      <c r="Y43" s="150"/>
    </row>
    <row r="44" spans="15:25" ht="12.75" customHeight="1" x14ac:dyDescent="0.25">
      <c r="O44" s="143"/>
      <c r="P44" s="44"/>
    </row>
    <row r="45" spans="15:25" ht="12.75" customHeight="1" x14ac:dyDescent="0.25">
      <c r="O45" s="145" t="s">
        <v>2</v>
      </c>
      <c r="P45" s="44">
        <f>[2]Infograma!$C$32</f>
        <v>700.79314299999987</v>
      </c>
      <c r="Q45" s="135"/>
      <c r="R45" s="135"/>
      <c r="S45" s="151"/>
    </row>
    <row r="46" spans="15:25" ht="12.75" customHeight="1" x14ac:dyDescent="0.25">
      <c r="O46" s="143"/>
      <c r="P46" s="44"/>
    </row>
    <row r="47" spans="15:25" ht="12.75" customHeight="1" x14ac:dyDescent="0.25">
      <c r="O47" s="145" t="s">
        <v>1</v>
      </c>
      <c r="P47" s="44">
        <f>[2]Infograma!$C$34</f>
        <v>441.70808399999999</v>
      </c>
      <c r="Q47" s="135"/>
      <c r="R47" s="135"/>
    </row>
    <row r="48" spans="15:25" ht="12.75" customHeight="1" x14ac:dyDescent="0.25">
      <c r="O48" s="143"/>
      <c r="P48" s="44"/>
    </row>
    <row r="49" spans="2:18" ht="12.75" customHeight="1" x14ac:dyDescent="0.25">
      <c r="O49" s="145" t="s">
        <v>367</v>
      </c>
      <c r="P49" s="44">
        <f>[2]Infograma!$C$36</f>
        <v>0</v>
      </c>
      <c r="Q49" s="135"/>
      <c r="R49" s="135"/>
    </row>
    <row r="51" spans="2:18" ht="12.75" customHeight="1" x14ac:dyDescent="0.25">
      <c r="D51" s="43"/>
    </row>
    <row r="54" spans="2:18" ht="12.75" customHeight="1" x14ac:dyDescent="0.25">
      <c r="I54" s="87"/>
      <c r="J54" s="87"/>
      <c r="K54" s="87"/>
      <c r="L54" s="87"/>
      <c r="M54" s="41"/>
    </row>
    <row r="55" spans="2:18" ht="12.75" customHeight="1" x14ac:dyDescent="0.25">
      <c r="I55" s="87"/>
      <c r="J55" s="87"/>
      <c r="K55" s="87"/>
      <c r="L55" s="87"/>
      <c r="M55" s="41"/>
    </row>
    <row r="56" spans="2:18" ht="12.75" customHeight="1" x14ac:dyDescent="0.25">
      <c r="I56" s="87"/>
      <c r="J56" s="87"/>
      <c r="K56" s="42"/>
      <c r="L56" s="87"/>
      <c r="M56" s="41"/>
    </row>
    <row r="57" spans="2:18" ht="12.75" customHeight="1" x14ac:dyDescent="0.25">
      <c r="I57" s="87"/>
      <c r="J57" s="87"/>
      <c r="K57" s="42"/>
      <c r="L57" s="87"/>
      <c r="M57" s="41"/>
    </row>
    <row r="58" spans="2:18" ht="12.75" customHeight="1" x14ac:dyDescent="0.25">
      <c r="B58" s="88"/>
      <c r="I58" s="87"/>
      <c r="J58" s="87"/>
      <c r="K58" s="87"/>
      <c r="L58" s="87"/>
      <c r="M58" s="41"/>
    </row>
    <row r="59" spans="2:18" ht="12.75" customHeight="1" x14ac:dyDescent="0.25">
      <c r="I59" s="87"/>
      <c r="J59" s="87"/>
      <c r="K59" s="87"/>
      <c r="L59" s="87"/>
      <c r="M59" s="41"/>
    </row>
    <row r="60" spans="2:18" ht="12.75" customHeight="1" x14ac:dyDescent="0.25">
      <c r="I60" s="87"/>
      <c r="J60" s="87"/>
      <c r="K60" s="87"/>
      <c r="L60" s="87"/>
      <c r="M60" s="41"/>
    </row>
    <row r="61" spans="2:18" ht="12.75" customHeight="1" x14ac:dyDescent="0.25">
      <c r="I61" s="87"/>
      <c r="J61" s="87"/>
      <c r="K61" s="87"/>
      <c r="L61" s="87"/>
      <c r="M61" s="41"/>
    </row>
    <row r="62" spans="2:18" ht="12.75" customHeight="1" x14ac:dyDescent="0.25">
      <c r="I62" s="87"/>
      <c r="J62" s="87"/>
      <c r="K62" s="87"/>
      <c r="L62" s="87"/>
      <c r="M62" s="41"/>
    </row>
    <row r="63" spans="2:18" ht="12.75" customHeight="1" x14ac:dyDescent="0.25">
      <c r="I63" s="87"/>
      <c r="J63" s="87"/>
      <c r="K63" s="87"/>
      <c r="L63" s="87"/>
      <c r="M63" s="41"/>
    </row>
    <row r="64" spans="2:18" ht="12.75" customHeight="1" x14ac:dyDescent="0.2">
      <c r="I64" s="87"/>
      <c r="J64" s="87"/>
      <c r="K64" s="87"/>
      <c r="L64" s="87"/>
      <c r="M64" s="152"/>
    </row>
    <row r="65" spans="9:13" ht="12.75" customHeight="1" x14ac:dyDescent="0.2">
      <c r="I65" s="87"/>
      <c r="J65" s="87"/>
      <c r="K65" s="87"/>
      <c r="L65" s="87"/>
      <c r="M65" s="87"/>
    </row>
    <row r="66" spans="9:13" ht="12.75" customHeight="1" x14ac:dyDescent="0.2">
      <c r="I66" s="87"/>
      <c r="J66" s="87"/>
      <c r="K66" s="87"/>
      <c r="L66" s="87"/>
      <c r="M66" s="87"/>
    </row>
    <row r="67" spans="9:13" ht="12.75" customHeight="1" x14ac:dyDescent="0.2">
      <c r="I67" s="87"/>
      <c r="J67" s="87"/>
      <c r="K67" s="87"/>
      <c r="L67" s="87"/>
      <c r="M67" s="87"/>
    </row>
    <row r="68" spans="9:13" ht="12.75" customHeight="1" x14ac:dyDescent="0.2">
      <c r="I68" s="87"/>
      <c r="J68" s="87"/>
      <c r="K68" s="87"/>
      <c r="L68" s="87"/>
      <c r="M68" s="87"/>
    </row>
  </sheetData>
  <pageMargins left="0" right="0" top="0" bottom="0" header="0" footer="0"/>
  <pageSetup paperSize="9" scale="7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showGridLines="0" showRowColHeaders="0" zoomScale="80" zoomScaleNormal="80" workbookViewId="0"/>
  </sheetViews>
  <sheetFormatPr defaultColWidth="0" defaultRowHeight="15" x14ac:dyDescent="0.25"/>
  <cols>
    <col min="1" max="1" width="4.140625" customWidth="1"/>
    <col min="2" max="2" width="28.28515625" bestFit="1" customWidth="1"/>
    <col min="3" max="3" width="12.42578125" customWidth="1"/>
    <col min="4" max="4" width="12" bestFit="1" customWidth="1"/>
    <col min="5" max="5" width="13.7109375" bestFit="1" customWidth="1"/>
    <col min="6" max="6" width="11.5703125" bestFit="1" customWidth="1"/>
    <col min="7" max="7" width="12" bestFit="1" customWidth="1"/>
    <col min="8" max="8" width="13.7109375" bestFit="1" customWidth="1"/>
    <col min="9" max="9" width="8.42578125" customWidth="1"/>
    <col min="10" max="10" width="9.42578125" customWidth="1"/>
    <col min="11" max="11" width="6.28515625" customWidth="1"/>
    <col min="12" max="16384" width="0.85546875" hidden="1"/>
  </cols>
  <sheetData>
    <row r="1" spans="2:10" x14ac:dyDescent="0.25">
      <c r="B1" s="258"/>
      <c r="C1" s="259"/>
      <c r="D1" s="259"/>
      <c r="E1" s="259"/>
      <c r="F1" s="259"/>
      <c r="G1" s="259"/>
    </row>
    <row r="2" spans="2:10" x14ac:dyDescent="0.25">
      <c r="B2" s="259"/>
      <c r="C2" s="259"/>
      <c r="D2" s="259"/>
      <c r="E2" s="259"/>
      <c r="F2" s="259"/>
      <c r="G2" s="259"/>
    </row>
    <row r="3" spans="2:10" x14ac:dyDescent="0.25">
      <c r="B3" s="259"/>
      <c r="C3" s="259"/>
      <c r="D3" s="259"/>
      <c r="E3" s="259"/>
      <c r="F3" s="259"/>
      <c r="G3" s="259"/>
    </row>
    <row r="4" spans="2:10" x14ac:dyDescent="0.25">
      <c r="B4" s="259"/>
      <c r="C4" s="259"/>
      <c r="D4" s="259"/>
      <c r="E4" s="259"/>
      <c r="F4" s="259"/>
      <c r="G4" s="259"/>
    </row>
    <row r="5" spans="2:10" x14ac:dyDescent="0.25">
      <c r="B5" s="259"/>
      <c r="C5" s="259"/>
      <c r="D5" s="259"/>
      <c r="E5" s="259"/>
      <c r="F5" s="259"/>
      <c r="G5" s="259"/>
    </row>
    <row r="6" spans="2:10" x14ac:dyDescent="0.25">
      <c r="B6" s="259"/>
      <c r="C6" s="259"/>
      <c r="D6" s="259"/>
      <c r="E6" s="259"/>
      <c r="F6" s="259"/>
      <c r="G6" s="259"/>
    </row>
    <row r="8" spans="2:10" ht="24.95" customHeight="1" x14ac:dyDescent="0.25">
      <c r="B8" s="208"/>
      <c r="C8" s="260" t="s">
        <v>329</v>
      </c>
      <c r="D8" s="261"/>
      <c r="E8" s="261"/>
      <c r="F8" s="260" t="s">
        <v>330</v>
      </c>
      <c r="G8" s="261"/>
      <c r="H8" s="261"/>
      <c r="I8" s="260" t="s">
        <v>28</v>
      </c>
      <c r="J8" s="261"/>
    </row>
    <row r="9" spans="2:10" ht="72.95" customHeight="1" x14ac:dyDescent="0.25">
      <c r="B9" s="209"/>
      <c r="C9" s="109" t="s">
        <v>395</v>
      </c>
      <c r="D9" s="109" t="s">
        <v>123</v>
      </c>
      <c r="E9" s="109" t="s">
        <v>396</v>
      </c>
      <c r="F9" s="109" t="s">
        <v>395</v>
      </c>
      <c r="G9" s="109" t="s">
        <v>123</v>
      </c>
      <c r="H9" s="109" t="s">
        <v>396</v>
      </c>
      <c r="I9" s="109" t="s">
        <v>124</v>
      </c>
      <c r="J9" s="109" t="s">
        <v>125</v>
      </c>
    </row>
    <row r="10" spans="2:10" ht="18.600000000000001" customHeight="1" x14ac:dyDescent="0.25">
      <c r="B10" s="57" t="s">
        <v>126</v>
      </c>
      <c r="C10" s="177">
        <v>8095031</v>
      </c>
      <c r="D10" s="177">
        <v>7275465</v>
      </c>
      <c r="E10" s="243">
        <v>898.76</v>
      </c>
      <c r="F10" s="177">
        <v>7849611</v>
      </c>
      <c r="G10" s="177">
        <v>7123899</v>
      </c>
      <c r="H10" s="243">
        <v>907.55</v>
      </c>
      <c r="I10" s="243">
        <v>3.13</v>
      </c>
      <c r="J10" s="243">
        <v>2.13</v>
      </c>
    </row>
    <row r="11" spans="2:10" ht="18.600000000000001" customHeight="1" x14ac:dyDescent="0.25">
      <c r="B11" s="57" t="s">
        <v>127</v>
      </c>
      <c r="C11" s="177">
        <v>9609659</v>
      </c>
      <c r="D11" s="177">
        <v>3044259</v>
      </c>
      <c r="E11" s="243">
        <v>316.79000000000002</v>
      </c>
      <c r="F11" s="177">
        <v>11473245</v>
      </c>
      <c r="G11" s="177">
        <v>3534740</v>
      </c>
      <c r="H11" s="243">
        <v>308.08999999999997</v>
      </c>
      <c r="I11" s="243">
        <v>-16.239999999999998</v>
      </c>
      <c r="J11" s="243">
        <v>-13.88</v>
      </c>
    </row>
    <row r="12" spans="2:10" ht="18.600000000000001" customHeight="1" x14ac:dyDescent="0.25">
      <c r="B12" s="57" t="s">
        <v>128</v>
      </c>
      <c r="C12" s="177">
        <v>6410602</v>
      </c>
      <c r="D12" s="177">
        <v>3703102</v>
      </c>
      <c r="E12" s="243">
        <v>577.65</v>
      </c>
      <c r="F12" s="177">
        <v>6834786</v>
      </c>
      <c r="G12" s="177">
        <v>3956788</v>
      </c>
      <c r="H12" s="243">
        <v>578.91999999999996</v>
      </c>
      <c r="I12" s="243">
        <v>-6.21</v>
      </c>
      <c r="J12" s="243">
        <v>-6.41</v>
      </c>
    </row>
    <row r="13" spans="2:10" ht="18.600000000000001" customHeight="1" x14ac:dyDescent="0.25">
      <c r="B13" s="57" t="s">
        <v>129</v>
      </c>
      <c r="C13" s="177">
        <v>2810932</v>
      </c>
      <c r="D13" s="177">
        <v>1616856</v>
      </c>
      <c r="E13" s="243">
        <v>575.20000000000005</v>
      </c>
      <c r="F13" s="177">
        <v>2830415</v>
      </c>
      <c r="G13" s="177">
        <v>1511446</v>
      </c>
      <c r="H13" s="243">
        <v>534</v>
      </c>
      <c r="I13" s="243">
        <v>-0.69</v>
      </c>
      <c r="J13" s="243">
        <v>6.97</v>
      </c>
    </row>
    <row r="14" spans="2:10" ht="18.600000000000001" customHeight="1" x14ac:dyDescent="0.25">
      <c r="B14" s="57" t="s">
        <v>130</v>
      </c>
      <c r="C14" s="177">
        <v>535169</v>
      </c>
      <c r="D14" s="177">
        <v>392207</v>
      </c>
      <c r="E14" s="243">
        <v>732.87</v>
      </c>
      <c r="F14" s="177">
        <v>660766</v>
      </c>
      <c r="G14" s="177">
        <v>470080</v>
      </c>
      <c r="H14" s="243">
        <v>711.42</v>
      </c>
      <c r="I14" s="243">
        <v>-19.010000000000002</v>
      </c>
      <c r="J14" s="243">
        <v>-16.57</v>
      </c>
    </row>
    <row r="15" spans="2:10" ht="18.600000000000001" customHeight="1" x14ac:dyDescent="0.25">
      <c r="B15" s="57" t="s">
        <v>131</v>
      </c>
      <c r="C15" s="177">
        <v>991695</v>
      </c>
      <c r="D15" s="177">
        <v>441318</v>
      </c>
      <c r="E15" s="243">
        <v>445.01</v>
      </c>
      <c r="F15" s="177">
        <v>1034410</v>
      </c>
      <c r="G15" s="177">
        <v>458995</v>
      </c>
      <c r="H15" s="243">
        <v>443.73</v>
      </c>
      <c r="I15" s="243">
        <v>-4.13</v>
      </c>
      <c r="J15" s="243">
        <v>-3.85</v>
      </c>
    </row>
    <row r="16" spans="2:10" ht="18.600000000000001" customHeight="1" thickBot="1" x14ac:dyDescent="0.3">
      <c r="B16" s="57" t="s">
        <v>132</v>
      </c>
      <c r="C16" s="244">
        <v>1022593</v>
      </c>
      <c r="D16" s="244">
        <v>543341</v>
      </c>
      <c r="E16" s="245">
        <v>531.34</v>
      </c>
      <c r="F16" s="244">
        <v>994653</v>
      </c>
      <c r="G16" s="244">
        <v>528871</v>
      </c>
      <c r="H16" s="245">
        <v>531.71</v>
      </c>
      <c r="I16" s="245">
        <v>2.81</v>
      </c>
      <c r="J16" s="243">
        <v>2.74</v>
      </c>
    </row>
    <row r="17" spans="2:10" ht="15.75" thickTop="1" x14ac:dyDescent="0.25">
      <c r="B17" s="98" t="s">
        <v>133</v>
      </c>
      <c r="C17" s="246">
        <v>29475681</v>
      </c>
      <c r="D17" s="246">
        <v>17016548</v>
      </c>
      <c r="E17" s="247">
        <v>577.30999999999995</v>
      </c>
      <c r="F17" s="246">
        <v>31677886</v>
      </c>
      <c r="G17" s="246">
        <v>17584819</v>
      </c>
      <c r="H17" s="247">
        <v>555.11</v>
      </c>
      <c r="I17" s="247">
        <v>-6.95</v>
      </c>
      <c r="J17" s="247">
        <v>-3.23</v>
      </c>
    </row>
    <row r="18" spans="2:10" ht="18.600000000000001" customHeight="1" x14ac:dyDescent="0.25">
      <c r="B18" s="57" t="s">
        <v>134</v>
      </c>
      <c r="C18" s="177">
        <v>24935</v>
      </c>
      <c r="D18" s="179" t="s">
        <v>135</v>
      </c>
      <c r="E18" s="216" t="s">
        <v>135</v>
      </c>
      <c r="F18" s="177">
        <v>28242</v>
      </c>
      <c r="G18" s="177" t="s">
        <v>135</v>
      </c>
      <c r="H18" s="243" t="s">
        <v>135</v>
      </c>
      <c r="I18" s="243">
        <v>-11.71</v>
      </c>
      <c r="J18" s="243" t="s">
        <v>135</v>
      </c>
    </row>
    <row r="19" spans="2:10" ht="30" customHeight="1" x14ac:dyDescent="0.25">
      <c r="B19" s="57" t="s">
        <v>136</v>
      </c>
      <c r="C19" s="179" t="s">
        <v>135</v>
      </c>
      <c r="D19" s="177">
        <v>-147888</v>
      </c>
      <c r="E19" s="216" t="s">
        <v>135</v>
      </c>
      <c r="F19" s="177" t="s">
        <v>135</v>
      </c>
      <c r="G19" s="177">
        <v>52504</v>
      </c>
      <c r="H19" s="243" t="s">
        <v>135</v>
      </c>
      <c r="I19" s="243" t="s">
        <v>135</v>
      </c>
      <c r="J19" s="243">
        <v>-381.67</v>
      </c>
    </row>
    <row r="20" spans="2:10" ht="18.600000000000001" customHeight="1" x14ac:dyDescent="0.25">
      <c r="B20" s="58"/>
      <c r="C20" s="179">
        <v>29500616</v>
      </c>
      <c r="D20" s="179">
        <v>16868660</v>
      </c>
      <c r="E20" s="216">
        <v>571.80999999999995</v>
      </c>
      <c r="F20" s="179">
        <v>31706128</v>
      </c>
      <c r="G20" s="179">
        <v>17637323</v>
      </c>
      <c r="H20" s="216">
        <v>556.27</v>
      </c>
      <c r="I20" s="216">
        <v>-6.96</v>
      </c>
      <c r="J20" s="216">
        <v>-4.3600000000000003</v>
      </c>
    </row>
    <row r="21" spans="2:10" ht="22.5" customHeight="1" x14ac:dyDescent="0.25">
      <c r="B21" s="57" t="s">
        <v>331</v>
      </c>
      <c r="C21" s="177">
        <v>9776846</v>
      </c>
      <c r="D21" s="177">
        <v>2406532</v>
      </c>
      <c r="E21" s="243">
        <v>246.15</v>
      </c>
      <c r="F21" s="177">
        <v>8703195</v>
      </c>
      <c r="G21" s="177">
        <v>2214263</v>
      </c>
      <c r="H21" s="243">
        <v>254.42</v>
      </c>
      <c r="I21" s="243">
        <v>12.34</v>
      </c>
      <c r="J21" s="243">
        <v>8.68</v>
      </c>
    </row>
    <row r="22" spans="2:10" x14ac:dyDescent="0.25">
      <c r="B22" s="57" t="s">
        <v>137</v>
      </c>
      <c r="C22" s="177" t="s">
        <v>135</v>
      </c>
      <c r="D22" s="177">
        <v>105171</v>
      </c>
      <c r="E22" s="216" t="s">
        <v>135</v>
      </c>
      <c r="F22" s="177" t="s">
        <v>135</v>
      </c>
      <c r="G22" s="177">
        <v>-47353</v>
      </c>
      <c r="H22" s="243" t="s">
        <v>135</v>
      </c>
      <c r="I22" s="243" t="s">
        <v>135</v>
      </c>
      <c r="J22" s="243">
        <v>-322.10000000000002</v>
      </c>
    </row>
    <row r="23" spans="2:10" x14ac:dyDescent="0.25">
      <c r="B23" s="98" t="s">
        <v>122</v>
      </c>
      <c r="C23" s="246">
        <v>39277462</v>
      </c>
      <c r="D23" s="246">
        <v>19380363</v>
      </c>
      <c r="E23" s="247">
        <v>495.76</v>
      </c>
      <c r="F23" s="246">
        <v>40409323</v>
      </c>
      <c r="G23" s="246">
        <v>19804233</v>
      </c>
      <c r="H23" s="247">
        <v>490.09</v>
      </c>
      <c r="I23" s="247">
        <v>-2.8</v>
      </c>
      <c r="J23" s="247">
        <v>-2.14</v>
      </c>
    </row>
    <row r="26" spans="2:10" x14ac:dyDescent="0.25">
      <c r="B26" s="127" t="s">
        <v>354</v>
      </c>
    </row>
    <row r="27" spans="2:10" ht="15" customHeight="1" x14ac:dyDescent="0.25">
      <c r="B27" s="128" t="s">
        <v>355</v>
      </c>
    </row>
    <row r="28" spans="2:10" ht="15" customHeight="1" x14ac:dyDescent="0.25">
      <c r="B28" s="128" t="s">
        <v>356</v>
      </c>
    </row>
  </sheetData>
  <mergeCells count="4">
    <mergeCell ref="B1:G6"/>
    <mergeCell ref="C8:E8"/>
    <mergeCell ref="F8:H8"/>
    <mergeCell ref="I8:J8"/>
  </mergeCells>
  <conditionalFormatting sqref="B10:J16 B18:J22">
    <cfRule type="expression" dxfId="35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4"/>
  <sheetViews>
    <sheetView showGridLines="0" showRowColHeaders="0" zoomScale="80" zoomScaleNormal="80" workbookViewId="0"/>
  </sheetViews>
  <sheetFormatPr defaultColWidth="0" defaultRowHeight="15" x14ac:dyDescent="0.25"/>
  <cols>
    <col min="1" max="1" width="14" customWidth="1"/>
    <col min="2" max="2" width="8.7109375" customWidth="1"/>
    <col min="3" max="3" width="18.85546875" bestFit="1" customWidth="1"/>
    <col min="4" max="4" width="16.140625" bestFit="1" customWidth="1"/>
    <col min="5" max="5" width="16" bestFit="1" customWidth="1"/>
    <col min="6" max="6" width="39.5703125" customWidth="1"/>
    <col min="7" max="7" width="8.7109375" customWidth="1"/>
    <col min="8" max="8" width="7.42578125" customWidth="1"/>
    <col min="9" max="9" width="3" hidden="1" customWidth="1"/>
    <col min="10" max="10" width="10.28515625" hidden="1" customWidth="1"/>
    <col min="11" max="16383" width="8.7109375" hidden="1"/>
    <col min="16384" max="16384" width="0.140625" hidden="1" customWidth="1"/>
  </cols>
  <sheetData>
    <row r="1" spans="2:7" x14ac:dyDescent="0.25">
      <c r="B1" s="258"/>
      <c r="C1" s="259"/>
      <c r="D1" s="259"/>
      <c r="E1" s="259"/>
      <c r="F1" s="259"/>
      <c r="G1" s="259"/>
    </row>
    <row r="2" spans="2:7" x14ac:dyDescent="0.25">
      <c r="B2" s="259"/>
      <c r="C2" s="259"/>
      <c r="D2" s="259"/>
      <c r="E2" s="259"/>
      <c r="F2" s="259"/>
      <c r="G2" s="259"/>
    </row>
    <row r="3" spans="2:7" x14ac:dyDescent="0.25">
      <c r="B3" s="259"/>
      <c r="C3" s="259"/>
      <c r="D3" s="259"/>
      <c r="E3" s="259"/>
      <c r="F3" s="259"/>
      <c r="G3" s="259"/>
    </row>
    <row r="4" spans="2:7" ht="18.75" x14ac:dyDescent="0.25">
      <c r="B4" s="28"/>
      <c r="C4" s="28"/>
      <c r="D4" s="28"/>
      <c r="E4" s="28"/>
      <c r="F4" s="28"/>
      <c r="G4" s="28"/>
    </row>
    <row r="5" spans="2:7" ht="18.75" x14ac:dyDescent="0.25">
      <c r="B5" s="28"/>
      <c r="C5" s="28"/>
      <c r="D5" s="28"/>
      <c r="E5" s="28"/>
      <c r="F5" s="28"/>
      <c r="G5" s="28"/>
    </row>
    <row r="6" spans="2:7" ht="18.75" x14ac:dyDescent="0.25">
      <c r="B6" s="28"/>
      <c r="C6" s="28"/>
      <c r="D6" s="28"/>
      <c r="E6" s="28"/>
      <c r="F6" s="28"/>
      <c r="G6" s="28"/>
    </row>
    <row r="7" spans="2:7" ht="10.5" customHeight="1" x14ac:dyDescent="0.25"/>
    <row r="8" spans="2:7" ht="32.450000000000003" customHeight="1" x14ac:dyDescent="0.25">
      <c r="B8" s="56" t="s">
        <v>138</v>
      </c>
      <c r="C8" s="59" t="s">
        <v>407</v>
      </c>
      <c r="D8" s="59" t="s">
        <v>408</v>
      </c>
      <c r="E8" s="99" t="s">
        <v>409</v>
      </c>
      <c r="F8" s="59" t="s">
        <v>410</v>
      </c>
    </row>
    <row r="9" spans="2:7" ht="38.25" customHeight="1" x14ac:dyDescent="0.25">
      <c r="B9" s="241">
        <v>43617</v>
      </c>
      <c r="C9" s="100">
        <v>6704</v>
      </c>
      <c r="D9" s="100">
        <v>5916.2027649769589</v>
      </c>
      <c r="E9" s="101">
        <v>0.13020000000000001</v>
      </c>
      <c r="F9" s="101">
        <v>0.1149</v>
      </c>
    </row>
    <row r="10" spans="2:7" ht="38.25" customHeight="1" x14ac:dyDescent="0.25">
      <c r="B10" s="241">
        <v>43709</v>
      </c>
      <c r="C10" s="100">
        <v>6842</v>
      </c>
      <c r="D10" s="100">
        <v>5937.6570996978853</v>
      </c>
      <c r="E10" s="101">
        <v>0.13239999999999999</v>
      </c>
      <c r="F10" s="101">
        <v>0.1149</v>
      </c>
    </row>
    <row r="11" spans="2:7" ht="38.25" customHeight="1" x14ac:dyDescent="0.25">
      <c r="B11" s="241">
        <v>43800</v>
      </c>
      <c r="C11" s="100">
        <v>6996</v>
      </c>
      <c r="D11" s="100">
        <v>5967.6347438752791</v>
      </c>
      <c r="E11" s="101">
        <v>0.13469999999999999</v>
      </c>
      <c r="F11" s="101">
        <v>0.1149</v>
      </c>
    </row>
    <row r="12" spans="2:7" ht="38.25" customHeight="1" x14ac:dyDescent="0.25">
      <c r="B12" s="241">
        <v>43891</v>
      </c>
      <c r="C12" s="100">
        <v>7004</v>
      </c>
      <c r="D12" s="100">
        <v>5947.9645232815965</v>
      </c>
      <c r="E12" s="101">
        <v>0.1353</v>
      </c>
      <c r="F12" s="101">
        <v>0.1149</v>
      </c>
    </row>
    <row r="13" spans="2:7" ht="38.25" customHeight="1" x14ac:dyDescent="0.25">
      <c r="B13" s="241">
        <v>43983</v>
      </c>
      <c r="C13" s="100">
        <v>7002</v>
      </c>
      <c r="D13" s="100">
        <v>5828.1953352769679</v>
      </c>
      <c r="E13" s="101">
        <v>0.13719999999999999</v>
      </c>
      <c r="F13" s="101">
        <v>0.1142</v>
      </c>
    </row>
    <row r="14" spans="2:7" ht="38.25" customHeight="1" x14ac:dyDescent="0.25">
      <c r="B14" s="241">
        <v>44075</v>
      </c>
      <c r="C14" s="100">
        <v>7079</v>
      </c>
      <c r="D14" s="100">
        <v>5849.6512301013026</v>
      </c>
      <c r="E14" s="101">
        <v>0.13819999999999999</v>
      </c>
      <c r="F14" s="101">
        <v>0.1142</v>
      </c>
    </row>
  </sheetData>
  <mergeCells count="1">
    <mergeCell ref="B1:G3"/>
  </mergeCells>
  <conditionalFormatting sqref="B9:F10">
    <cfRule type="expression" dxfId="34" priority="9">
      <formula>MOD(ROW(),2)=0</formula>
    </cfRule>
  </conditionalFormatting>
  <conditionalFormatting sqref="E11:E14">
    <cfRule type="expression" dxfId="33" priority="5">
      <formula>MOD(ROW(),2)=0</formula>
    </cfRule>
  </conditionalFormatting>
  <conditionalFormatting sqref="F11:F14">
    <cfRule type="expression" dxfId="32" priority="4">
      <formula>MOD(ROW(),2)=0</formula>
    </cfRule>
  </conditionalFormatting>
  <conditionalFormatting sqref="D11:D14">
    <cfRule type="expression" dxfId="31" priority="3">
      <formula>MOD(ROW(),2)=0</formula>
    </cfRule>
  </conditionalFormatting>
  <conditionalFormatting sqref="C11:C14">
    <cfRule type="expression" dxfId="30" priority="2">
      <formula>MOD(ROW(),2)=0</formula>
    </cfRule>
  </conditionalFormatting>
  <conditionalFormatting sqref="B11:B14">
    <cfRule type="expression" dxfId="29" priority="1">
      <formula>MOD(ROW(),2)=0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showGridLines="0" showRowColHeaders="0" zoomScale="80" zoomScaleNormal="80" workbookViewId="0"/>
  </sheetViews>
  <sheetFormatPr defaultColWidth="0" defaultRowHeight="15.75" zeroHeight="1" x14ac:dyDescent="0.25"/>
  <cols>
    <col min="1" max="1" width="25.5703125" style="60" customWidth="1"/>
    <col min="2" max="2" width="10.5703125" style="62" bestFit="1" customWidth="1"/>
    <col min="3" max="4" width="12.7109375" style="60" customWidth="1"/>
    <col min="5" max="5" width="1.7109375" style="61" customWidth="1"/>
    <col min="6" max="7" width="12.7109375" style="60" customWidth="1"/>
    <col min="8" max="8" width="12.85546875" style="60" customWidth="1"/>
    <col min="9" max="10" width="9.140625" style="60" customWidth="1"/>
    <col min="11" max="11" width="9.5703125" style="60" customWidth="1"/>
    <col min="12" max="12" width="11.140625" style="60" hidden="1" customWidth="1"/>
    <col min="13" max="16384" width="9.140625" style="60" hidden="1"/>
  </cols>
  <sheetData>
    <row r="1" spans="1:8" x14ac:dyDescent="0.25">
      <c r="A1"/>
      <c r="B1" s="258"/>
      <c r="C1" s="259"/>
      <c r="D1" s="259"/>
      <c r="E1" s="259"/>
      <c r="F1" s="259"/>
      <c r="G1" s="259"/>
    </row>
    <row r="2" spans="1:8" x14ac:dyDescent="0.25">
      <c r="A2"/>
      <c r="B2" s="258"/>
      <c r="C2" s="259"/>
      <c r="D2" s="259"/>
      <c r="E2" s="259"/>
      <c r="F2" s="259"/>
      <c r="G2" s="259"/>
    </row>
    <row r="3" spans="1:8" x14ac:dyDescent="0.25">
      <c r="A3"/>
      <c r="B3" s="258"/>
      <c r="C3" s="259"/>
      <c r="D3" s="259"/>
      <c r="E3" s="259"/>
      <c r="F3" s="259"/>
      <c r="G3" s="259"/>
    </row>
    <row r="4" spans="1:8" x14ac:dyDescent="0.25">
      <c r="A4"/>
      <c r="B4" s="258"/>
      <c r="C4" s="259"/>
      <c r="D4" s="259"/>
      <c r="E4" s="259"/>
      <c r="F4" s="259"/>
      <c r="G4" s="259"/>
    </row>
    <row r="5" spans="1:8" x14ac:dyDescent="0.25">
      <c r="A5"/>
      <c r="B5" s="259"/>
      <c r="C5" s="259"/>
      <c r="D5" s="259"/>
      <c r="E5" s="259"/>
      <c r="F5" s="259"/>
      <c r="G5" s="259"/>
    </row>
    <row r="6" spans="1:8" ht="18.95" customHeight="1" x14ac:dyDescent="0.25">
      <c r="A6"/>
      <c r="B6" s="259"/>
      <c r="C6" s="259"/>
      <c r="D6" s="259"/>
      <c r="E6" s="259"/>
      <c r="F6" s="259"/>
      <c r="G6" s="259"/>
    </row>
    <row r="7" spans="1:8" ht="27" customHeight="1" x14ac:dyDescent="0.25">
      <c r="B7" s="206" t="s">
        <v>138</v>
      </c>
      <c r="C7" s="199" t="s">
        <v>139</v>
      </c>
      <c r="D7" s="199" t="s">
        <v>140</v>
      </c>
      <c r="E7" s="207"/>
      <c r="F7" s="206" t="s">
        <v>138</v>
      </c>
      <c r="G7" s="199" t="s">
        <v>139</v>
      </c>
      <c r="H7" s="199" t="s">
        <v>141</v>
      </c>
    </row>
    <row r="8" spans="1:8" ht="27" customHeight="1" x14ac:dyDescent="0.25">
      <c r="B8" s="102">
        <v>2016</v>
      </c>
      <c r="C8" s="103">
        <v>11.62</v>
      </c>
      <c r="D8" s="103">
        <v>11.57</v>
      </c>
      <c r="E8" s="105"/>
      <c r="F8" s="102">
        <v>2016</v>
      </c>
      <c r="G8" s="104">
        <v>8.1199999999999992</v>
      </c>
      <c r="H8" s="103">
        <v>5.37</v>
      </c>
    </row>
    <row r="9" spans="1:8" ht="27" customHeight="1" x14ac:dyDescent="0.25">
      <c r="B9" s="102">
        <v>2017</v>
      </c>
      <c r="C9" s="103">
        <v>11.32</v>
      </c>
      <c r="D9" s="103">
        <v>11.18</v>
      </c>
      <c r="E9" s="105"/>
      <c r="F9" s="102">
        <v>2017</v>
      </c>
      <c r="G9" s="104">
        <v>7.76</v>
      </c>
      <c r="H9" s="103">
        <v>5.44</v>
      </c>
    </row>
    <row r="10" spans="1:8" ht="27" customHeight="1" x14ac:dyDescent="0.25">
      <c r="B10" s="102">
        <v>2018</v>
      </c>
      <c r="C10" s="103">
        <v>11.03</v>
      </c>
      <c r="D10" s="103">
        <v>10.42</v>
      </c>
      <c r="E10" s="105"/>
      <c r="F10" s="102">
        <v>2018</v>
      </c>
      <c r="G10" s="104">
        <v>7.39</v>
      </c>
      <c r="H10" s="103">
        <v>5.13</v>
      </c>
    </row>
    <row r="11" spans="1:8" ht="27" customHeight="1" x14ac:dyDescent="0.25">
      <c r="B11" s="102">
        <v>2019</v>
      </c>
      <c r="C11" s="103">
        <v>10.73</v>
      </c>
      <c r="D11" s="103">
        <v>10.56</v>
      </c>
      <c r="E11" s="105"/>
      <c r="F11" s="102">
        <v>2019</v>
      </c>
      <c r="G11" s="104">
        <v>7.03</v>
      </c>
      <c r="H11" s="103">
        <v>4.8499999999999996</v>
      </c>
    </row>
    <row r="12" spans="1:8" ht="27" customHeight="1" x14ac:dyDescent="0.25">
      <c r="B12" s="102" t="s">
        <v>381</v>
      </c>
      <c r="C12" s="103">
        <v>10.44</v>
      </c>
      <c r="D12" s="103">
        <v>9.32</v>
      </c>
      <c r="E12" s="105"/>
      <c r="F12" s="102" t="s">
        <v>381</v>
      </c>
      <c r="G12" s="104">
        <v>6.67</v>
      </c>
      <c r="H12" s="103">
        <v>4.63</v>
      </c>
    </row>
    <row r="13" spans="1:8" ht="21.95" customHeight="1" x14ac:dyDescent="0.25">
      <c r="B13" s="66"/>
      <c r="C13" s="63"/>
      <c r="D13" s="64"/>
      <c r="E13" s="65"/>
      <c r="F13" s="67"/>
      <c r="G13" s="67"/>
      <c r="H13" s="67"/>
    </row>
    <row r="14" spans="1:8" x14ac:dyDescent="0.25"/>
  </sheetData>
  <mergeCells count="1">
    <mergeCell ref="B1:G6"/>
  </mergeCells>
  <conditionalFormatting sqref="B8:D12 F8:H12">
    <cfRule type="expression" dxfId="28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showGridLines="0" showRowColHeaders="0" zoomScale="80" zoomScaleNormal="80" workbookViewId="0"/>
  </sheetViews>
  <sheetFormatPr defaultColWidth="8.7109375" defaultRowHeight="15" zeroHeight="1" x14ac:dyDescent="0.25"/>
  <cols>
    <col min="1" max="1" width="13.85546875" customWidth="1"/>
    <col min="2" max="2" width="59.7109375" customWidth="1"/>
    <col min="3" max="6" width="19.140625" customWidth="1"/>
    <col min="16384" max="16384" width="8.7109375" customWidth="1"/>
  </cols>
  <sheetData>
    <row r="1" spans="1:6" ht="15" customHeight="1" x14ac:dyDescent="0.25">
      <c r="B1" s="258"/>
      <c r="C1" s="258"/>
      <c r="D1" s="258"/>
      <c r="E1" s="258"/>
      <c r="F1" s="258"/>
    </row>
    <row r="2" spans="1:6" ht="15" customHeight="1" x14ac:dyDescent="0.25">
      <c r="B2" s="258"/>
      <c r="C2" s="258"/>
      <c r="D2" s="258"/>
      <c r="E2" s="258"/>
      <c r="F2" s="258"/>
    </row>
    <row r="3" spans="1:6" ht="15" customHeight="1" x14ac:dyDescent="0.25">
      <c r="B3" s="258"/>
      <c r="C3" s="258"/>
      <c r="D3" s="258"/>
      <c r="E3" s="258"/>
      <c r="F3" s="258"/>
    </row>
    <row r="4" spans="1:6" ht="15" customHeight="1" x14ac:dyDescent="0.25">
      <c r="B4" s="258"/>
      <c r="C4" s="258"/>
      <c r="D4" s="258"/>
      <c r="E4" s="258"/>
      <c r="F4" s="258"/>
    </row>
    <row r="5" spans="1:6" ht="15" customHeight="1" x14ac:dyDescent="0.25">
      <c r="B5" s="258"/>
      <c r="C5" s="258"/>
      <c r="D5" s="258"/>
      <c r="E5" s="258"/>
      <c r="F5" s="258"/>
    </row>
    <row r="6" spans="1:6" ht="15" customHeight="1" x14ac:dyDescent="0.25">
      <c r="B6" s="258"/>
      <c r="C6" s="258"/>
      <c r="D6" s="258"/>
      <c r="E6" s="258"/>
      <c r="F6" s="258"/>
    </row>
    <row r="7" spans="1:6" ht="24.6" customHeight="1" x14ac:dyDescent="0.25">
      <c r="A7" s="71"/>
      <c r="B7" s="26" t="s">
        <v>29</v>
      </c>
      <c r="C7" s="71"/>
      <c r="D7" s="71"/>
      <c r="E7" s="71"/>
    </row>
    <row r="8" spans="1:6" ht="32.450000000000003" customHeight="1" x14ac:dyDescent="0.25">
      <c r="A8" s="71"/>
      <c r="B8" s="264"/>
      <c r="C8" s="262" t="s">
        <v>142</v>
      </c>
      <c r="D8" s="263"/>
      <c r="E8" s="262" t="s">
        <v>143</v>
      </c>
      <c r="F8" s="263"/>
    </row>
    <row r="9" spans="1:6" ht="31.5" customHeight="1" x14ac:dyDescent="0.25">
      <c r="A9" s="71"/>
      <c r="B9" s="264"/>
      <c r="C9" s="109" t="s">
        <v>337</v>
      </c>
      <c r="D9" s="109" t="s">
        <v>338</v>
      </c>
      <c r="E9" s="109" t="s">
        <v>329</v>
      </c>
      <c r="F9" s="109" t="s">
        <v>330</v>
      </c>
    </row>
    <row r="10" spans="1:6" ht="24.6" customHeight="1" x14ac:dyDescent="0.25">
      <c r="A10" s="71"/>
      <c r="B10" s="125" t="s">
        <v>144</v>
      </c>
      <c r="C10" s="100">
        <v>6692911</v>
      </c>
      <c r="D10" s="100">
        <v>6875079</v>
      </c>
      <c r="E10" s="100">
        <v>19380363</v>
      </c>
      <c r="F10" s="106">
        <v>19804233</v>
      </c>
    </row>
    <row r="11" spans="1:6" ht="24.6" customHeight="1" x14ac:dyDescent="0.25">
      <c r="A11" s="71"/>
      <c r="B11" s="125" t="s">
        <v>145</v>
      </c>
      <c r="C11" s="100">
        <v>793698</v>
      </c>
      <c r="D11" s="100">
        <v>711185</v>
      </c>
      <c r="E11" s="100">
        <v>2192806</v>
      </c>
      <c r="F11" s="106">
        <v>1976904</v>
      </c>
    </row>
    <row r="12" spans="1:6" ht="24.6" customHeight="1" x14ac:dyDescent="0.25">
      <c r="A12" s="71"/>
      <c r="B12" s="125" t="s">
        <v>146</v>
      </c>
      <c r="C12" s="100">
        <v>17192</v>
      </c>
      <c r="D12" s="100">
        <v>-35122</v>
      </c>
      <c r="E12" s="100">
        <v>98844</v>
      </c>
      <c r="F12" s="106">
        <v>45119</v>
      </c>
    </row>
    <row r="13" spans="1:6" ht="24.6" customHeight="1" x14ac:dyDescent="0.25">
      <c r="A13" s="71"/>
      <c r="B13" s="125" t="s">
        <v>342</v>
      </c>
      <c r="C13" s="100">
        <v>83346</v>
      </c>
      <c r="D13" s="100" t="s">
        <v>135</v>
      </c>
      <c r="E13" s="100">
        <v>83346</v>
      </c>
      <c r="F13" s="106" t="s">
        <v>135</v>
      </c>
    </row>
    <row r="14" spans="1:6" ht="24.6" customHeight="1" x14ac:dyDescent="0.25">
      <c r="A14" s="71"/>
      <c r="B14" s="125" t="s">
        <v>147</v>
      </c>
      <c r="C14" s="100"/>
      <c r="D14" s="100"/>
      <c r="E14" s="100"/>
      <c r="F14" s="106"/>
    </row>
    <row r="15" spans="1:6" ht="24.6" customHeight="1" x14ac:dyDescent="0.25">
      <c r="A15" s="71"/>
      <c r="B15" s="125" t="s">
        <v>148</v>
      </c>
      <c r="C15" s="100">
        <v>134328</v>
      </c>
      <c r="D15" s="100">
        <v>132134</v>
      </c>
      <c r="E15" s="100">
        <v>557429</v>
      </c>
      <c r="F15" s="106">
        <v>374877</v>
      </c>
    </row>
    <row r="16" spans="1:6" ht="24.6" customHeight="1" x14ac:dyDescent="0.25">
      <c r="A16" s="71"/>
      <c r="B16" s="125" t="s">
        <v>149</v>
      </c>
      <c r="C16" s="100">
        <v>41665</v>
      </c>
      <c r="D16" s="100">
        <v>67169</v>
      </c>
      <c r="E16" s="100">
        <v>115709</v>
      </c>
      <c r="F16" s="106">
        <v>150158</v>
      </c>
    </row>
    <row r="17" spans="1:6" ht="24.6" customHeight="1" x14ac:dyDescent="0.25">
      <c r="A17" s="71"/>
      <c r="B17" s="125" t="s">
        <v>150</v>
      </c>
      <c r="C17" s="100">
        <v>41035</v>
      </c>
      <c r="D17" s="100">
        <v>33637</v>
      </c>
      <c r="E17" s="100">
        <v>357253</v>
      </c>
      <c r="F17" s="106">
        <v>124057</v>
      </c>
    </row>
    <row r="18" spans="1:6" ht="24.6" customHeight="1" x14ac:dyDescent="0.25">
      <c r="A18" s="71"/>
      <c r="B18" s="125" t="s">
        <v>151</v>
      </c>
      <c r="C18" s="100">
        <v>397295</v>
      </c>
      <c r="D18" s="100">
        <v>274334</v>
      </c>
      <c r="E18" s="100">
        <v>1006927</v>
      </c>
      <c r="F18" s="106">
        <v>656570</v>
      </c>
    </row>
    <row r="19" spans="1:6" ht="28.5" customHeight="1" x14ac:dyDescent="0.25">
      <c r="A19" s="71"/>
      <c r="B19" s="125" t="s">
        <v>152</v>
      </c>
      <c r="C19" s="100">
        <v>-697</v>
      </c>
      <c r="D19" s="100">
        <v>1722</v>
      </c>
      <c r="E19" s="100">
        <v>-1652</v>
      </c>
      <c r="F19" s="106">
        <v>10689</v>
      </c>
    </row>
    <row r="20" spans="1:6" ht="24.6" customHeight="1" x14ac:dyDescent="0.25">
      <c r="A20" s="71"/>
      <c r="B20" s="125" t="s">
        <v>153</v>
      </c>
      <c r="C20" s="100">
        <v>81881</v>
      </c>
      <c r="D20" s="100">
        <v>67918</v>
      </c>
      <c r="E20" s="100">
        <v>228293</v>
      </c>
      <c r="F20" s="106">
        <v>244069</v>
      </c>
    </row>
    <row r="21" spans="1:6" ht="24.6" customHeight="1" x14ac:dyDescent="0.25">
      <c r="A21" s="71"/>
      <c r="B21" s="125" t="s">
        <v>373</v>
      </c>
      <c r="C21" s="100">
        <v>59103</v>
      </c>
      <c r="D21" s="100">
        <v>9811</v>
      </c>
      <c r="E21" s="100">
        <v>90701</v>
      </c>
      <c r="F21" s="106">
        <v>407248</v>
      </c>
    </row>
    <row r="22" spans="1:6" ht="24.6" customHeight="1" x14ac:dyDescent="0.25">
      <c r="A22" s="71"/>
      <c r="B22" s="125" t="s">
        <v>374</v>
      </c>
      <c r="C22" s="100">
        <v>47690</v>
      </c>
      <c r="D22" s="100" t="s">
        <v>135</v>
      </c>
      <c r="E22" s="100">
        <v>152504</v>
      </c>
      <c r="F22" s="106" t="s">
        <v>135</v>
      </c>
    </row>
    <row r="23" spans="1:6" ht="24.6" customHeight="1" x14ac:dyDescent="0.25">
      <c r="A23" s="71"/>
      <c r="B23" s="125" t="s">
        <v>154</v>
      </c>
      <c r="C23" s="100">
        <v>427940</v>
      </c>
      <c r="D23" s="100">
        <v>581869</v>
      </c>
      <c r="E23" s="100">
        <v>1390827</v>
      </c>
      <c r="F23" s="106">
        <v>1713102</v>
      </c>
    </row>
    <row r="24" spans="1:6" ht="24.6" customHeight="1" x14ac:dyDescent="0.25">
      <c r="A24" s="71"/>
      <c r="B24" s="125" t="s">
        <v>155</v>
      </c>
      <c r="C24" s="100">
        <v>-4330</v>
      </c>
      <c r="D24" s="100">
        <v>-7820</v>
      </c>
      <c r="E24" s="100">
        <v>-33447</v>
      </c>
      <c r="F24" s="106">
        <v>-43330</v>
      </c>
    </row>
    <row r="25" spans="1:6" ht="24.6" customHeight="1" x14ac:dyDescent="0.25">
      <c r="A25" s="71"/>
      <c r="B25" s="154" t="s">
        <v>375</v>
      </c>
      <c r="C25" s="100"/>
      <c r="D25" s="100"/>
      <c r="E25" s="100" t="s">
        <v>135</v>
      </c>
      <c r="F25" s="106">
        <v>1438563</v>
      </c>
    </row>
    <row r="26" spans="1:6" ht="24.6" customHeight="1" x14ac:dyDescent="0.25">
      <c r="A26" s="71"/>
      <c r="B26" s="125" t="s">
        <v>156</v>
      </c>
      <c r="C26" s="100">
        <v>414461</v>
      </c>
      <c r="D26" s="100">
        <v>467913</v>
      </c>
      <c r="E26" s="100">
        <v>1301073</v>
      </c>
      <c r="F26" s="106">
        <v>1305497</v>
      </c>
    </row>
    <row r="27" spans="1:6" ht="24.6" customHeight="1" x14ac:dyDescent="0.25">
      <c r="A27" s="71"/>
      <c r="B27" s="125" t="s">
        <v>376</v>
      </c>
      <c r="C27" s="100">
        <v>-2858090</v>
      </c>
      <c r="D27" s="100">
        <v>-3109043</v>
      </c>
      <c r="E27" s="100">
        <v>-8557919</v>
      </c>
      <c r="F27" s="106">
        <v>-9206999</v>
      </c>
    </row>
    <row r="28" spans="1:6" ht="24.6" customHeight="1" thickBot="1" x14ac:dyDescent="0.3">
      <c r="A28" s="71"/>
      <c r="B28" s="126" t="s">
        <v>157</v>
      </c>
      <c r="C28" s="158">
        <v>6369428</v>
      </c>
      <c r="D28" s="159">
        <v>6070786</v>
      </c>
      <c r="E28" s="159">
        <v>18363057</v>
      </c>
      <c r="F28" s="159">
        <v>19000757</v>
      </c>
    </row>
    <row r="29" spans="1:6" ht="15.75" thickTop="1" x14ac:dyDescent="0.25">
      <c r="A29" s="71"/>
      <c r="B29" s="70"/>
      <c r="C29" s="71"/>
      <c r="D29" s="71"/>
      <c r="E29" s="72"/>
      <c r="F29" s="69"/>
    </row>
    <row r="30" spans="1:6" x14ac:dyDescent="0.25">
      <c r="A30" s="71"/>
      <c r="B30" s="71"/>
      <c r="C30" s="71"/>
      <c r="D30" s="71"/>
      <c r="E30" s="71"/>
    </row>
    <row r="31" spans="1:6" hidden="1" x14ac:dyDescent="0.25"/>
    <row r="32" spans="1:6" hidden="1" x14ac:dyDescent="0.25">
      <c r="C32" s="68"/>
      <c r="D32" s="68"/>
    </row>
    <row r="33" spans="3:4" hidden="1" x14ac:dyDescent="0.25">
      <c r="C33" s="55"/>
      <c r="D33" s="55"/>
    </row>
    <row r="34" spans="3:4" hidden="1" x14ac:dyDescent="0.25">
      <c r="C34" s="55"/>
      <c r="D34" s="55"/>
    </row>
    <row r="35" spans="3:4" hidden="1" x14ac:dyDescent="0.25">
      <c r="C35" s="55"/>
      <c r="D35" s="55"/>
    </row>
    <row r="36" spans="3:4" hidden="1" x14ac:dyDescent="0.25"/>
    <row r="37" spans="3:4" hidden="1" x14ac:dyDescent="0.25">
      <c r="C37" s="55"/>
      <c r="D37" s="55"/>
    </row>
    <row r="38" spans="3:4" hidden="1" x14ac:dyDescent="0.25">
      <c r="C38" s="55"/>
      <c r="D38" s="55"/>
    </row>
    <row r="39" spans="3:4" hidden="1" x14ac:dyDescent="0.25">
      <c r="C39" s="55"/>
      <c r="D39" s="55"/>
    </row>
    <row r="40" spans="3:4" hidden="1" x14ac:dyDescent="0.25">
      <c r="C40" s="55"/>
      <c r="D40" s="55"/>
    </row>
    <row r="41" spans="3:4" hidden="1" x14ac:dyDescent="0.25">
      <c r="D41" s="55"/>
    </row>
    <row r="42" spans="3:4" hidden="1" x14ac:dyDescent="0.25">
      <c r="C42" s="55"/>
      <c r="D42" s="55"/>
    </row>
    <row r="43" spans="3:4" hidden="1" x14ac:dyDescent="0.25">
      <c r="C43" s="55"/>
      <c r="D43" s="55"/>
    </row>
    <row r="44" spans="3:4" hidden="1" x14ac:dyDescent="0.25">
      <c r="C44" s="55"/>
      <c r="D44" s="55"/>
    </row>
    <row r="45" spans="3:4" hidden="1" x14ac:dyDescent="0.25">
      <c r="C45" s="55"/>
      <c r="D45" s="55"/>
    </row>
    <row r="46" spans="3:4" hidden="1" x14ac:dyDescent="0.25">
      <c r="C46" s="55"/>
      <c r="D46" s="55"/>
    </row>
    <row r="47" spans="3:4" hidden="1" x14ac:dyDescent="0.25">
      <c r="C47" s="55"/>
      <c r="D47" s="55"/>
    </row>
    <row r="48" spans="3:4" hidden="1" x14ac:dyDescent="0.25">
      <c r="C48" s="55"/>
      <c r="D48" s="55"/>
    </row>
  </sheetData>
  <mergeCells count="4">
    <mergeCell ref="C8:D8"/>
    <mergeCell ref="B8:B9"/>
    <mergeCell ref="B1:F6"/>
    <mergeCell ref="E8:F8"/>
  </mergeCells>
  <conditionalFormatting sqref="C10 C12 C14 C16 C18 C20 C22 C24 C26 E26:F26 E24:F24 E22:F22 E20:F20 E18:F18 E16:F16 E14:F14 E12:F12 E10:F10">
    <cfRule type="expression" dxfId="27" priority="6">
      <formula>MOD(ROW(),2)=0</formula>
    </cfRule>
  </conditionalFormatting>
  <conditionalFormatting sqref="C11 C13 C15 C17 C19 C21 C23 C25 C27 E27:F27 E25:F25 E23:F23 E21:F21 E15:F19 E13:F13 E11:F11">
    <cfRule type="expression" dxfId="26" priority="5">
      <formula>MOD(ROW(),2)=0</formula>
    </cfRule>
  </conditionalFormatting>
  <conditionalFormatting sqref="B10:C27 E10:F27">
    <cfRule type="expression" dxfId="25" priority="4">
      <formula>MOD(ROW(),2)=0</formula>
    </cfRule>
  </conditionalFormatting>
  <conditionalFormatting sqref="D10 D12 D14 D16 D18 D20 D22 D24 D26">
    <cfRule type="expression" dxfId="24" priority="3">
      <formula>MOD(ROW(),2)=0</formula>
    </cfRule>
  </conditionalFormatting>
  <conditionalFormatting sqref="D11 D13 D15 D17 D19 D21 D23 D25 D27">
    <cfRule type="expression" dxfId="23" priority="2">
      <formula>MOD(ROW(),2)=0</formula>
    </cfRule>
  </conditionalFormatting>
  <conditionalFormatting sqref="D10:D27">
    <cfRule type="expression" dxfId="22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showGridLines="0" showRowColHeaders="0" zoomScale="80" zoomScaleNormal="80" workbookViewId="0"/>
  </sheetViews>
  <sheetFormatPr defaultColWidth="8.7109375" defaultRowHeight="15" zeroHeight="1" x14ac:dyDescent="0.25"/>
  <cols>
    <col min="1" max="1" width="12.140625" customWidth="1"/>
    <col min="2" max="2" width="57.7109375" bestFit="1" customWidth="1"/>
    <col min="3" max="6" width="19.140625" customWidth="1"/>
    <col min="7" max="8" width="8.7109375" customWidth="1"/>
  </cols>
  <sheetData>
    <row r="1" spans="2:7" x14ac:dyDescent="0.25"/>
    <row r="2" spans="2:7" x14ac:dyDescent="0.25"/>
    <row r="3" spans="2:7" x14ac:dyDescent="0.25"/>
    <row r="4" spans="2:7" x14ac:dyDescent="0.25"/>
    <row r="5" spans="2:7" x14ac:dyDescent="0.25">
      <c r="B5" s="258"/>
      <c r="C5" s="258"/>
      <c r="D5" s="258"/>
      <c r="E5" s="259"/>
      <c r="F5" s="259"/>
      <c r="G5" s="259"/>
    </row>
    <row r="6" spans="2:7" x14ac:dyDescent="0.25">
      <c r="B6" s="259"/>
      <c r="C6" s="259"/>
      <c r="D6" s="259"/>
      <c r="E6" s="259"/>
      <c r="F6" s="259"/>
      <c r="G6" s="259"/>
    </row>
    <row r="7" spans="2:7" x14ac:dyDescent="0.25">
      <c r="B7" s="259"/>
      <c r="C7" s="259"/>
      <c r="D7" s="259"/>
      <c r="E7" s="259"/>
      <c r="F7" s="259"/>
      <c r="G7" s="259"/>
    </row>
    <row r="8" spans="2:7" ht="21" customHeight="1" x14ac:dyDescent="0.25">
      <c r="B8" s="73" t="s">
        <v>29</v>
      </c>
      <c r="C8" s="4"/>
      <c r="D8" s="4"/>
    </row>
    <row r="9" spans="2:7" ht="24" customHeight="1" x14ac:dyDescent="0.25">
      <c r="B9" s="263"/>
      <c r="C9" s="262" t="s">
        <v>142</v>
      </c>
      <c r="D9" s="263"/>
      <c r="E9" s="262" t="s">
        <v>143</v>
      </c>
      <c r="F9" s="263"/>
    </row>
    <row r="10" spans="2:7" ht="24" customHeight="1" x14ac:dyDescent="0.25">
      <c r="B10" s="263"/>
      <c r="C10" s="109" t="s">
        <v>337</v>
      </c>
      <c r="D10" s="109" t="s">
        <v>338</v>
      </c>
      <c r="E10" s="109" t="s">
        <v>329</v>
      </c>
      <c r="F10" s="109" t="s">
        <v>330</v>
      </c>
    </row>
    <row r="11" spans="2:7" ht="24" customHeight="1" x14ac:dyDescent="0.25">
      <c r="B11" s="125" t="s">
        <v>158</v>
      </c>
      <c r="C11" s="100">
        <v>290095</v>
      </c>
      <c r="D11" s="100">
        <v>304350</v>
      </c>
      <c r="E11" s="100">
        <v>940884</v>
      </c>
      <c r="F11" s="106">
        <v>981422</v>
      </c>
    </row>
    <row r="12" spans="2:7" ht="24" customHeight="1" x14ac:dyDescent="0.25">
      <c r="B12" s="125" t="s">
        <v>159</v>
      </c>
      <c r="C12" s="100">
        <v>75602</v>
      </c>
      <c r="D12" s="100">
        <v>-14572</v>
      </c>
      <c r="E12" s="100">
        <v>108882</v>
      </c>
      <c r="F12" s="106">
        <v>159943</v>
      </c>
    </row>
    <row r="13" spans="2:7" ht="24" customHeight="1" x14ac:dyDescent="0.25">
      <c r="B13" s="125" t="s">
        <v>350</v>
      </c>
      <c r="C13" s="100">
        <v>110512</v>
      </c>
      <c r="D13" s="100">
        <v>105397</v>
      </c>
      <c r="E13" s="100">
        <v>334239</v>
      </c>
      <c r="F13" s="106">
        <v>304096</v>
      </c>
    </row>
    <row r="14" spans="2:7" ht="24" customHeight="1" x14ac:dyDescent="0.25">
      <c r="B14" s="125" t="s">
        <v>161</v>
      </c>
      <c r="C14" s="100">
        <v>22714</v>
      </c>
      <c r="D14" s="100">
        <v>20450</v>
      </c>
      <c r="E14" s="100">
        <v>57480</v>
      </c>
      <c r="F14" s="106">
        <v>60706</v>
      </c>
    </row>
    <row r="15" spans="2:7" ht="24" customHeight="1" x14ac:dyDescent="0.25">
      <c r="B15" s="125" t="s">
        <v>162</v>
      </c>
      <c r="C15" s="100">
        <v>302775</v>
      </c>
      <c r="D15" s="100">
        <v>307976</v>
      </c>
      <c r="E15" s="100">
        <v>904465</v>
      </c>
      <c r="F15" s="106">
        <v>893945</v>
      </c>
    </row>
    <row r="16" spans="2:7" ht="24" customHeight="1" x14ac:dyDescent="0.25">
      <c r="B16" s="125" t="s">
        <v>163</v>
      </c>
      <c r="C16" s="100">
        <v>2958679</v>
      </c>
      <c r="D16" s="100">
        <v>3034108</v>
      </c>
      <c r="E16" s="100">
        <v>8528412</v>
      </c>
      <c r="F16" s="106">
        <v>8154308</v>
      </c>
    </row>
    <row r="17" spans="2:6" ht="24" customHeight="1" x14ac:dyDescent="0.25">
      <c r="B17" s="125" t="s">
        <v>164</v>
      </c>
      <c r="C17" s="100">
        <v>245089</v>
      </c>
      <c r="D17" s="100">
        <v>244023</v>
      </c>
      <c r="E17" s="100">
        <v>733538</v>
      </c>
      <c r="F17" s="106">
        <v>723322</v>
      </c>
    </row>
    <row r="18" spans="2:6" ht="24" customHeight="1" x14ac:dyDescent="0.25">
      <c r="B18" s="125" t="s">
        <v>377</v>
      </c>
      <c r="C18" s="100">
        <v>-101606</v>
      </c>
      <c r="D18" s="100">
        <v>1297043</v>
      </c>
      <c r="E18" s="100">
        <v>255123</v>
      </c>
      <c r="F18" s="106">
        <v>2275422</v>
      </c>
    </row>
    <row r="19" spans="2:6" ht="24" customHeight="1" x14ac:dyDescent="0.25">
      <c r="B19" s="125" t="s">
        <v>165</v>
      </c>
      <c r="C19" s="100">
        <v>534788</v>
      </c>
      <c r="D19" s="100">
        <v>376216</v>
      </c>
      <c r="E19" s="100">
        <v>1157241</v>
      </c>
      <c r="F19" s="106">
        <v>1077387</v>
      </c>
    </row>
    <row r="20" spans="2:6" ht="24" customHeight="1" x14ac:dyDescent="0.25">
      <c r="B20" s="125" t="s">
        <v>166</v>
      </c>
      <c r="C20" s="100">
        <v>207361</v>
      </c>
      <c r="D20" s="100">
        <v>375140</v>
      </c>
      <c r="E20" s="100">
        <v>750664</v>
      </c>
      <c r="F20" s="106">
        <v>1100302</v>
      </c>
    </row>
    <row r="21" spans="2:6" ht="24" customHeight="1" x14ac:dyDescent="0.25">
      <c r="B21" s="125" t="s">
        <v>167</v>
      </c>
      <c r="C21" s="100">
        <v>438960</v>
      </c>
      <c r="D21" s="100">
        <v>341503</v>
      </c>
      <c r="E21" s="100">
        <v>1122636</v>
      </c>
      <c r="F21" s="106">
        <v>806728</v>
      </c>
    </row>
    <row r="22" spans="2:6" ht="24" customHeight="1" x14ac:dyDescent="0.25">
      <c r="B22" s="125" t="s">
        <v>378</v>
      </c>
      <c r="C22" s="100">
        <v>67596</v>
      </c>
      <c r="D22" s="100">
        <v>94741</v>
      </c>
      <c r="E22" s="100">
        <v>206052</v>
      </c>
      <c r="F22" s="106">
        <v>188595</v>
      </c>
    </row>
    <row r="23" spans="2:6" ht="24" customHeight="1" thickBot="1" x14ac:dyDescent="0.3">
      <c r="B23" s="157"/>
      <c r="C23" s="160">
        <v>5152565</v>
      </c>
      <c r="D23" s="161">
        <v>6486375</v>
      </c>
      <c r="E23" s="161">
        <v>15099616</v>
      </c>
      <c r="F23" s="161">
        <v>16726176</v>
      </c>
    </row>
    <row r="24" spans="2:6" ht="15.75" thickTop="1" x14ac:dyDescent="0.25"/>
    <row r="25" spans="2:6" x14ac:dyDescent="0.25"/>
    <row r="26" spans="2:6" hidden="1" x14ac:dyDescent="0.25"/>
    <row r="27" spans="2:6" hidden="1" x14ac:dyDescent="0.25">
      <c r="C27" s="68"/>
      <c r="D27" s="68"/>
    </row>
    <row r="28" spans="2:6" hidden="1" x14ac:dyDescent="0.25">
      <c r="C28" s="55"/>
      <c r="D28" s="55"/>
    </row>
    <row r="29" spans="2:6" hidden="1" x14ac:dyDescent="0.25">
      <c r="C29" s="55"/>
      <c r="D29" s="55"/>
    </row>
    <row r="30" spans="2:6" hidden="1" x14ac:dyDescent="0.25">
      <c r="C30" s="55"/>
      <c r="D30" s="55"/>
    </row>
    <row r="31" spans="2:6" hidden="1" x14ac:dyDescent="0.25">
      <c r="C31" s="55"/>
      <c r="D31" s="55"/>
    </row>
    <row r="32" spans="2:6" hidden="1" x14ac:dyDescent="0.25">
      <c r="C32" s="55"/>
      <c r="D32" s="55"/>
    </row>
    <row r="33" spans="3:4" hidden="1" x14ac:dyDescent="0.25">
      <c r="C33" s="55"/>
      <c r="D33" s="55"/>
    </row>
    <row r="34" spans="3:4" hidden="1" x14ac:dyDescent="0.25">
      <c r="C34" s="55"/>
      <c r="D34" s="55"/>
    </row>
    <row r="35" spans="3:4" hidden="1" x14ac:dyDescent="0.25">
      <c r="C35" s="55"/>
      <c r="D35" s="55"/>
    </row>
    <row r="36" spans="3:4" hidden="1" x14ac:dyDescent="0.25">
      <c r="C36" s="55"/>
      <c r="D36" s="55"/>
    </row>
    <row r="37" spans="3:4" hidden="1" x14ac:dyDescent="0.25">
      <c r="C37" s="55"/>
      <c r="D37" s="55"/>
    </row>
    <row r="38" spans="3:4" hidden="1" x14ac:dyDescent="0.25">
      <c r="C38" s="55"/>
      <c r="D38" s="55"/>
    </row>
    <row r="39" spans="3:4" hidden="1" x14ac:dyDescent="0.25">
      <c r="C39" s="55"/>
      <c r="D39" s="55"/>
    </row>
    <row r="40" spans="3:4" hidden="1" x14ac:dyDescent="0.25">
      <c r="C40" s="55"/>
      <c r="D40" s="55"/>
    </row>
  </sheetData>
  <mergeCells count="4">
    <mergeCell ref="B5:G7"/>
    <mergeCell ref="B9:B10"/>
    <mergeCell ref="C9:D9"/>
    <mergeCell ref="E9:F9"/>
  </mergeCells>
  <conditionalFormatting sqref="B11:F22">
    <cfRule type="expression" dxfId="21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17</vt:i4>
      </vt:variant>
      <vt:variant>
        <vt:lpstr>Intervalos nomeados</vt:lpstr>
      </vt:variant>
      <vt:variant>
        <vt:i4>4</vt:i4>
      </vt:variant>
    </vt:vector>
  </HeadingPairs>
  <TitlesOfParts>
    <vt:vector size="21" baseType="lpstr">
      <vt:lpstr>Cemig (Índice)</vt:lpstr>
      <vt:lpstr>1.1 RAP 2020-2021</vt:lpstr>
      <vt:lpstr>1.2 Usinas</vt:lpstr>
      <vt:lpstr>1.3 Balanço de Energia</vt:lpstr>
      <vt:lpstr>1.4 Mercado de Energia</vt:lpstr>
      <vt:lpstr>1.5 Perdas Energia</vt:lpstr>
      <vt:lpstr>1.6 DEC _ FEC</vt:lpstr>
      <vt:lpstr>2.1 Receita</vt:lpstr>
      <vt:lpstr>2.2 Custos Despesas operaci</vt:lpstr>
      <vt:lpstr>2.3 LAJIDA</vt:lpstr>
      <vt:lpstr>2.4 Resultado Financeiro</vt:lpstr>
      <vt:lpstr>2.5 Endividamento</vt:lpstr>
      <vt:lpstr>2.6 Investimentos</vt:lpstr>
      <vt:lpstr>3.1 BP (Ativo)</vt:lpstr>
      <vt:lpstr>3.2 BP (Passivo)</vt:lpstr>
      <vt:lpstr>4.1 DRE</vt:lpstr>
      <vt:lpstr>5. Fluxo de caixa</vt:lpstr>
      <vt:lpstr>'2.2 Custos Despesas operaci'!_Hlk160453777</vt:lpstr>
      <vt:lpstr>'5. Fluxo de caixa'!_Toc229977613</vt:lpstr>
      <vt:lpstr>'3.2 BP (Passivo)'!_Toc282006926</vt:lpstr>
      <vt:lpstr>'3.2 BP (Passivo)'!_Toc282006927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c056837</cp:lastModifiedBy>
  <cp:lastPrinted>2020-11-04T17:24:55Z</cp:lastPrinted>
  <dcterms:created xsi:type="dcterms:W3CDTF">2020-11-04T13:02:04Z</dcterms:created>
  <dcterms:modified xsi:type="dcterms:W3CDTF">2021-04-08T20:23:23Z</dcterms:modified>
</cp:coreProperties>
</file>