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D\2021\2T21\"/>
    </mc:Choice>
  </mc:AlternateContent>
  <xr:revisionPtr revIDLastSave="0" documentId="13_ncr:1_{90CF6BEE-CEC1-47A9-8B9B-8625829E9FD2}" xr6:coauthVersionLast="46" xr6:coauthVersionMax="46" xr10:uidLastSave="{00000000-0000-0000-0000-000000000000}"/>
  <bookViews>
    <workbookView xWindow="-19320" yWindow="-120" windowWidth="19440" windowHeight="15000" tabRatio="827" xr2:uid="{00000000-000D-0000-FFFF-FFFF00000000}"/>
  </bookViews>
  <sheets>
    <sheet name="Cemig D (Índice)" sheetId="1" r:id="rId1"/>
    <sheet name="1.1 Balanço de Energia" sheetId="19" r:id="rId2"/>
    <sheet name="1.2 Mercado de energia" sheetId="20" r:id="rId3"/>
    <sheet name="1.3 EE comprada para revenda" sheetId="21" r:id="rId4"/>
    <sheet name="2.1 Receita" sheetId="22" r:id="rId5"/>
    <sheet name="2.2 Custos Despesas operaci" sheetId="23" r:id="rId6"/>
    <sheet name="2.3 LAJIDA" sheetId="24" r:id="rId7"/>
    <sheet name="2.4 Resultado Financeiro" sheetId="25" r:id="rId8"/>
    <sheet name="2.5 Endividamento" sheetId="13" r:id="rId9"/>
    <sheet name="2.6 Investimentos" sheetId="14" r:id="rId10"/>
    <sheet name="3.1 BP (Ativo)" sheetId="15" r:id="rId11"/>
    <sheet name="3.2 BP (Passivo)" sheetId="16" r:id="rId12"/>
    <sheet name="4.1 DRE" sheetId="26" r:id="rId13"/>
    <sheet name="5. Fluxo de caixa" sheetId="18" r:id="rId14"/>
  </sheets>
  <externalReferences>
    <externalReference r:id="rId15"/>
    <externalReference r:id="rId16"/>
    <externalReference r:id="rId17"/>
  </externalReferences>
  <definedNames>
    <definedName name="_Hlk160453777" localSheetId="5">'2.2 Custos Despesas operaci'!$B$11</definedName>
    <definedName name="_Toc229977613" localSheetId="13">'5. Fluxo de caixa'!$B$7</definedName>
    <definedName name="_Toc282006926" localSheetId="11">'3.2 BP (Passivo)'!$B$6</definedName>
    <definedName name="_Toc282006927" localSheetId="11">'3.2 BP (Passivo)'!$B$7</definedName>
    <definedName name="_Toc288721758" localSheetId="5">'2.2 Custos Despesas operaci'!#REF!</definedName>
    <definedName name="_Toc288721760" localSheetId="5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9" l="1"/>
  <c r="N32" i="19"/>
  <c r="N30" i="19"/>
  <c r="N28" i="19"/>
  <c r="N26" i="19"/>
  <c r="T24" i="19"/>
  <c r="Q24" i="19"/>
  <c r="N24" i="19"/>
  <c r="T22" i="19"/>
  <c r="Q22" i="19"/>
  <c r="N22" i="19"/>
  <c r="T20" i="19"/>
  <c r="Q20" i="19"/>
  <c r="N20" i="19"/>
  <c r="T18" i="19"/>
  <c r="Q18" i="19"/>
  <c r="Q16" i="19" s="1"/>
  <c r="N18" i="19" l="1"/>
  <c r="N16" i="19" s="1"/>
  <c r="T26" i="19"/>
  <c r="T16" i="19" s="1"/>
</calcChain>
</file>

<file path=xl/sharedStrings.xml><?xml version="1.0" encoding="utf-8"?>
<sst xmlns="http://schemas.openxmlformats.org/spreadsheetml/2006/main" count="401" uniqueCount="254">
  <si>
    <t>(Em milhares de Reais)</t>
  </si>
  <si>
    <t>(Em milhares de Reais, exceto resultado por ação)</t>
  </si>
  <si>
    <t>CEMIG - Distribuição</t>
  </si>
  <si>
    <t>Recursos Totais</t>
  </si>
  <si>
    <t>Requisitos Totais</t>
  </si>
  <si>
    <t>Mercado Faturado</t>
  </si>
  <si>
    <t>Energia Comprada</t>
  </si>
  <si>
    <t xml:space="preserve">      Residencial</t>
  </si>
  <si>
    <t>Itaipu</t>
  </si>
  <si>
    <t>Perdas Rede de Distribuição</t>
  </si>
  <si>
    <t xml:space="preserve">      Industrial</t>
  </si>
  <si>
    <t>Contratos Regulados</t>
  </si>
  <si>
    <t>Perdas Rede Básica</t>
  </si>
  <si>
    <t xml:space="preserve">      Comercial</t>
  </si>
  <si>
    <t>Contratos Bilaterais</t>
  </si>
  <si>
    <t>Vendas na CCEE</t>
  </si>
  <si>
    <t xml:space="preserve">      Rural</t>
  </si>
  <si>
    <t>CCEN</t>
  </si>
  <si>
    <t xml:space="preserve">      Outros</t>
  </si>
  <si>
    <t>CCGF</t>
  </si>
  <si>
    <t>PROINFA</t>
  </si>
  <si>
    <t>Geração Injetada RD</t>
  </si>
  <si>
    <t>Compras CCEE</t>
  </si>
  <si>
    <t>Trimestre</t>
  </si>
  <si>
    <t>Obrigações pós-emprego</t>
  </si>
  <si>
    <t>Materiais</t>
  </si>
  <si>
    <t>Serviços de terceiros</t>
  </si>
  <si>
    <t>Amortização</t>
  </si>
  <si>
    <t>Provisões operacionais</t>
  </si>
  <si>
    <t>Encargos de uso da rede básica de transmissão</t>
  </si>
  <si>
    <t>Var %</t>
  </si>
  <si>
    <t>Lucro líquido do período</t>
  </si>
  <si>
    <t>Total</t>
  </si>
  <si>
    <t>Descrição (milhares)</t>
  </si>
  <si>
    <t>Proposta</t>
  </si>
  <si>
    <t>Realizado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</si>
  <si>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</si>
  <si>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</si>
  <si>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</si>
  <si>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</si>
  <si>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</si>
  <si>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Imposto de renda e contribuição social a recuperar</t>
  </si>
  <si>
    <t xml:space="preserve">Estoques </t>
  </si>
  <si>
    <t>Contribuição de iluminação pública</t>
  </si>
  <si>
    <t>Reembolso subsídios tarifários</t>
  </si>
  <si>
    <t>Subvenção baixa renda</t>
  </si>
  <si>
    <t xml:space="preserve">Ativos financeiros e setoriais da concessão </t>
  </si>
  <si>
    <t>Total do circulante</t>
  </si>
  <si>
    <t>Não circulante</t>
  </si>
  <si>
    <t xml:space="preserve">Imposto de renda e contribuição social diferidos  </t>
  </si>
  <si>
    <t>Outros créditos</t>
  </si>
  <si>
    <t>Ativos de contrato</t>
  </si>
  <si>
    <t xml:space="preserve">Intangíveis  </t>
  </si>
  <si>
    <t>Operações de arrendamento mercantil - direito de uso</t>
  </si>
  <si>
    <t>Total do não circulante</t>
  </si>
  <si>
    <t>Ativo total</t>
  </si>
  <si>
    <t>Fornecedores</t>
  </si>
  <si>
    <t xml:space="preserve">Impostos, taxas e contribuições   </t>
  </si>
  <si>
    <t>Salários e encargos sociais</t>
  </si>
  <si>
    <t>Encargos regulatórios</t>
  </si>
  <si>
    <t>Participação dos empregados e administradores no resultado</t>
  </si>
  <si>
    <t>Juros sobre capital próprio e dividendos a pagar</t>
  </si>
  <si>
    <t>Operações de arrendamento mercantil - obrigações</t>
  </si>
  <si>
    <t>Provisões</t>
  </si>
  <si>
    <t>PIS/Pasep e Cofins a serem restituídos a consumidores</t>
  </si>
  <si>
    <t>Total do passivo</t>
  </si>
  <si>
    <t>Patrimônio líquido</t>
  </si>
  <si>
    <t>Capital social</t>
  </si>
  <si>
    <t>Reservas de lucros</t>
  </si>
  <si>
    <t>Ajustes de avaliação patrimonial</t>
  </si>
  <si>
    <t>Lucros acumulados</t>
  </si>
  <si>
    <t>Total do patrimônio líquido</t>
  </si>
  <si>
    <t>Total do passivo e do patrimônio líquido</t>
  </si>
  <si>
    <t xml:space="preserve">Receita </t>
  </si>
  <si>
    <t>Custos operacionais</t>
  </si>
  <si>
    <t xml:space="preserve">Custo com energia elétrica </t>
  </si>
  <si>
    <t xml:space="preserve">Energia elétrica comprada para revenda </t>
  </si>
  <si>
    <t>Custos</t>
  </si>
  <si>
    <t xml:space="preserve">Pessoal e administradores </t>
  </si>
  <si>
    <t>Provisões operacionais, líquidas</t>
  </si>
  <si>
    <t>Custo de construção de infraestrutura de distribuição</t>
  </si>
  <si>
    <t>Outros</t>
  </si>
  <si>
    <t>Custo total</t>
  </si>
  <si>
    <t>Lucro bruto</t>
  </si>
  <si>
    <t xml:space="preserve">Despesa operacional </t>
  </si>
  <si>
    <t>Despesas com vendas</t>
  </si>
  <si>
    <t>Despesas gerais e administrativas</t>
  </si>
  <si>
    <t>Outras despesas operacionais, líquidas</t>
  </si>
  <si>
    <t>Resultado operacional antes do resultado financeiro e dos impostos</t>
  </si>
  <si>
    <t>Receitas financeiras</t>
  </si>
  <si>
    <t>Despesas financeiras</t>
  </si>
  <si>
    <t>Imposto de renda e contribuição social correntes</t>
  </si>
  <si>
    <t xml:space="preserve">Imposto de renda e contribuição social diferidos </t>
  </si>
  <si>
    <t>Lucro básico e diluído por ação (em R$)</t>
  </si>
  <si>
    <t>FLUXO DE CAIXA DAS ATIVIDADES OPERACIONAIS</t>
  </si>
  <si>
    <t xml:space="preserve">Lucro líquido do período </t>
  </si>
  <si>
    <t>Despesas (receitas) que não afetam o caixa e equivalentes de caixa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</si>
  <si>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</si>
  <si>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</si>
  <si>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</si>
  <si>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 e financiamentos</t>
  </si>
  <si>
    <t>Conta de compensação de variação de valores de itens da “parcela A” (CVA) e outros componentes financeiros</t>
  </si>
  <si>
    <t>Imposto de renda e contribuição social diferidos</t>
  </si>
  <si>
    <t>Tributos compensáveis</t>
  </si>
  <si>
    <t xml:space="preserve">Imposto de renda e contribuição social a recuperar </t>
  </si>
  <si>
    <t>Depósitos vinculados a litígios</t>
  </si>
  <si>
    <t xml:space="preserve">Aumento (redução) de passivos   </t>
  </si>
  <si>
    <t>Impostos, taxas e contribuições</t>
  </si>
  <si>
    <t>Imposto de renda e contribuição social a pagar</t>
  </si>
  <si>
    <t>Caixa gerado pelas atividades operacionais</t>
  </si>
  <si>
    <t>Juros de empréstimos, financiamentos e debêntures pagos</t>
  </si>
  <si>
    <t>Juros de arrendamento pagos</t>
  </si>
  <si>
    <t>CAIXA LÍQUIDO GERADO PELAS ATIVIDADES OPERACIONAIS</t>
  </si>
  <si>
    <t>Multa por violação de padrão indicador de continuidade</t>
  </si>
  <si>
    <t>FLUXO DE CAIXA DAS ATIVIDADES DE INVESTIMENTO</t>
  </si>
  <si>
    <t>Em Títulos e Valores Mobiliários - aplicação financeira</t>
  </si>
  <si>
    <t>No intangível</t>
  </si>
  <si>
    <t>No ativo de contrato</t>
  </si>
  <si>
    <t>FLUXO DE CAIXA DAS ATIVIDADES DE FINANCIAMENTO</t>
  </si>
  <si>
    <t>Pagamento de arrendamento</t>
  </si>
  <si>
    <t>Pagamento de empréstimos, financiamentos e debêntures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</si>
  <si>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</si>
  <si>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</si>
  <si>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</si>
  <si>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</si>
  <si>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t>R$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</si>
  <si>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</si>
  <si>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</si>
  <si>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</si>
  <si>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</si>
  <si>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</si>
  <si>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</si>
  <si>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</si>
  <si>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</si>
  <si>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</si>
  <si>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Suprimento a outras Concessionárias</t>
  </si>
  <si>
    <t>Fornecimento não faturado líquido</t>
  </si>
  <si>
    <t>Total </t>
  </si>
  <si>
    <t>Energia de Itaipu binacional</t>
  </si>
  <si>
    <t xml:space="preserve">Contratos por cotas de garantia física     </t>
  </si>
  <si>
    <t>Cotas das usinas de Angra I e II</t>
  </si>
  <si>
    <t>Energia de curto prazo - CCEE</t>
  </si>
  <si>
    <t>Contratos bilaterais</t>
  </si>
  <si>
    <t>Energia adquirida em leilão em ambiente regulado</t>
  </si>
  <si>
    <t>Geração distribuída</t>
  </si>
  <si>
    <t>Créditos de PIS/Pasep e Cofins</t>
  </si>
  <si>
    <t>RECURSOS TOTAIS</t>
  </si>
  <si>
    <t>REQUISITOS TOTAIS</t>
  </si>
  <si>
    <t xml:space="preserve">Industrial </t>
  </si>
  <si>
    <t xml:space="preserve">Comercial </t>
  </si>
  <si>
    <t xml:space="preserve">Rural </t>
  </si>
  <si>
    <t>Contrato Compra Energia Nuclear</t>
  </si>
  <si>
    <t>Contrato Cota Garantia Fisica</t>
  </si>
  <si>
    <t>Perdas - Rede Básica</t>
  </si>
  <si>
    <t xml:space="preserve">Geração Injetada Diretamente </t>
  </si>
  <si>
    <t>Compra na CCEE</t>
  </si>
  <si>
    <t>1. Compra de Energia  Elétrica pela CEMIG D por meio de CCEAR e Leilão de Ajuste</t>
  </si>
  <si>
    <t>2. Programa de Incentivo às Fontes Alternativas de Energia</t>
  </si>
  <si>
    <t>3. Usinas de biomassa Coruripe, biomassa Delta, UTE - Caeté/Volta Grande,  UHE Ponte de Pedra e UHE Capim Branco</t>
  </si>
  <si>
    <t>4. Compra de Energia não modelada na CCEE e outras injeções (incluindo micro geração distribuída)</t>
  </si>
  <si>
    <t>5. Perdas tecnicas e não tecnicas atribuidas ao mercado cativo e a energia transportada na rede de distribuição</t>
  </si>
  <si>
    <t>6. Não contempla processos em andamento  na CCEE (aprovados e não publicados pela CCEE )</t>
  </si>
  <si>
    <t xml:space="preserve">7. Considera a energia compesada pela Micro e Mini GD e o mês de referência é o de leitura </t>
  </si>
  <si>
    <r>
      <t xml:space="preserve">Mercado Faturado </t>
    </r>
    <r>
      <rPr>
        <b/>
        <vertAlign val="superscript"/>
        <sz val="10"/>
        <color rgb="FF0000FF"/>
        <rFont val="Arial"/>
        <family val="2"/>
      </rPr>
      <t>(7)</t>
    </r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</si>
  <si>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</si>
  <si>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</si>
  <si>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</si>
  <si>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</si>
  <si>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>Restituição de créditos de PIS/Pasep e Cofins aos consumidores - Realização</t>
  </si>
  <si>
    <t>Participação de empregados e administradores no resultado</t>
  </si>
  <si>
    <t>Energia elétrica comprada para revenda</t>
  </si>
  <si>
    <t>Resultado financeiro líquido</t>
  </si>
  <si>
    <t>RECEITAS FINANCEIRAS</t>
  </si>
  <si>
    <t>Renda de aplicação financeira</t>
  </si>
  <si>
    <t>Acréscimos moratórios de contas de energia</t>
  </si>
  <si>
    <t xml:space="preserve">Variações monetárias </t>
  </si>
  <si>
    <t>Variação monetária depósitos judiciais</t>
  </si>
  <si>
    <t>PIS/Pasep e Cofins incidentes sobre receitas financeiras</t>
  </si>
  <si>
    <t>Outras</t>
  </si>
  <si>
    <t>DESPESAS FINANCEIRAS</t>
  </si>
  <si>
    <t>Encargos de variação monetária - Forluz</t>
  </si>
  <si>
    <t>Variações cambiais de Itaipu</t>
  </si>
  <si>
    <t>Variação monetária de P&amp;D e PEE</t>
  </si>
  <si>
    <t>Outras variações monetárias</t>
  </si>
  <si>
    <t>RESULTADO FINANCEIRO LÍQUIDO</t>
  </si>
  <si>
    <t>Indexadores</t>
  </si>
  <si>
    <t>Total por Indexadores</t>
  </si>
  <si>
    <t>(-) Custos de transação</t>
  </si>
  <si>
    <t>(-) Deságio</t>
  </si>
  <si>
    <t>Total geral</t>
  </si>
  <si>
    <t>Distribuição</t>
  </si>
  <si>
    <t>Infraestrutura</t>
  </si>
  <si>
    <t>Blindagem de BT</t>
  </si>
  <si>
    <t>Plano Integral de Combate às Perdas Comerciais</t>
  </si>
  <si>
    <t>Empréstimos, financiamentos e debêntures</t>
  </si>
  <si>
    <t>Passivos financeiros setoriais da concessão</t>
  </si>
  <si>
    <t>Outras obrigações</t>
  </si>
  <si>
    <t>Aumento (redução) de Ativos</t>
  </si>
  <si>
    <t>Acumulado</t>
  </si>
  <si>
    <t>Abr a Jun/2020</t>
  </si>
  <si>
    <t>Jan a Jun/2020</t>
  </si>
  <si>
    <t>Constituição (realização) de CVA e outros componentes financeiros</t>
  </si>
  <si>
    <t xml:space="preserve">Amortização direito de uso - arrendamento </t>
  </si>
  <si>
    <t>Lajida – R$ milhões</t>
  </si>
  <si>
    <t>Abr a Jun/2021</t>
  </si>
  <si>
    <t>Jan a Jun/2021</t>
  </si>
  <si>
    <t>Consolidado</t>
  </si>
  <si>
    <t>Abr a Jun /2020</t>
  </si>
  <si>
    <t xml:space="preserve"> 23.568 GWh</t>
  </si>
  <si>
    <t>Restituição de créditos de PIS/Pasep e Cofins aos consumidores - Realização *</t>
  </si>
  <si>
    <t xml:space="preserve">                             - </t>
  </si>
  <si>
    <t>Fornecimento bruto de energia elétrica e receita de uso da rede - consumidores cativos</t>
  </si>
  <si>
    <t>Receita de uso da rede - consumidores livres</t>
  </si>
  <si>
    <t>Receita de construção de infraestrutura de distribuição</t>
  </si>
  <si>
    <t>Ajuste de expectativa do fluxo de caixa do ativo financeiro indenizável da concessão</t>
  </si>
  <si>
    <t>Transações no Mecanismo de Venda de Excedentes</t>
  </si>
  <si>
    <t>Outras receitas operacionais</t>
  </si>
  <si>
    <t>Impostos e encargos incidentes sobre as receitas</t>
  </si>
  <si>
    <t>Encargos de uso da rede básica de transmissão e demais encargos do sistema</t>
  </si>
  <si>
    <t>Pessoal</t>
  </si>
  <si>
    <t>Custo de construção da infraestrutura de distribuição</t>
  </si>
  <si>
    <t>Outras despesas operacionais líquidas</t>
  </si>
  <si>
    <t>Lucro líquido do exercício</t>
  </si>
  <si>
    <t>Despesa com imposto de renda e contribuição social</t>
  </si>
  <si>
    <t>Reversão de provisões tributárias</t>
  </si>
  <si>
    <t xml:space="preserve">                                      - </t>
  </si>
  <si>
    <t xml:space="preserve">                                - </t>
  </si>
  <si>
    <t>= Lajida ajustado</t>
  </si>
  <si>
    <t xml:space="preserve">= Lajida </t>
  </si>
  <si>
    <t>Variações cambiais de empréstimos e financiamentos</t>
  </si>
  <si>
    <t xml:space="preserve">                                              - </t>
  </si>
  <si>
    <t xml:space="preserve">Variação monetária - financiamentos e debêntures </t>
  </si>
  <si>
    <t xml:space="preserve">Variação monetária - CVA </t>
  </si>
  <si>
    <t>Atualização dos créditos de PIS/Pasep e Cofins (1)</t>
  </si>
  <si>
    <t>Encargos de empréstimos, financiamentos e debêntures</t>
  </si>
  <si>
    <t xml:space="preserve">Amortização do custo de transação </t>
  </si>
  <si>
    <t xml:space="preserve">Variação monetária de empréstimos, financiamentos e debêntures </t>
  </si>
  <si>
    <t>Atualização PIS/Pasep e Cofins a restituir (1)</t>
  </si>
  <si>
    <t xml:space="preserve">Variação monetária de arrendamentos </t>
  </si>
  <si>
    <t xml:space="preserve">                           - </t>
  </si>
  <si>
    <t>IPCA</t>
  </si>
  <si>
    <t>UFIR/RGR</t>
  </si>
  <si>
    <t xml:space="preserve">CDI </t>
  </si>
  <si>
    <t xml:space="preserve">                                 - </t>
  </si>
  <si>
    <t>Resultado antes do imposto de renda e contribuição social</t>
  </si>
  <si>
    <t>Provisão para redução ao valor recuperável de ativos de contrato</t>
  </si>
  <si>
    <t>Imposto de renda e contribuição social pagos</t>
  </si>
  <si>
    <t>CAIXA LÍQUIDO GERADO (CONSUMIDO) PELAS ATIVIDADES DE INVESTIMENTO</t>
  </si>
  <si>
    <t>Juros sobre capital próprio e dividendos pagos</t>
  </si>
  <si>
    <t>-</t>
  </si>
  <si>
    <t>1S21</t>
  </si>
  <si>
    <t>MWh</t>
  </si>
  <si>
    <t xml:space="preserve">                            - </t>
  </si>
  <si>
    <r>
      <t xml:space="preserve">Perdas - Rede Distribuição </t>
    </r>
    <r>
      <rPr>
        <b/>
        <vertAlign val="superscript"/>
        <sz val="10"/>
        <color rgb="FF0000FF"/>
        <rFont val="Arial"/>
        <family val="2"/>
      </rPr>
      <t xml:space="preserve">(5)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</si>
</sst>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_ ;[Red]\-#,##0\ "/>
    <numFmt numFmtId="170" formatCode="[$-416]mmm\-yy;@"/>
    <numFmt numFmtId="171" formatCode="_-* #,##0.000_-;\(#,##0.000\);_-* &quot;-&quot;??_-;_-@_-"/>
  </numFmts>
  <fonts count="3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4"/>
      <color rgb="FF00744D"/>
      <name val="Calibri"/>
      <family val="2"/>
    </font>
    <font>
      <b/>
      <sz val="7"/>
      <color rgb="FF404040"/>
      <name val="Calibri"/>
      <family val="2"/>
    </font>
    <font>
      <b/>
      <sz val="12"/>
      <color rgb="FF00744D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404040"/>
      <name val="Arial"/>
      <family val="2"/>
    </font>
    <font>
      <sz val="7"/>
      <color rgb="FF404040"/>
      <name val="Calibri"/>
      <family val="2"/>
    </font>
    <font>
      <sz val="11"/>
      <color rgb="FFFFFFFF"/>
      <name val="Arial"/>
      <family val="2"/>
    </font>
    <font>
      <sz val="10"/>
      <name val="Arial "/>
    </font>
    <font>
      <b/>
      <sz val="10"/>
      <name val="Arial 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vertAlign val="superscript"/>
      <sz val="10"/>
      <color rgb="FF0000FF"/>
      <name val="Arial"/>
      <family val="2"/>
    </font>
    <font>
      <vertAlign val="superscript"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  <font>
      <sz val="9"/>
      <color rgb="FF000000"/>
      <name val="Century Gothic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/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 style="thin">
        <color theme="0"/>
      </left>
      <right/>
      <top style="thick">
        <color rgb="FFFFFFFF"/>
      </top>
      <bottom style="thin">
        <color theme="0"/>
      </bottom>
      <diagonal/>
    </border>
    <border>
      <left/>
      <right style="thin">
        <color theme="0"/>
      </right>
      <top style="thick">
        <color rgb="FFFFFFFF"/>
      </top>
      <bottom style="thin">
        <color theme="0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2" borderId="0" applyFont="0" applyBorder="0" applyAlignment="0">
      <alignment vertical="center" wrapText="1"/>
    </xf>
    <xf numFmtId="0" fontId="8" fillId="0" borderId="0"/>
    <xf numFmtId="0" fontId="8" fillId="0" borderId="0"/>
  </cellStyleXfs>
  <cellXfs count="181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0" fillId="4" borderId="0" xfId="0" applyFill="1"/>
    <xf numFmtId="3" fontId="0" fillId="4" borderId="0" xfId="0" applyNumberFormat="1" applyFill="1"/>
    <xf numFmtId="0" fontId="7" fillId="0" borderId="0" xfId="0" applyFont="1" applyBorder="1" applyAlignment="1">
      <alignment horizontal="left" vertical="center"/>
    </xf>
    <xf numFmtId="0" fontId="4" fillId="0" borderId="0" xfId="0" applyFont="1" applyBorder="1"/>
    <xf numFmtId="0" fontId="7" fillId="0" borderId="0" xfId="0" applyFont="1" applyAlignment="1">
      <alignment vertical="center"/>
    </xf>
    <xf numFmtId="0" fontId="1" fillId="0" borderId="0" xfId="0" applyFont="1" applyFill="1"/>
    <xf numFmtId="0" fontId="14" fillId="0" borderId="0" xfId="6" applyFont="1"/>
    <xf numFmtId="0" fontId="14" fillId="0" borderId="0" xfId="6" applyFont="1" applyFill="1"/>
    <xf numFmtId="0" fontId="15" fillId="0" borderId="0" xfId="7" applyFont="1"/>
    <xf numFmtId="0" fontId="14" fillId="0" borderId="0" xfId="7" applyFont="1"/>
    <xf numFmtId="0" fontId="15" fillId="7" borderId="0" xfId="7" applyFont="1" applyFill="1"/>
    <xf numFmtId="169" fontId="15" fillId="7" borderId="0" xfId="3" applyNumberFormat="1" applyFont="1" applyFill="1"/>
    <xf numFmtId="169" fontId="15" fillId="0" borderId="0" xfId="3" applyNumberFormat="1" applyFont="1" applyFill="1"/>
    <xf numFmtId="0" fontId="15" fillId="8" borderId="0" xfId="7" applyFont="1" applyFill="1"/>
    <xf numFmtId="169" fontId="15" fillId="8" borderId="0" xfId="3" applyNumberFormat="1" applyFont="1" applyFill="1"/>
    <xf numFmtId="169" fontId="15" fillId="9" borderId="0" xfId="7" applyNumberFormat="1" applyFont="1" applyFill="1"/>
    <xf numFmtId="169" fontId="15" fillId="9" borderId="0" xfId="3" applyNumberFormat="1" applyFont="1" applyFill="1"/>
    <xf numFmtId="0" fontId="14" fillId="3" borderId="0" xfId="7" applyFont="1" applyFill="1"/>
    <xf numFmtId="169" fontId="14" fillId="3" borderId="0" xfId="7" applyNumberFormat="1" applyFont="1" applyFill="1"/>
    <xf numFmtId="0" fontId="14" fillId="10" borderId="0" xfId="7" applyFont="1" applyFill="1"/>
    <xf numFmtId="169" fontId="14" fillId="10" borderId="0" xfId="7" applyNumberFormat="1" applyFont="1" applyFill="1"/>
    <xf numFmtId="169" fontId="14" fillId="3" borderId="0" xfId="3" applyNumberFormat="1" applyFont="1" applyFill="1"/>
    <xf numFmtId="164" fontId="14" fillId="0" borderId="0" xfId="3" applyNumberFormat="1" applyFont="1"/>
    <xf numFmtId="164" fontId="14" fillId="0" borderId="0" xfId="6" applyNumberFormat="1" applyFont="1"/>
    <xf numFmtId="0" fontId="19" fillId="11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vertical="center"/>
    </xf>
    <xf numFmtId="167" fontId="20" fillId="6" borderId="2" xfId="0" applyNumberFormat="1" applyFont="1" applyFill="1" applyBorder="1" applyAlignment="1">
      <alignment vertical="center"/>
    </xf>
    <xf numFmtId="1" fontId="19" fillId="11" borderId="0" xfId="0" applyNumberFormat="1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170" fontId="19" fillId="11" borderId="0" xfId="0" applyNumberFormat="1" applyFont="1" applyFill="1" applyBorder="1" applyAlignment="1">
      <alignment horizontal="center" vertical="center" wrapText="1"/>
    </xf>
    <xf numFmtId="14" fontId="19" fillId="11" borderId="9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6" fillId="4" borderId="2" xfId="0" applyFont="1" applyFill="1" applyBorder="1" applyAlignment="1">
      <alignment vertical="center"/>
    </xf>
    <xf numFmtId="3" fontId="22" fillId="4" borderId="2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horizontal="right" vertical="center"/>
    </xf>
    <xf numFmtId="0" fontId="22" fillId="4" borderId="2" xfId="0" applyFont="1" applyFill="1" applyBorder="1" applyAlignment="1">
      <alignment horizontal="right" vertical="center"/>
    </xf>
    <xf numFmtId="3" fontId="12" fillId="4" borderId="2" xfId="0" applyNumberFormat="1" applyFont="1" applyFill="1" applyBorder="1" applyAlignment="1">
      <alignment horizontal="right" vertical="center"/>
    </xf>
    <xf numFmtId="0" fontId="5" fillId="12" borderId="0" xfId="0" applyFont="1" applyFill="1" applyBorder="1" applyAlignment="1">
      <alignment vertical="center" wrapText="1"/>
    </xf>
    <xf numFmtId="168" fontId="5" fillId="12" borderId="12" xfId="1" applyNumberFormat="1" applyFont="1" applyFill="1" applyBorder="1" applyAlignment="1">
      <alignment horizontal="center" vertical="center" wrapText="1"/>
    </xf>
    <xf numFmtId="3" fontId="17" fillId="2" borderId="13" xfId="0" applyNumberFormat="1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right" vertical="center"/>
    </xf>
    <xf numFmtId="3" fontId="18" fillId="2" borderId="15" xfId="0" applyNumberFormat="1" applyFont="1" applyFill="1" applyBorder="1" applyAlignment="1">
      <alignment horizontal="right" vertical="center"/>
    </xf>
    <xf numFmtId="3" fontId="18" fillId="2" borderId="14" xfId="0" applyNumberFormat="1" applyFont="1" applyFill="1" applyBorder="1" applyAlignment="1">
      <alignment horizontal="right" vertical="center"/>
    </xf>
    <xf numFmtId="167" fontId="17" fillId="2" borderId="13" xfId="0" applyNumberFormat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167" fontId="10" fillId="2" borderId="13" xfId="0" applyNumberFormat="1" applyFont="1" applyFill="1" applyBorder="1" applyAlignment="1">
      <alignment horizontal="right" vertical="center"/>
    </xf>
    <xf numFmtId="167" fontId="20" fillId="2" borderId="13" xfId="0" applyNumberFormat="1" applyFont="1" applyFill="1" applyBorder="1" applyAlignment="1">
      <alignment vertical="center"/>
    </xf>
    <xf numFmtId="167" fontId="10" fillId="2" borderId="16" xfId="0" applyNumberFormat="1" applyFont="1" applyFill="1" applyBorder="1" applyAlignment="1">
      <alignment horizontal="right" vertical="center"/>
    </xf>
    <xf numFmtId="167" fontId="9" fillId="2" borderId="13" xfId="0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167" fontId="24" fillId="2" borderId="7" xfId="0" applyNumberFormat="1" applyFont="1" applyFill="1" applyBorder="1" applyAlignment="1">
      <alignment horizontal="right" vertical="center"/>
    </xf>
    <xf numFmtId="167" fontId="24" fillId="2" borderId="2" xfId="0" applyNumberFormat="1" applyFont="1" applyFill="1" applyBorder="1" applyAlignment="1">
      <alignment horizontal="right" vertical="center"/>
    </xf>
    <xf numFmtId="167" fontId="25" fillId="2" borderId="3" xfId="0" applyNumberFormat="1" applyFont="1" applyFill="1" applyBorder="1" applyAlignment="1">
      <alignment horizontal="right" vertical="center"/>
    </xf>
    <xf numFmtId="0" fontId="8" fillId="0" borderId="0" xfId="6"/>
    <xf numFmtId="0" fontId="26" fillId="0" borderId="0" xfId="6" applyFont="1"/>
    <xf numFmtId="0" fontId="8" fillId="0" borderId="19" xfId="6" applyFont="1" applyBorder="1"/>
    <xf numFmtId="0" fontId="8" fillId="0" borderId="0" xfId="6" applyFont="1"/>
    <xf numFmtId="0" fontId="27" fillId="0" borderId="19" xfId="0" applyFont="1" applyBorder="1" applyAlignment="1">
      <alignment horizontal="left" indent="1"/>
    </xf>
    <xf numFmtId="164" fontId="28" fillId="0" borderId="20" xfId="3" applyNumberFormat="1" applyFont="1" applyBorder="1" applyAlignment="1">
      <alignment horizontal="center"/>
    </xf>
    <xf numFmtId="164" fontId="28" fillId="0" borderId="20" xfId="3" applyNumberFormat="1" applyFont="1" applyBorder="1" applyAlignment="1">
      <alignment horizontal="left" indent="1"/>
    </xf>
    <xf numFmtId="164" fontId="31" fillId="0" borderId="20" xfId="3" applyNumberFormat="1" applyFont="1" applyBorder="1"/>
    <xf numFmtId="0" fontId="8" fillId="0" borderId="19" xfId="6" applyFont="1" applyBorder="1" applyAlignment="1">
      <alignment horizontal="left" indent="1"/>
    </xf>
    <xf numFmtId="164" fontId="31" fillId="0" borderId="20" xfId="3" applyNumberFormat="1" applyFont="1" applyBorder="1" applyAlignment="1">
      <alignment horizontal="center"/>
    </xf>
    <xf numFmtId="0" fontId="32" fillId="0" borderId="19" xfId="0" applyFont="1" applyBorder="1" applyAlignment="1">
      <alignment horizontal="left" indent="1"/>
    </xf>
    <xf numFmtId="0" fontId="32" fillId="0" borderId="21" xfId="0" applyFont="1" applyBorder="1"/>
    <xf numFmtId="164" fontId="31" fillId="0" borderId="22" xfId="3" applyNumberFormat="1" applyFont="1" applyBorder="1" applyAlignment="1">
      <alignment horizontal="center"/>
    </xf>
    <xf numFmtId="164" fontId="31" fillId="0" borderId="22" xfId="3" applyNumberFormat="1" applyFont="1" applyBorder="1"/>
    <xf numFmtId="0" fontId="17" fillId="2" borderId="19" xfId="0" applyFont="1" applyFill="1" applyBorder="1" applyAlignment="1">
      <alignment horizontal="left" indent="2"/>
    </xf>
    <xf numFmtId="164" fontId="8" fillId="2" borderId="20" xfId="3" applyNumberFormat="1" applyFont="1" applyFill="1" applyBorder="1" applyAlignment="1">
      <alignment horizontal="center"/>
    </xf>
    <xf numFmtId="164" fontId="8" fillId="2" borderId="20" xfId="3" applyNumberFormat="1" applyFont="1" applyFill="1" applyBorder="1"/>
    <xf numFmtId="0" fontId="8" fillId="2" borderId="19" xfId="6" applyFont="1" applyFill="1" applyBorder="1"/>
    <xf numFmtId="164" fontId="31" fillId="2" borderId="20" xfId="3" applyNumberFormat="1" applyFont="1" applyFill="1" applyBorder="1"/>
    <xf numFmtId="3" fontId="17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8" fillId="2" borderId="23" xfId="0" applyNumberFormat="1" applyFont="1" applyFill="1" applyBorder="1" applyAlignment="1">
      <alignment horizontal="right" vertical="center"/>
    </xf>
    <xf numFmtId="3" fontId="18" fillId="2" borderId="3" xfId="0" applyNumberFormat="1" applyFont="1" applyFill="1" applyBorder="1" applyAlignment="1">
      <alignment horizontal="right" vertical="center"/>
    </xf>
    <xf numFmtId="3" fontId="18" fillId="2" borderId="24" xfId="0" applyNumberFormat="1" applyFont="1" applyFill="1" applyBorder="1" applyAlignment="1">
      <alignment horizontal="right" vertical="center"/>
    </xf>
    <xf numFmtId="3" fontId="17" fillId="2" borderId="23" xfId="0" applyNumberFormat="1" applyFont="1" applyFill="1" applyBorder="1" applyAlignment="1">
      <alignment horizontal="right" vertical="center"/>
    </xf>
    <xf numFmtId="0" fontId="35" fillId="2" borderId="0" xfId="0" applyFont="1" applyFill="1" applyAlignment="1">
      <alignment vertical="center"/>
    </xf>
    <xf numFmtId="167" fontId="17" fillId="2" borderId="0" xfId="0" applyNumberFormat="1" applyFont="1" applyFill="1" applyBorder="1" applyAlignment="1">
      <alignment horizontal="right" vertical="center"/>
    </xf>
    <xf numFmtId="167" fontId="17" fillId="2" borderId="23" xfId="0" applyNumberFormat="1" applyFont="1" applyFill="1" applyBorder="1" applyAlignment="1">
      <alignment horizontal="right" vertical="center"/>
    </xf>
    <xf numFmtId="167" fontId="18" fillId="2" borderId="4" xfId="0" applyNumberFormat="1" applyFont="1" applyFill="1" applyBorder="1" applyAlignment="1">
      <alignment horizontal="right" vertical="center"/>
    </xf>
    <xf numFmtId="167" fontId="18" fillId="2" borderId="23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 vertical="center"/>
    </xf>
    <xf numFmtId="167" fontId="9" fillId="2" borderId="0" xfId="0" applyNumberFormat="1" applyFont="1" applyFill="1" applyBorder="1" applyAlignment="1">
      <alignment horizontal="right" vertical="center"/>
    </xf>
    <xf numFmtId="167" fontId="10" fillId="2" borderId="23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167" fontId="10" fillId="2" borderId="7" xfId="0" applyNumberFormat="1" applyFont="1" applyFill="1" applyBorder="1" applyAlignment="1">
      <alignment horizontal="right" vertical="center"/>
    </xf>
    <xf numFmtId="167" fontId="10" fillId="2" borderId="2" xfId="0" applyNumberFormat="1" applyFont="1" applyFill="1" applyBorder="1" applyAlignment="1">
      <alignment horizontal="right" vertical="center"/>
    </xf>
    <xf numFmtId="167" fontId="10" fillId="2" borderId="5" xfId="0" applyNumberFormat="1" applyFont="1" applyFill="1" applyBorder="1" applyAlignment="1">
      <alignment horizontal="right" vertical="center"/>
    </xf>
    <xf numFmtId="167" fontId="10" fillId="2" borderId="6" xfId="0" applyNumberFormat="1" applyFont="1" applyFill="1" applyBorder="1" applyAlignment="1">
      <alignment horizontal="right" vertical="center"/>
    </xf>
    <xf numFmtId="49" fontId="10" fillId="2" borderId="7" xfId="0" applyNumberFormat="1" applyFont="1" applyFill="1" applyBorder="1" applyAlignment="1">
      <alignment vertical="center"/>
    </xf>
    <xf numFmtId="166" fontId="10" fillId="2" borderId="2" xfId="0" applyNumberFormat="1" applyFont="1" applyFill="1" applyBorder="1" applyAlignment="1">
      <alignment horizontal="right" vertical="center"/>
    </xf>
    <xf numFmtId="49" fontId="9" fillId="2" borderId="8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right" vertical="center"/>
    </xf>
    <xf numFmtId="166" fontId="9" fillId="2" borderId="3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167" fontId="9" fillId="2" borderId="0" xfId="0" applyNumberFormat="1" applyFont="1" applyFill="1" applyAlignment="1">
      <alignment horizontal="right" vertical="center"/>
    </xf>
    <xf numFmtId="167" fontId="20" fillId="2" borderId="7" xfId="0" applyNumberFormat="1" applyFont="1" applyFill="1" applyBorder="1" applyAlignment="1">
      <alignment vertical="center"/>
    </xf>
    <xf numFmtId="167" fontId="20" fillId="2" borderId="2" xfId="0" applyNumberFormat="1" applyFont="1" applyFill="1" applyBorder="1" applyAlignment="1">
      <alignment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7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Alignment="1">
      <alignment horizontal="right" vertical="center"/>
    </xf>
    <xf numFmtId="171" fontId="10" fillId="2" borderId="2" xfId="0" applyNumberFormat="1" applyFont="1" applyFill="1" applyBorder="1" applyAlignment="1">
      <alignment horizontal="right" vertical="center"/>
    </xf>
    <xf numFmtId="171" fontId="10" fillId="2" borderId="7" xfId="0" applyNumberFormat="1" applyFont="1" applyFill="1" applyBorder="1" applyAlignment="1">
      <alignment horizontal="right" vertical="center"/>
    </xf>
    <xf numFmtId="167" fontId="9" fillId="2" borderId="25" xfId="0" applyNumberFormat="1" applyFont="1" applyFill="1" applyBorder="1" applyAlignment="1">
      <alignment horizontal="right" vertical="center"/>
    </xf>
    <xf numFmtId="167" fontId="9" fillId="2" borderId="26" xfId="0" applyNumberFormat="1" applyFont="1" applyFill="1" applyBorder="1" applyAlignment="1">
      <alignment horizontal="right" vertical="center"/>
    </xf>
    <xf numFmtId="167" fontId="9" fillId="2" borderId="27" xfId="0" applyNumberFormat="1" applyFont="1" applyFill="1" applyBorder="1" applyAlignment="1">
      <alignment horizontal="right" vertical="center"/>
    </xf>
    <xf numFmtId="167" fontId="9" fillId="2" borderId="28" xfId="0" applyNumberFormat="1" applyFont="1" applyFill="1" applyBorder="1" applyAlignment="1">
      <alignment horizontal="right" vertical="center"/>
    </xf>
    <xf numFmtId="167" fontId="9" fillId="2" borderId="29" xfId="0" applyNumberFormat="1" applyFont="1" applyFill="1" applyBorder="1" applyAlignment="1">
      <alignment horizontal="right" vertical="center"/>
    </xf>
    <xf numFmtId="167" fontId="35" fillId="2" borderId="0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vertical="center"/>
    </xf>
    <xf numFmtId="167" fontId="17" fillId="0" borderId="0" xfId="0" applyNumberFormat="1" applyFont="1" applyBorder="1" applyAlignment="1">
      <alignment horizontal="right" vertical="center"/>
    </xf>
    <xf numFmtId="167" fontId="18" fillId="6" borderId="0" xfId="0" applyNumberFormat="1" applyFont="1" applyFill="1" applyBorder="1" applyAlignment="1">
      <alignment horizontal="right" vertical="center"/>
    </xf>
    <xf numFmtId="167" fontId="17" fillId="6" borderId="0" xfId="0" applyNumberFormat="1" applyFont="1" applyFill="1" applyBorder="1" applyAlignment="1">
      <alignment horizontal="right" vertical="center"/>
    </xf>
    <xf numFmtId="167" fontId="20" fillId="0" borderId="23" xfId="0" applyNumberFormat="1" applyFont="1" applyBorder="1" applyAlignment="1">
      <alignment vertical="center"/>
    </xf>
    <xf numFmtId="167" fontId="18" fillId="5" borderId="3" xfId="0" applyNumberFormat="1" applyFont="1" applyFill="1" applyBorder="1" applyAlignment="1">
      <alignment horizontal="right" vertical="center"/>
    </xf>
    <xf numFmtId="167" fontId="35" fillId="6" borderId="2" xfId="0" applyNumberFormat="1" applyFont="1" applyFill="1" applyBorder="1" applyAlignment="1">
      <alignment vertical="center"/>
    </xf>
    <xf numFmtId="167" fontId="20" fillId="6" borderId="5" xfId="0" applyNumberFormat="1" applyFont="1" applyFill="1" applyBorder="1" applyAlignment="1">
      <alignment vertical="center"/>
    </xf>
    <xf numFmtId="167" fontId="20" fillId="6" borderId="6" xfId="0" applyNumberFormat="1" applyFont="1" applyFill="1" applyBorder="1" applyAlignment="1">
      <alignment vertical="center"/>
    </xf>
    <xf numFmtId="167" fontId="35" fillId="6" borderId="25" xfId="0" applyNumberFormat="1" applyFont="1" applyFill="1" applyBorder="1" applyAlignment="1">
      <alignment vertical="center"/>
    </xf>
    <xf numFmtId="167" fontId="35" fillId="6" borderId="26" xfId="0" applyNumberFormat="1" applyFont="1" applyFill="1" applyBorder="1" applyAlignment="1">
      <alignment vertical="center"/>
    </xf>
    <xf numFmtId="167" fontId="18" fillId="2" borderId="15" xfId="0" applyNumberFormat="1" applyFont="1" applyFill="1" applyBorder="1" applyAlignment="1">
      <alignment horizontal="right" vertical="center"/>
    </xf>
    <xf numFmtId="167" fontId="18" fillId="2" borderId="16" xfId="0" applyNumberFormat="1" applyFont="1" applyFill="1" applyBorder="1" applyAlignment="1">
      <alignment horizontal="right" vertical="center"/>
    </xf>
    <xf numFmtId="167" fontId="17" fillId="2" borderId="16" xfId="0" applyNumberFormat="1" applyFont="1" applyFill="1" applyBorder="1" applyAlignment="1">
      <alignment horizontal="right" vertical="center"/>
    </xf>
    <xf numFmtId="167" fontId="18" fillId="2" borderId="14" xfId="0" applyNumberFormat="1" applyFont="1" applyFill="1" applyBorder="1" applyAlignment="1">
      <alignment horizontal="right" vertical="center"/>
    </xf>
    <xf numFmtId="167" fontId="18" fillId="2" borderId="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167" fontId="20" fillId="2" borderId="23" xfId="0" applyNumberFormat="1" applyFont="1" applyFill="1" applyBorder="1" applyAlignment="1">
      <alignment vertical="center"/>
    </xf>
    <xf numFmtId="167" fontId="9" fillId="2" borderId="14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7" fontId="24" fillId="2" borderId="5" xfId="0" applyNumberFormat="1" applyFont="1" applyFill="1" applyBorder="1" applyAlignment="1">
      <alignment horizontal="right" vertical="center"/>
    </xf>
    <xf numFmtId="167" fontId="25" fillId="2" borderId="7" xfId="0" applyNumberFormat="1" applyFont="1" applyFill="1" applyBorder="1" applyAlignment="1">
      <alignment horizontal="right" vertical="center"/>
    </xf>
    <xf numFmtId="167" fontId="25" fillId="2" borderId="25" xfId="0" applyNumberFormat="1" applyFont="1" applyFill="1" applyBorder="1" applyAlignment="1">
      <alignment horizontal="right" vertical="center"/>
    </xf>
    <xf numFmtId="167" fontId="10" fillId="2" borderId="24" xfId="0" applyNumberFormat="1" applyFont="1" applyFill="1" applyBorder="1" applyAlignment="1">
      <alignment horizontal="right" vertical="center"/>
    </xf>
    <xf numFmtId="0" fontId="18" fillId="6" borderId="7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3" fillId="13" borderId="17" xfId="0" applyFont="1" applyFill="1" applyBorder="1" applyAlignment="1">
      <alignment horizontal="center" vertical="center" readingOrder="1"/>
    </xf>
    <xf numFmtId="0" fontId="33" fillId="13" borderId="18" xfId="0" applyFont="1" applyFill="1" applyBorder="1" applyAlignment="1">
      <alignment horizontal="center" vertical="center" readingOrder="1"/>
    </xf>
    <xf numFmtId="0" fontId="33" fillId="13" borderId="19" xfId="0" applyFont="1" applyFill="1" applyBorder="1" applyAlignment="1">
      <alignment horizontal="center" vertical="center" readingOrder="1"/>
    </xf>
    <xf numFmtId="0" fontId="33" fillId="13" borderId="20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left" vertical="center" wrapText="1"/>
    </xf>
    <xf numFmtId="0" fontId="19" fillId="11" borderId="31" xfId="0" applyFont="1" applyFill="1" applyBorder="1" applyAlignment="1">
      <alignment horizontal="center" vertical="center" wrapText="1"/>
    </xf>
    <xf numFmtId="0" fontId="19" fillId="11" borderId="32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30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11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1" fontId="19" fillId="11" borderId="0" xfId="0" applyNumberFormat="1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vertical="center" wrapText="1"/>
    </xf>
  </cellXfs>
  <cellStyles count="8">
    <cellStyle name="Estilo 1" xfId="5" xr:uid="{00000000-0005-0000-0000-000000000000}"/>
    <cellStyle name="Normal" xfId="0" builtinId="0"/>
    <cellStyle name="Normal 2 2" xfId="6" xr:uid="{00000000-0005-0000-0000-000002000000}"/>
    <cellStyle name="Normal 3" xfId="2" xr:uid="{00000000-0005-0000-0000-000003000000}"/>
    <cellStyle name="Normal 3 2" xfId="7" xr:uid="{00000000-0005-0000-0000-000004000000}"/>
    <cellStyle name="Porcentagem 2" xfId="4" xr:uid="{00000000-0005-0000-0000-000005000000}"/>
    <cellStyle name="Vírgula" xfId="1" builtinId="3"/>
    <cellStyle name="Vírgula 2" xfId="3" xr:uid="{00000000-0005-0000-0000-000007000000}"/>
  </cellStyles>
  <dxfs count="6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2 BP (Pass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3 LAJIDA'!A1"/><Relationship Id="rId7" Type="http://schemas.openxmlformats.org/officeDocument/2006/relationships/hyperlink" Target="#'3.1 BP (Ativo)'!A1"/><Relationship Id="rId12" Type="http://schemas.openxmlformats.org/officeDocument/2006/relationships/hyperlink" Target="#'1.1 Balan&#231;o de Energia'!A1"/><Relationship Id="rId2" Type="http://schemas.openxmlformats.org/officeDocument/2006/relationships/hyperlink" Target="#'2.2 Custos Despesas operaci'!A1"/><Relationship Id="rId1" Type="http://schemas.openxmlformats.org/officeDocument/2006/relationships/hyperlink" Target="#'2.1 Receita'!A1"/><Relationship Id="rId6" Type="http://schemas.openxmlformats.org/officeDocument/2006/relationships/hyperlink" Target="#'2.6 Investimentos'!A1"/><Relationship Id="rId11" Type="http://schemas.openxmlformats.org/officeDocument/2006/relationships/image" Target="../media/image1.jpeg"/><Relationship Id="rId5" Type="http://schemas.openxmlformats.org/officeDocument/2006/relationships/hyperlink" Target="#'2.5 Endividamento'!A1"/><Relationship Id="rId10" Type="http://schemas.openxmlformats.org/officeDocument/2006/relationships/hyperlink" Target="#'5. Fluxo de caixa'!A1"/><Relationship Id="rId4" Type="http://schemas.openxmlformats.org/officeDocument/2006/relationships/hyperlink" Target="#'2.4 Resultado Financeiro'!A1"/><Relationship Id="rId9" Type="http://schemas.openxmlformats.org/officeDocument/2006/relationships/hyperlink" Target="#'4.1 DRE'!A1"/><Relationship Id="rId14" Type="http://schemas.openxmlformats.org/officeDocument/2006/relationships/hyperlink" Target="#'1.3 EE comprada para revend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6.jpeg"/><Relationship Id="rId4" Type="http://schemas.openxmlformats.org/officeDocument/2006/relationships/hyperlink" Target="#'Cemig D (&#205;ndice)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2T21</a:t>
          </a:r>
        </a:p>
      </xdr:txBody>
    </xdr:sp>
    <xdr:clientData/>
  </xdr:twoCellAnchor>
  <xdr:twoCellAnchor>
    <xdr:from>
      <xdr:col>0</xdr:col>
      <xdr:colOff>321469</xdr:colOff>
      <xdr:row>9</xdr:row>
      <xdr:rowOff>178594</xdr:rowOff>
    </xdr:from>
    <xdr:to>
      <xdr:col>3</xdr:col>
      <xdr:colOff>399320</xdr:colOff>
      <xdr:row>12</xdr:row>
      <xdr:rowOff>31279</xdr:rowOff>
    </xdr:to>
    <xdr:sp macro="" textlink="">
      <xdr:nvSpPr>
        <xdr:cNvPr id="36" name="Retângulo Arredondado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21469" y="1893094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321469</xdr:colOff>
      <xdr:row>12</xdr:row>
      <xdr:rowOff>101947</xdr:rowOff>
    </xdr:from>
    <xdr:to>
      <xdr:col>3</xdr:col>
      <xdr:colOff>399320</xdr:colOff>
      <xdr:row>14</xdr:row>
      <xdr:rowOff>145132</xdr:rowOff>
    </xdr:to>
    <xdr:sp macro="" textlink="">
      <xdr:nvSpPr>
        <xdr:cNvPr id="37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21469" y="2387947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de energia por     .    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classe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 consumo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321469</xdr:colOff>
      <xdr:row>15</xdr:row>
      <xdr:rowOff>19179</xdr:rowOff>
    </xdr:from>
    <xdr:to>
      <xdr:col>3</xdr:col>
      <xdr:colOff>399320</xdr:colOff>
      <xdr:row>17</xdr:row>
      <xdr:rowOff>62364</xdr:rowOff>
    </xdr:to>
    <xdr:sp macro="" textlink="">
      <xdr:nvSpPr>
        <xdr:cNvPr id="38" name="Retângulo Arredondado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21469" y="2876679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Energia elétrica comprada .     para revenda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-1</xdr:colOff>
      <xdr:row>5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095375"/>
        </a:xfrm>
        <a:prstGeom prst="rect">
          <a:avLst/>
        </a:prstGeom>
      </xdr:spPr>
    </xdr:pic>
    <xdr:clientData/>
  </xdr:twoCellAnchor>
  <xdr:twoCellAnchor>
    <xdr:from>
      <xdr:col>0</xdr:col>
      <xdr:colOff>416723</xdr:colOff>
      <xdr:row>1</xdr:row>
      <xdr:rowOff>42863</xdr:rowOff>
    </xdr:from>
    <xdr:to>
      <xdr:col>3</xdr:col>
      <xdr:colOff>1393035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16723" y="233363"/>
          <a:ext cx="6703218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3</xdr:col>
      <xdr:colOff>531814</xdr:colOff>
      <xdr:row>4</xdr:row>
      <xdr:rowOff>27782</xdr:rowOff>
    </xdr:from>
    <xdr:to>
      <xdr:col>3</xdr:col>
      <xdr:colOff>1368228</xdr:colOff>
      <xdr:row>5</xdr:row>
      <xdr:rowOff>70212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258720" y="789782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404812</xdr:colOff>
      <xdr:row>6</xdr:row>
      <xdr:rowOff>0</xdr:rowOff>
    </xdr:from>
    <xdr:to>
      <xdr:col>3</xdr:col>
      <xdr:colOff>1393033</xdr:colOff>
      <xdr:row>7</xdr:row>
      <xdr:rowOff>-1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2" y="1143000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1178719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453312" cy="1091060"/>
        </a:xfrm>
        <a:prstGeom prst="rect">
          <a:avLst/>
        </a:prstGeom>
      </xdr:spPr>
    </xdr:pic>
    <xdr:clientData/>
  </xdr:twoCellAnchor>
  <xdr:twoCellAnchor>
    <xdr:from>
      <xdr:col>0</xdr:col>
      <xdr:colOff>925524</xdr:colOff>
      <xdr:row>0</xdr:row>
      <xdr:rowOff>60326</xdr:rowOff>
    </xdr:from>
    <xdr:to>
      <xdr:col>4</xdr:col>
      <xdr:colOff>23823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925524" y="60326"/>
          <a:ext cx="6563518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319887</xdr:colOff>
      <xdr:row>4</xdr:row>
      <xdr:rowOff>31751</xdr:rowOff>
    </xdr:from>
    <xdr:to>
      <xdr:col>3</xdr:col>
      <xdr:colOff>1083276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594481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3781" cy="1081535"/>
        </a:xfrm>
        <a:prstGeom prst="rect">
          <a:avLst/>
        </a:prstGeom>
      </xdr:spPr>
    </xdr:pic>
    <xdr:clientData/>
  </xdr:twoCellAnchor>
  <xdr:twoCellAnchor>
    <xdr:from>
      <xdr:col>0</xdr:col>
      <xdr:colOff>500862</xdr:colOff>
      <xdr:row>0</xdr:row>
      <xdr:rowOff>60326</xdr:rowOff>
    </xdr:from>
    <xdr:to>
      <xdr:col>3</xdr:col>
      <xdr:colOff>1250160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500862" y="60326"/>
          <a:ext cx="6857204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367511</xdr:colOff>
      <xdr:row>3</xdr:row>
      <xdr:rowOff>211136</xdr:rowOff>
    </xdr:from>
    <xdr:to>
      <xdr:col>3</xdr:col>
      <xdr:colOff>1186463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647541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13156" cy="1125983"/>
        </a:xfrm>
        <a:prstGeom prst="rect">
          <a:avLst/>
        </a:prstGeom>
      </xdr:spPr>
    </xdr:pic>
    <xdr:clientData/>
  </xdr:twoCellAnchor>
  <xdr:twoCellAnchor>
    <xdr:from>
      <xdr:col>1</xdr:col>
      <xdr:colOff>827086</xdr:colOff>
      <xdr:row>0</xdr:row>
      <xdr:rowOff>160337</xdr:rowOff>
    </xdr:from>
    <xdr:to>
      <xdr:col>5</xdr:col>
      <xdr:colOff>1357312</xdr:colOff>
      <xdr:row>5</xdr:row>
      <xdr:rowOff>119062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522411" y="160337"/>
          <a:ext cx="8216901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2021</a:t>
          </a:r>
        </a:p>
      </xdr:txBody>
    </xdr:sp>
    <xdr:clientData/>
  </xdr:twoCellAnchor>
  <xdr:twoCellAnchor>
    <xdr:from>
      <xdr:col>5</xdr:col>
      <xdr:colOff>444493</xdr:colOff>
      <xdr:row>4</xdr:row>
      <xdr:rowOff>57149</xdr:rowOff>
    </xdr:from>
    <xdr:to>
      <xdr:col>5</xdr:col>
      <xdr:colOff>1258682</xdr:colOff>
      <xdr:row>5</xdr:row>
      <xdr:rowOff>99579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pSpPr/>
      </xdr:nvGrpSpPr>
      <xdr:grpSpPr>
        <a:xfrm>
          <a:off x="9076524" y="819149"/>
          <a:ext cx="814189" cy="23293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154781</xdr:colOff>
      <xdr:row>7</xdr:row>
      <xdr:rowOff>23812</xdr:rowOff>
    </xdr:from>
    <xdr:to>
      <xdr:col>5</xdr:col>
      <xdr:colOff>1143002</xdr:colOff>
      <xdr:row>7</xdr:row>
      <xdr:rowOff>285749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6812" y="126206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51094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2021</a:t>
          </a:r>
        </a:p>
      </xdr:txBody>
    </xdr:sp>
    <xdr:clientData/>
  </xdr:twoCellAnchor>
  <xdr:twoCellAnchor>
    <xdr:from>
      <xdr:col>3</xdr:col>
      <xdr:colOff>150813</xdr:colOff>
      <xdr:row>4</xdr:row>
      <xdr:rowOff>55561</xdr:rowOff>
    </xdr:from>
    <xdr:to>
      <xdr:col>4</xdr:col>
      <xdr:colOff>145852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7901782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642940</xdr:colOff>
      <xdr:row>7</xdr:row>
      <xdr:rowOff>166687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272902</xdr:colOff>
      <xdr:row>51</xdr:row>
      <xdr:rowOff>45166</xdr:rowOff>
    </xdr:from>
    <xdr:to>
      <xdr:col>7</xdr:col>
      <xdr:colOff>232686</xdr:colOff>
      <xdr:row>57</xdr:row>
      <xdr:rowOff>90147</xdr:rowOff>
    </xdr:to>
    <xdr:sp macro="" textlink="">
      <xdr:nvSpPr>
        <xdr:cNvPr id="16" name="Text Box 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72902" y="10862845"/>
          <a:ext cx="7280427" cy="1269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Compra de Energia  Elétrica pela CEMIG D por meio de CCEAR e Leilão de Ajuste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Programa de Incentivo às Fontes Alternativas de Energia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Usinas de biomassa Coruripe, biomassa Delta, UTE - Caeté/Volta Grande,  UHE Ponte de Pedra e UHE Capim Branco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Compra de Energia não modelada na CCEE e outras injeções (incluindo micro geração distribuída)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 tecnicas e não tecnicas atribuidas ao mercado cativo e a energia transportada na rede de distribuição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Não contempla processos em andamento  na CCEE (aprovados e não publicados pela CCEE )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7. Mercado cativo e contrato energia regulado (CCER)  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392207</xdr:colOff>
      <xdr:row>5</xdr:row>
      <xdr:rowOff>147469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404412" cy="1155998"/>
        </a:xfrm>
        <a:prstGeom prst="rect">
          <a:avLst/>
        </a:prstGeom>
      </xdr:spPr>
    </xdr:pic>
    <xdr:clientData/>
  </xdr:twoCellAnchor>
  <xdr:twoCellAnchor>
    <xdr:from>
      <xdr:col>2</xdr:col>
      <xdr:colOff>690631</xdr:colOff>
      <xdr:row>0</xdr:row>
      <xdr:rowOff>182565</xdr:rowOff>
    </xdr:from>
    <xdr:to>
      <xdr:col>7</xdr:col>
      <xdr:colOff>127068</xdr:colOff>
      <xdr:row>5</xdr:row>
      <xdr:rowOff>16943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721572" y="182565"/>
          <a:ext cx="5554849" cy="842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7</xdr:col>
      <xdr:colOff>235189</xdr:colOff>
      <xdr:row>3</xdr:row>
      <xdr:rowOff>170623</xdr:rowOff>
    </xdr:from>
    <xdr:to>
      <xdr:col>8</xdr:col>
      <xdr:colOff>292899</xdr:colOff>
      <xdr:row>5</xdr:row>
      <xdr:rowOff>21985</xdr:rowOff>
    </xdr:to>
    <xdr:grpSp>
      <xdr:nvGrpSpPr>
        <xdr:cNvPr id="21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7390845" y="777842"/>
          <a:ext cx="914960" cy="256174"/>
          <a:chOff x="7817675" y="768144"/>
          <a:chExt cx="918516" cy="249238"/>
        </a:xfrm>
      </xdr:grpSpPr>
      <xdr:sp macro="" textlink="">
        <xdr:nvSpPr>
          <xdr:cNvPr id="22" name="Retângulo Arredondado 48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3" name="Seta para a Direita 55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7</xdr:col>
      <xdr:colOff>298258</xdr:colOff>
      <xdr:row>6</xdr:row>
      <xdr:rowOff>92448</xdr:rowOff>
    </xdr:from>
    <xdr:to>
      <xdr:col>8</xdr:col>
      <xdr:colOff>423626</xdr:colOff>
      <xdr:row>7</xdr:row>
      <xdr:rowOff>150278</xdr:rowOff>
    </xdr:to>
    <xdr:pic>
      <xdr:nvPicPr>
        <xdr:cNvPr id="24" name="Imagem 23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611" y="1302683"/>
          <a:ext cx="988221" cy="25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23812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37156" cy="1094233"/>
        </a:xfrm>
        <a:prstGeom prst="rect">
          <a:avLst/>
        </a:prstGeom>
      </xdr:spPr>
    </xdr:pic>
    <xdr:clientData/>
  </xdr:twoCellAnchor>
  <xdr:twoCellAnchor editAs="oneCell">
    <xdr:from>
      <xdr:col>8</xdr:col>
      <xdr:colOff>1000126</xdr:colOff>
      <xdr:row>6</xdr:row>
      <xdr:rowOff>1</xdr:rowOff>
    </xdr:from>
    <xdr:to>
      <xdr:col>9</xdr:col>
      <xdr:colOff>964410</xdr:colOff>
      <xdr:row>6</xdr:row>
      <xdr:rowOff>261938</xdr:rowOff>
    </xdr:to>
    <xdr:pic>
      <xdr:nvPicPr>
        <xdr:cNvPr id="3" name="Imagem 2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5595" y="114300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363286</xdr:colOff>
      <xdr:row>0</xdr:row>
      <xdr:rowOff>184683</xdr:rowOff>
    </xdr:from>
    <xdr:to>
      <xdr:col>9</xdr:col>
      <xdr:colOff>773906</xdr:colOff>
      <xdr:row>5</xdr:row>
      <xdr:rowOff>71223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91974" y="184683"/>
          <a:ext cx="9971338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9</xdr:col>
      <xdr:colOff>107157</xdr:colOff>
      <xdr:row>3</xdr:row>
      <xdr:rowOff>178594</xdr:rowOff>
    </xdr:from>
    <xdr:to>
      <xdr:col>9</xdr:col>
      <xdr:colOff>943571</xdr:colOff>
      <xdr:row>5</xdr:row>
      <xdr:rowOff>24174</xdr:rowOff>
    </xdr:to>
    <xdr:grpSp>
      <xdr:nvGrpSpPr>
        <xdr:cNvPr id="8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10596563" y="750094"/>
          <a:ext cx="836414" cy="226580"/>
          <a:chOff x="7817675" y="768144"/>
          <a:chExt cx="918516" cy="249238"/>
        </a:xfrm>
      </xdr:grpSpPr>
      <xdr:sp macro="" textlink="">
        <xdr:nvSpPr>
          <xdr:cNvPr id="9" name="Retângulo Arredondado 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750" cy="1094233"/>
        </a:xfrm>
        <a:prstGeom prst="rect">
          <a:avLst/>
        </a:prstGeom>
      </xdr:spPr>
    </xdr:pic>
    <xdr:clientData/>
  </xdr:twoCellAnchor>
  <xdr:twoCellAnchor>
    <xdr:from>
      <xdr:col>5</xdr:col>
      <xdr:colOff>383127</xdr:colOff>
      <xdr:row>4</xdr:row>
      <xdr:rowOff>35143</xdr:rowOff>
    </xdr:from>
    <xdr:to>
      <xdr:col>5</xdr:col>
      <xdr:colOff>1219541</xdr:colOff>
      <xdr:row>5</xdr:row>
      <xdr:rowOff>71223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098377" y="797143"/>
          <a:ext cx="836414" cy="226580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333374</xdr:colOff>
      <xdr:row>6</xdr:row>
      <xdr:rowOff>11906</xdr:rowOff>
    </xdr:from>
    <xdr:to>
      <xdr:col>6</xdr:col>
      <xdr:colOff>11907</xdr:colOff>
      <xdr:row>6</xdr:row>
      <xdr:rowOff>273843</xdr:rowOff>
    </xdr:to>
    <xdr:pic>
      <xdr:nvPicPr>
        <xdr:cNvPr id="6" name="Imagem 5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4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616292</xdr:colOff>
      <xdr:row>0</xdr:row>
      <xdr:rowOff>190499</xdr:rowOff>
    </xdr:from>
    <xdr:to>
      <xdr:col>5</xdr:col>
      <xdr:colOff>666750</xdr:colOff>
      <xdr:row>5</xdr:row>
      <xdr:rowOff>59530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544980" y="190499"/>
          <a:ext cx="6837020" cy="821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1.3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1345405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27480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692275" y="241300"/>
          <a:ext cx="82740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418844</xdr:colOff>
      <xdr:row>4</xdr:row>
      <xdr:rowOff>35143</xdr:rowOff>
    </xdr:from>
    <xdr:to>
      <xdr:col>5</xdr:col>
      <xdr:colOff>1255258</xdr:colOff>
      <xdr:row>5</xdr:row>
      <xdr:rowOff>71223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9408063" y="797143"/>
          <a:ext cx="836414" cy="22658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369083</xdr:colOff>
      <xdr:row>6</xdr:row>
      <xdr:rowOff>11906</xdr:rowOff>
    </xdr:from>
    <xdr:to>
      <xdr:col>6</xdr:col>
      <xdr:colOff>4754</xdr:colOff>
      <xdr:row>6</xdr:row>
      <xdr:rowOff>273843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158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03656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01813" y="269872"/>
          <a:ext cx="6913562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434717</xdr:colOff>
      <xdr:row>4</xdr:row>
      <xdr:rowOff>58956</xdr:rowOff>
    </xdr:from>
    <xdr:to>
      <xdr:col>5</xdr:col>
      <xdr:colOff>1271131</xdr:colOff>
      <xdr:row>5</xdr:row>
      <xdr:rowOff>102973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9281061" y="820956"/>
          <a:ext cx="836414" cy="234517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333368</xdr:colOff>
      <xdr:row>6</xdr:row>
      <xdr:rowOff>130969</xdr:rowOff>
    </xdr:from>
    <xdr:to>
      <xdr:col>5</xdr:col>
      <xdr:colOff>1321589</xdr:colOff>
      <xdr:row>7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43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95251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20525" cy="1118046"/>
        </a:xfrm>
        <a:prstGeom prst="rect">
          <a:avLst/>
        </a:prstGeom>
      </xdr:spPr>
    </xdr:pic>
    <xdr:clientData/>
  </xdr:twoCellAnchor>
  <xdr:twoCellAnchor>
    <xdr:from>
      <xdr:col>1</xdr:col>
      <xdr:colOff>728659</xdr:colOff>
      <xdr:row>0</xdr:row>
      <xdr:rowOff>134938</xdr:rowOff>
    </xdr:from>
    <xdr:to>
      <xdr:col>6</xdr:col>
      <xdr:colOff>960434</xdr:colOff>
      <xdr:row>4</xdr:row>
      <xdr:rowOff>34926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657347" y="134938"/>
          <a:ext cx="8470900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 editAs="oneCell">
    <xdr:from>
      <xdr:col>7</xdr:col>
      <xdr:colOff>273828</xdr:colOff>
      <xdr:row>5</xdr:row>
      <xdr:rowOff>345282</xdr:rowOff>
    </xdr:from>
    <xdr:to>
      <xdr:col>7</xdr:col>
      <xdr:colOff>1262049</xdr:colOff>
      <xdr:row>6</xdr:row>
      <xdr:rowOff>250031</xdr:rowOff>
    </xdr:to>
    <xdr:pic>
      <xdr:nvPicPr>
        <xdr:cNvPr id="4" name="Imagem 3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8003" y="1297782"/>
          <a:ext cx="988221" cy="2571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380983</xdr:colOff>
      <xdr:row>4</xdr:row>
      <xdr:rowOff>0</xdr:rowOff>
    </xdr:from>
    <xdr:to>
      <xdr:col>7</xdr:col>
      <xdr:colOff>1217397</xdr:colOff>
      <xdr:row>5</xdr:row>
      <xdr:rowOff>44017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10822764" y="762000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77500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603374" y="234950"/>
          <a:ext cx="6988176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5</xdr:col>
      <xdr:colOff>429960</xdr:colOff>
      <xdr:row>4</xdr:row>
      <xdr:rowOff>54191</xdr:rowOff>
    </xdr:from>
    <xdr:to>
      <xdr:col>5</xdr:col>
      <xdr:colOff>1266374</xdr:colOff>
      <xdr:row>5</xdr:row>
      <xdr:rowOff>96621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9538241" y="81619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345267</xdr:colOff>
      <xdr:row>5</xdr:row>
      <xdr:rowOff>226219</xdr:rowOff>
    </xdr:from>
    <xdr:to>
      <xdr:col>5</xdr:col>
      <xdr:colOff>1333488</xdr:colOff>
      <xdr:row>6</xdr:row>
      <xdr:rowOff>214312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867" y="1178719"/>
          <a:ext cx="988221" cy="2643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5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34375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0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7</xdr:col>
      <xdr:colOff>637057</xdr:colOff>
      <xdr:row>4</xdr:row>
      <xdr:rowOff>48423</xdr:rowOff>
    </xdr:from>
    <xdr:to>
      <xdr:col>8</xdr:col>
      <xdr:colOff>692349</xdr:colOff>
      <xdr:row>5</xdr:row>
      <xdr:rowOff>84503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7447432" y="810423"/>
          <a:ext cx="781573" cy="226580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7</xdr:col>
      <xdr:colOff>511977</xdr:colOff>
      <xdr:row>5</xdr:row>
      <xdr:rowOff>178594</xdr:rowOff>
    </xdr:from>
    <xdr:to>
      <xdr:col>9</xdr:col>
      <xdr:colOff>23823</xdr:colOff>
      <xdr:row>7</xdr:row>
      <xdr:rowOff>0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352" y="1131094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Informe_Mercado\2020\Trim_1\Informe_Mercado_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44">
          <cell r="F44">
            <v>6254.0332640000006</v>
          </cell>
        </row>
        <row r="46">
          <cell r="C46">
            <v>1445.1022113669999</v>
          </cell>
          <cell r="F46">
            <v>1487.4072069179997</v>
          </cell>
        </row>
        <row r="48">
          <cell r="C48">
            <v>4288.7150071690012</v>
          </cell>
          <cell r="F48">
            <v>131.02769953699922</v>
          </cell>
        </row>
        <row r="50">
          <cell r="C50">
            <v>339.73959364799998</v>
          </cell>
          <cell r="F50">
            <v>3593.5186645709991</v>
          </cell>
        </row>
        <row r="52">
          <cell r="C52">
            <v>271.23089400000003</v>
          </cell>
        </row>
        <row r="54">
          <cell r="C54">
            <v>1833.2179720080001</v>
          </cell>
        </row>
        <row r="56">
          <cell r="C56">
            <v>139.275374</v>
          </cell>
        </row>
        <row r="58">
          <cell r="C58">
            <v>188.159479</v>
          </cell>
        </row>
        <row r="60">
          <cell r="C60">
            <v>2960.5463038340004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  <sheetName val="Dados_SAS"/>
    </sheetNames>
    <sheetDataSet>
      <sheetData sheetId="0">
        <row r="27">
          <cell r="D27">
            <v>2784999.8968319627</v>
          </cell>
        </row>
        <row r="28">
          <cell r="D28">
            <v>472440.25788335089</v>
          </cell>
        </row>
        <row r="29">
          <cell r="D29">
            <v>1323646.7173200888</v>
          </cell>
        </row>
        <row r="30">
          <cell r="D30">
            <v>771565.57322995237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M1:O28"/>
  <sheetViews>
    <sheetView tabSelected="1" zoomScale="80" zoomScaleNormal="80" workbookViewId="0">
      <selection activeCell="C22" sqref="C22"/>
    </sheetView>
  </sheetViews>
  <sheetFormatPr defaultColWidth="0" defaultRowHeight="15" zeroHeight="1"/>
  <cols>
    <col min="1" max="12" width="8.7109375" style="1" customWidth="1"/>
    <col min="13" max="15" width="8.7109375" style="1" hidden="1" customWidth="1"/>
    <col min="16" max="16384" width="0" style="1" hidden="1"/>
  </cols>
  <sheetData>
    <row r="1" spans="13:15">
      <c r="M1" s="19"/>
      <c r="N1" s="19"/>
      <c r="O1" s="19"/>
    </row>
    <row r="2" spans="13:15">
      <c r="M2" s="19"/>
      <c r="N2" s="19"/>
      <c r="O2" s="19"/>
    </row>
    <row r="3" spans="13:15">
      <c r="M3" s="19"/>
      <c r="N3" s="19"/>
      <c r="O3" s="19"/>
    </row>
    <row r="4" spans="13:15">
      <c r="M4" s="19"/>
      <c r="N4" s="19"/>
      <c r="O4" s="19"/>
    </row>
    <row r="5" spans="13:15">
      <c r="M5" s="19"/>
      <c r="N5" s="19"/>
      <c r="O5" s="19"/>
    </row>
    <row r="6" spans="13:15">
      <c r="M6" s="19"/>
      <c r="N6" s="19"/>
      <c r="O6" s="19"/>
    </row>
    <row r="7" spans="13:15">
      <c r="M7" s="19"/>
      <c r="N7" s="19"/>
      <c r="O7" s="19"/>
    </row>
    <row r="8" spans="13:15">
      <c r="M8" s="19"/>
      <c r="N8" s="19"/>
      <c r="O8" s="19"/>
    </row>
    <row r="9" spans="13:15">
      <c r="M9" s="19"/>
      <c r="N9" s="19"/>
      <c r="O9" s="19"/>
    </row>
    <row r="10" spans="13:15">
      <c r="M10" s="19"/>
      <c r="N10" s="19"/>
      <c r="O10" s="19"/>
    </row>
    <row r="11" spans="13:15">
      <c r="M11" s="19"/>
      <c r="N11" s="19"/>
      <c r="O11" s="19"/>
    </row>
    <row r="12" spans="13:15">
      <c r="M12" s="19"/>
      <c r="N12" s="19"/>
      <c r="O12" s="19"/>
    </row>
    <row r="13" spans="13:15">
      <c r="M13" s="19"/>
      <c r="N13" s="19"/>
      <c r="O13" s="19"/>
    </row>
    <row r="14" spans="13:15">
      <c r="M14" s="19"/>
      <c r="N14" s="19"/>
      <c r="O14" s="19"/>
    </row>
    <row r="15" spans="13:15">
      <c r="M15" s="19"/>
      <c r="N15" s="19"/>
      <c r="O15" s="19"/>
    </row>
    <row r="16" spans="13:15">
      <c r="M16" s="19"/>
      <c r="N16" s="19"/>
      <c r="O16" s="19"/>
    </row>
    <row r="17" spans="13:15">
      <c r="M17" s="19"/>
      <c r="N17" s="19"/>
      <c r="O17" s="19"/>
    </row>
    <row r="18" spans="13:15">
      <c r="M18" s="19"/>
      <c r="N18" s="19"/>
      <c r="O18" s="19"/>
    </row>
    <row r="19" spans="13:15">
      <c r="M19" s="19"/>
      <c r="N19" s="19"/>
      <c r="O19" s="19"/>
    </row>
    <row r="20" spans="13:15">
      <c r="M20" s="19"/>
      <c r="N20" s="19"/>
      <c r="O20" s="19"/>
    </row>
    <row r="21" spans="13:15">
      <c r="M21" s="19"/>
      <c r="N21" s="19"/>
      <c r="O21" s="19"/>
    </row>
    <row r="22" spans="13:15">
      <c r="M22" s="19"/>
      <c r="N22" s="19"/>
      <c r="O22" s="19"/>
    </row>
    <row r="23" spans="13:15">
      <c r="M23" s="19"/>
      <c r="N23" s="19"/>
      <c r="O23" s="19"/>
    </row>
    <row r="24" spans="13:15">
      <c r="M24" s="19"/>
      <c r="N24" s="19"/>
      <c r="O24" s="19"/>
    </row>
    <row r="25" spans="13:15">
      <c r="M25" s="19"/>
      <c r="N25" s="19"/>
      <c r="O25" s="19"/>
    </row>
    <row r="26" spans="13:15">
      <c r="M26" s="19"/>
      <c r="N26" s="19"/>
      <c r="O26" s="19"/>
    </row>
    <row r="27" spans="13:15">
      <c r="M27" s="19"/>
      <c r="N27" s="19"/>
      <c r="O27" s="19"/>
    </row>
    <row r="28" spans="13:15">
      <c r="M28" s="19"/>
      <c r="N28" s="19"/>
      <c r="O28" s="19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5"/>
  <sheetViews>
    <sheetView showGridLines="0" showRowColHeaders="0" zoomScale="80" zoomScaleNormal="80" workbookViewId="0">
      <selection activeCell="B23" sqref="B23"/>
    </sheetView>
  </sheetViews>
  <sheetFormatPr defaultColWidth="0" defaultRowHeight="15" zeroHeight="1"/>
  <cols>
    <col min="1" max="1" width="13.85546875" style="14" customWidth="1"/>
    <col min="2" max="2" width="49.7109375" style="14" customWidth="1"/>
    <col min="3" max="4" width="22.28515625" style="14" customWidth="1"/>
    <col min="5" max="5" width="18.42578125" style="14" customWidth="1"/>
    <col min="6" max="7" width="9.140625" style="14" hidden="1" customWidth="1"/>
    <col min="8" max="16384" width="9.140625" style="14" hidden="1"/>
  </cols>
  <sheetData>
    <row r="1" spans="1:7"/>
    <row r="2" spans="1:7"/>
    <row r="3" spans="1:7"/>
    <row r="4" spans="1:7"/>
    <row r="5" spans="1:7" ht="15" customHeight="1">
      <c r="A5" s="13"/>
      <c r="B5" s="156"/>
      <c r="C5" s="157"/>
      <c r="D5" s="157"/>
      <c r="E5" s="157"/>
      <c r="F5" s="157"/>
      <c r="G5" s="157"/>
    </row>
    <row r="6" spans="1:7" ht="15" customHeight="1">
      <c r="A6" s="13"/>
      <c r="B6" s="157"/>
      <c r="C6" s="157"/>
      <c r="D6" s="157"/>
      <c r="E6" s="157"/>
      <c r="F6" s="157"/>
      <c r="G6" s="157"/>
    </row>
    <row r="7" spans="1:7" ht="21.6" customHeight="1">
      <c r="B7" s="5" t="s">
        <v>0</v>
      </c>
      <c r="C7" s="3"/>
      <c r="D7" s="3"/>
    </row>
    <row r="8" spans="1:7" ht="17.45" customHeight="1">
      <c r="B8" s="179" t="s">
        <v>33</v>
      </c>
      <c r="C8" s="41" t="s">
        <v>34</v>
      </c>
      <c r="D8" s="41" t="s">
        <v>35</v>
      </c>
    </row>
    <row r="9" spans="1:7" ht="17.45" customHeight="1">
      <c r="B9" s="179"/>
      <c r="C9" s="41">
        <v>2021</v>
      </c>
      <c r="D9" s="43" t="s">
        <v>250</v>
      </c>
    </row>
    <row r="10" spans="1:7" ht="17.45" customHeight="1" thickBot="1">
      <c r="B10" s="54" t="s">
        <v>190</v>
      </c>
      <c r="C10" s="55">
        <v>2320</v>
      </c>
      <c r="D10" s="55">
        <v>695</v>
      </c>
    </row>
    <row r="11" spans="1:7" ht="17.45" customHeight="1" thickTop="1">
      <c r="B11" s="40" t="s">
        <v>191</v>
      </c>
      <c r="C11" s="40"/>
      <c r="D11" s="40">
        <v>674.6202741310002</v>
      </c>
    </row>
    <row r="12" spans="1:7" ht="17.45" customHeight="1">
      <c r="B12" s="40" t="s">
        <v>192</v>
      </c>
      <c r="C12" s="40"/>
      <c r="D12" s="40">
        <v>8.1936145499999977</v>
      </c>
    </row>
    <row r="13" spans="1:7" ht="17.45" customHeight="1">
      <c r="B13" s="40" t="s">
        <v>193</v>
      </c>
      <c r="C13" s="40"/>
      <c r="D13" s="40">
        <v>5.98702735</v>
      </c>
    </row>
    <row r="14" spans="1:7" ht="17.45" customHeight="1">
      <c r="B14" s="40" t="s">
        <v>81</v>
      </c>
      <c r="C14" s="40"/>
      <c r="D14" s="40">
        <v>6.3093331800000003</v>
      </c>
    </row>
    <row r="15" spans="1:7">
      <c r="C15" s="15"/>
    </row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</sheetData>
  <mergeCells count="1">
    <mergeCell ref="B8:B9"/>
  </mergeCells>
  <conditionalFormatting sqref="B11:D14">
    <cfRule type="expression" dxfId="2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XFC53"/>
  <sheetViews>
    <sheetView showGridLines="0" showRowColHeaders="0" topLeftCell="A10" zoomScale="80" zoomScaleNormal="80" workbookViewId="0">
      <selection activeCell="D39" sqref="D39"/>
    </sheetView>
  </sheetViews>
  <sheetFormatPr defaultColWidth="0" defaultRowHeight="15" zeroHeight="1"/>
  <cols>
    <col min="1" max="1" width="13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/>
    <row r="2" spans="2:4"/>
    <row r="3" spans="2:4"/>
    <row r="4" spans="2:4">
      <c r="B4" s="175"/>
      <c r="C4" s="176"/>
      <c r="D4" s="176"/>
    </row>
    <row r="5" spans="2:4" ht="32.1" customHeight="1">
      <c r="B5" s="176"/>
      <c r="C5" s="176"/>
      <c r="D5" s="176"/>
    </row>
    <row r="6" spans="2:4">
      <c r="B6" s="176"/>
      <c r="C6" s="176"/>
      <c r="D6" s="176"/>
    </row>
    <row r="7" spans="2:4">
      <c r="B7" s="5" t="s">
        <v>0</v>
      </c>
      <c r="C7" s="2"/>
      <c r="D7" s="2"/>
    </row>
    <row r="8" spans="2:4">
      <c r="B8" s="180"/>
      <c r="C8" s="171" t="s">
        <v>206</v>
      </c>
      <c r="D8" s="172"/>
    </row>
    <row r="9" spans="2:4" ht="21.95" customHeight="1">
      <c r="B9" s="180"/>
      <c r="C9" s="44">
        <v>44377</v>
      </c>
      <c r="D9" s="44">
        <v>44196</v>
      </c>
    </row>
    <row r="10" spans="2:4" ht="23.1" customHeight="1">
      <c r="B10" s="46" t="s">
        <v>36</v>
      </c>
      <c r="C10" s="57"/>
      <c r="D10" s="57"/>
    </row>
    <row r="11" spans="2:4" ht="18.95" customHeight="1">
      <c r="B11" s="45" t="s">
        <v>37</v>
      </c>
      <c r="C11" s="56">
        <v>580741</v>
      </c>
      <c r="D11" s="56">
        <v>659045</v>
      </c>
    </row>
    <row r="12" spans="2:4" ht="18.95" customHeight="1">
      <c r="B12" s="45" t="s">
        <v>38</v>
      </c>
      <c r="C12" s="56">
        <v>1176744</v>
      </c>
      <c r="D12" s="56">
        <v>2104119</v>
      </c>
    </row>
    <row r="13" spans="2:4" ht="18.95" customHeight="1">
      <c r="B13" s="45" t="s">
        <v>39</v>
      </c>
      <c r="C13" s="56">
        <v>3034147</v>
      </c>
      <c r="D13" s="56">
        <v>2989608</v>
      </c>
    </row>
    <row r="14" spans="2:4" ht="18.95" customHeight="1">
      <c r="B14" s="45" t="s">
        <v>40</v>
      </c>
      <c r="C14" s="56">
        <v>261355</v>
      </c>
      <c r="D14" s="56">
        <v>257540</v>
      </c>
    </row>
    <row r="15" spans="2:4" ht="18.95" customHeight="1">
      <c r="B15" s="45" t="s">
        <v>103</v>
      </c>
      <c r="C15" s="56">
        <v>1797392</v>
      </c>
      <c r="D15" s="56">
        <v>1483677</v>
      </c>
    </row>
    <row r="16" spans="2:4" ht="18.95" customHeight="1">
      <c r="B16" s="45" t="s">
        <v>41</v>
      </c>
      <c r="C16" s="56">
        <v>51227</v>
      </c>
      <c r="D16" s="56">
        <v>128539</v>
      </c>
    </row>
    <row r="17" spans="2:4" ht="18.95" customHeight="1">
      <c r="B17" s="45" t="s">
        <v>42</v>
      </c>
      <c r="C17" s="56">
        <v>28966</v>
      </c>
      <c r="D17" s="56">
        <v>29312</v>
      </c>
    </row>
    <row r="18" spans="2:4" ht="18.95" customHeight="1">
      <c r="B18" s="45" t="s">
        <v>43</v>
      </c>
      <c r="C18" s="56">
        <v>197137</v>
      </c>
      <c r="D18" s="56">
        <v>179406</v>
      </c>
    </row>
    <row r="19" spans="2:4" ht="18.95" customHeight="1">
      <c r="B19" s="45" t="s">
        <v>44</v>
      </c>
      <c r="C19" s="56">
        <v>81981</v>
      </c>
      <c r="D19" s="89">
        <v>82616</v>
      </c>
    </row>
    <row r="20" spans="2:4" ht="18.95" customHeight="1">
      <c r="B20" s="45" t="s">
        <v>45</v>
      </c>
      <c r="C20" s="56">
        <v>42730</v>
      </c>
      <c r="D20" s="89">
        <v>43072</v>
      </c>
    </row>
    <row r="21" spans="2:4" ht="18.95" customHeight="1">
      <c r="B21" s="45" t="s">
        <v>46</v>
      </c>
      <c r="C21" s="56">
        <v>171832</v>
      </c>
      <c r="D21" s="89" t="s">
        <v>243</v>
      </c>
    </row>
    <row r="22" spans="2:4" ht="18.95" customHeight="1">
      <c r="B22" s="45" t="s">
        <v>50</v>
      </c>
      <c r="C22" s="56">
        <v>165886</v>
      </c>
      <c r="D22" s="89">
        <v>135835</v>
      </c>
    </row>
    <row r="23" spans="2:4" ht="18.95" customHeight="1">
      <c r="B23" s="46" t="s">
        <v>47</v>
      </c>
      <c r="C23" s="58">
        <v>7590138</v>
      </c>
      <c r="D23" s="91">
        <v>8092769</v>
      </c>
    </row>
    <row r="24" spans="2:4" ht="18.95" customHeight="1">
      <c r="B24" s="45"/>
      <c r="C24" s="56"/>
      <c r="D24" s="90"/>
    </row>
    <row r="25" spans="2:4" ht="18.95" customHeight="1">
      <c r="B25" s="46" t="s">
        <v>48</v>
      </c>
      <c r="C25" s="56"/>
      <c r="D25" s="90"/>
    </row>
    <row r="26" spans="2:4" ht="18.95" customHeight="1">
      <c r="B26" s="45" t="s">
        <v>38</v>
      </c>
      <c r="C26" s="56">
        <v>290701</v>
      </c>
      <c r="D26" s="89">
        <v>472371</v>
      </c>
    </row>
    <row r="27" spans="2:4" ht="18.95" customHeight="1">
      <c r="B27" s="45" t="s">
        <v>49</v>
      </c>
      <c r="C27" s="56">
        <v>1767518</v>
      </c>
      <c r="D27" s="89">
        <v>1747020</v>
      </c>
    </row>
    <row r="28" spans="2:4" ht="18.95" customHeight="1">
      <c r="B28" s="45" t="s">
        <v>103</v>
      </c>
      <c r="C28" s="56">
        <v>1930080</v>
      </c>
      <c r="D28" s="89">
        <v>2888626</v>
      </c>
    </row>
    <row r="29" spans="2:4" ht="11.45" customHeight="1">
      <c r="B29" s="45" t="s">
        <v>41</v>
      </c>
      <c r="C29" s="56">
        <v>67283</v>
      </c>
      <c r="D29" s="89">
        <v>66667</v>
      </c>
    </row>
    <row r="30" spans="2:4" ht="18.95" customHeight="1">
      <c r="B30" s="45" t="s">
        <v>105</v>
      </c>
      <c r="C30" s="56">
        <v>578075</v>
      </c>
      <c r="D30" s="89">
        <v>527628</v>
      </c>
    </row>
    <row r="31" spans="2:4" ht="18.95" customHeight="1">
      <c r="B31" s="45" t="s">
        <v>39</v>
      </c>
      <c r="C31" s="56">
        <v>63504</v>
      </c>
      <c r="D31" s="89">
        <v>120041</v>
      </c>
    </row>
    <row r="32" spans="2:4" ht="18.95" customHeight="1">
      <c r="B32" s="45" t="s">
        <v>40</v>
      </c>
      <c r="C32" s="56">
        <v>34366</v>
      </c>
      <c r="D32" s="89">
        <v>34085</v>
      </c>
    </row>
    <row r="33" spans="2:4" ht="18.95" customHeight="1">
      <c r="B33" s="45" t="s">
        <v>50</v>
      </c>
      <c r="C33" s="56">
        <v>13424</v>
      </c>
      <c r="D33" s="89">
        <v>13865</v>
      </c>
    </row>
    <row r="34" spans="2:4" ht="18.95" customHeight="1">
      <c r="B34" s="45" t="s">
        <v>46</v>
      </c>
      <c r="C34" s="56">
        <v>1235446</v>
      </c>
      <c r="D34" s="89">
        <v>662739</v>
      </c>
    </row>
    <row r="35" spans="2:4" ht="18.95" customHeight="1">
      <c r="B35" s="45" t="s">
        <v>51</v>
      </c>
      <c r="C35" s="56">
        <v>1465334</v>
      </c>
      <c r="D35" s="89">
        <v>1141599</v>
      </c>
    </row>
    <row r="36" spans="2:4" ht="18.95" customHeight="1">
      <c r="B36" s="45" t="s">
        <v>52</v>
      </c>
      <c r="C36" s="56">
        <v>9249744</v>
      </c>
      <c r="D36" s="89">
        <v>9207269</v>
      </c>
    </row>
    <row r="37" spans="2:4" ht="18.95" customHeight="1">
      <c r="B37" s="45" t="s">
        <v>53</v>
      </c>
      <c r="C37" s="56">
        <v>145166</v>
      </c>
      <c r="D37" s="95">
        <v>166344</v>
      </c>
    </row>
    <row r="38" spans="2:4" ht="18.95" customHeight="1">
      <c r="B38" s="46" t="s">
        <v>54</v>
      </c>
      <c r="C38" s="94">
        <v>16840641</v>
      </c>
      <c r="D38" s="92">
        <v>17048254</v>
      </c>
    </row>
    <row r="39" spans="2:4" ht="24.75" customHeight="1" thickBot="1">
      <c r="B39" s="46" t="s">
        <v>55</v>
      </c>
      <c r="C39" s="59">
        <v>24430779</v>
      </c>
      <c r="D39" s="93">
        <v>25141023</v>
      </c>
    </row>
    <row r="40" spans="2:4" ht="15.75" thickTop="1"/>
    <row r="43" spans="2:4"/>
    <row r="44" spans="2:4"/>
    <row r="45" spans="2:4"/>
    <row r="46" spans="2:4"/>
    <row r="47" spans="2:4"/>
    <row r="48" spans="2:4"/>
    <row r="49"/>
    <row r="50"/>
    <row r="51"/>
    <row r="52"/>
    <row r="53"/>
  </sheetData>
  <mergeCells count="3">
    <mergeCell ref="B4:D6"/>
    <mergeCell ref="B8:B9"/>
    <mergeCell ref="C8:D8"/>
  </mergeCells>
  <conditionalFormatting sqref="B11:D38 C15:C39">
    <cfRule type="expression" dxfId="22" priority="6">
      <formula>MOD(ROW(),2)=0</formula>
    </cfRule>
  </conditionalFormatting>
  <conditionalFormatting sqref="B10:D38 C15:C39">
    <cfRule type="expression" dxfId="21" priority="5">
      <formula>MOD(ROW(),2)=0</formula>
    </cfRule>
  </conditionalFormatting>
  <conditionalFormatting sqref="B39">
    <cfRule type="expression" dxfId="20" priority="4">
      <formula>MOD(ROW(),2)=0</formula>
    </cfRule>
  </conditionalFormatting>
  <conditionalFormatting sqref="B39">
    <cfRule type="expression" dxfId="19" priority="3">
      <formula>MOD(ROW(),2)=0</formula>
    </cfRule>
  </conditionalFormatting>
  <conditionalFormatting sqref="C39:D39">
    <cfRule type="expression" dxfId="18" priority="2">
      <formula>MOD(ROW(),2)=0</formula>
    </cfRule>
  </conditionalFormatting>
  <conditionalFormatting sqref="C39:D39">
    <cfRule type="expression" dxfId="1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9"/>
  <sheetViews>
    <sheetView showGridLines="0" showRowColHeaders="0" topLeftCell="A22" zoomScale="80" zoomScaleNormal="80" workbookViewId="0">
      <selection activeCell="D47" sqref="D47"/>
    </sheetView>
  </sheetViews>
  <sheetFormatPr defaultColWidth="0" defaultRowHeight="15" zeroHeight="1"/>
  <cols>
    <col min="1" max="1" width="13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1" spans="2:4"/>
    <row r="2" spans="2:4"/>
    <row r="3" spans="2:4"/>
    <row r="4" spans="2:4" ht="17.25" customHeight="1">
      <c r="B4" s="175"/>
      <c r="C4" s="176"/>
      <c r="D4" s="176"/>
    </row>
    <row r="5" spans="2:4" ht="17.25" customHeight="1">
      <c r="B5" s="176"/>
      <c r="C5" s="176"/>
      <c r="D5" s="176"/>
    </row>
    <row r="6" spans="2:4" ht="17.25" customHeight="1">
      <c r="B6" s="176"/>
      <c r="C6" s="176"/>
      <c r="D6" s="176"/>
    </row>
    <row r="7" spans="2:4" ht="20.45" customHeight="1">
      <c r="B7" s="16" t="s">
        <v>0</v>
      </c>
      <c r="C7" s="17"/>
      <c r="D7" s="17"/>
    </row>
    <row r="8" spans="2:4" ht="20.45" customHeight="1">
      <c r="B8" s="180"/>
      <c r="C8" s="171" t="s">
        <v>206</v>
      </c>
      <c r="D8" s="172"/>
    </row>
    <row r="9" spans="2:4" ht="20.45" customHeight="1">
      <c r="B9" s="180"/>
      <c r="C9" s="44">
        <v>44377</v>
      </c>
      <c r="D9" s="44">
        <v>44196</v>
      </c>
    </row>
    <row r="10" spans="2:4" ht="20.45" customHeight="1">
      <c r="B10" s="46" t="s">
        <v>36</v>
      </c>
      <c r="C10" s="57"/>
      <c r="D10" s="57"/>
    </row>
    <row r="11" spans="2:4" s="8" customFormat="1" ht="20.45" customHeight="1">
      <c r="B11" s="45" t="s">
        <v>194</v>
      </c>
      <c r="C11" s="60">
        <v>826806</v>
      </c>
      <c r="D11" s="60">
        <v>1181014</v>
      </c>
    </row>
    <row r="12" spans="2:4" s="8" customFormat="1" ht="20.45" customHeight="1">
      <c r="B12" s="45" t="s">
        <v>56</v>
      </c>
      <c r="C12" s="60">
        <v>1768948</v>
      </c>
      <c r="D12" s="60">
        <v>1783607</v>
      </c>
    </row>
    <row r="13" spans="2:4" s="8" customFormat="1" ht="20.45" customHeight="1">
      <c r="B13" s="45" t="s">
        <v>57</v>
      </c>
      <c r="C13" s="60">
        <v>251862</v>
      </c>
      <c r="D13" s="97">
        <v>234490</v>
      </c>
    </row>
    <row r="14" spans="2:4" s="8" customFormat="1" ht="20.45" customHeight="1">
      <c r="B14" s="45" t="s">
        <v>58</v>
      </c>
      <c r="C14" s="60">
        <v>160890</v>
      </c>
      <c r="D14" s="97">
        <v>138444</v>
      </c>
    </row>
    <row r="15" spans="2:4" s="8" customFormat="1" ht="20.45" customHeight="1">
      <c r="B15" s="45" t="s">
        <v>59</v>
      </c>
      <c r="C15" s="60">
        <v>416937</v>
      </c>
      <c r="D15" s="97">
        <v>267696</v>
      </c>
    </row>
    <row r="16" spans="2:4" s="8" customFormat="1" ht="20.45" customHeight="1">
      <c r="B16" s="45" t="s">
        <v>60</v>
      </c>
      <c r="C16" s="60">
        <v>40533</v>
      </c>
      <c r="D16" s="97">
        <v>73691</v>
      </c>
    </row>
    <row r="17" spans="2:4" s="8" customFormat="1" ht="20.45" customHeight="1">
      <c r="B17" s="45" t="s">
        <v>24</v>
      </c>
      <c r="C17" s="60">
        <v>228042</v>
      </c>
      <c r="D17" s="97">
        <v>213283</v>
      </c>
    </row>
    <row r="18" spans="2:4" s="8" customFormat="1" ht="20.45" customHeight="1">
      <c r="B18" s="45" t="s">
        <v>43</v>
      </c>
      <c r="C18" s="60">
        <v>282268</v>
      </c>
      <c r="D18" s="97">
        <v>304869</v>
      </c>
    </row>
    <row r="19" spans="2:4" s="8" customFormat="1" ht="20.45" customHeight="1">
      <c r="B19" s="45" t="s">
        <v>195</v>
      </c>
      <c r="C19" s="60">
        <v>138808</v>
      </c>
      <c r="D19" s="97">
        <v>231322</v>
      </c>
    </row>
    <row r="20" spans="2:4" s="8" customFormat="1" ht="20.45" customHeight="1">
      <c r="B20" s="45" t="s">
        <v>61</v>
      </c>
      <c r="C20" s="60">
        <v>221463</v>
      </c>
      <c r="D20" s="97">
        <v>309434</v>
      </c>
    </row>
    <row r="21" spans="2:4" s="8" customFormat="1" ht="20.45" customHeight="1">
      <c r="B21" s="45" t="s">
        <v>64</v>
      </c>
      <c r="C21" s="60">
        <v>1590108</v>
      </c>
      <c r="D21" s="97">
        <v>448019</v>
      </c>
    </row>
    <row r="22" spans="2:4" s="8" customFormat="1" ht="20.45" customHeight="1">
      <c r="B22" s="45" t="s">
        <v>62</v>
      </c>
      <c r="C22" s="60">
        <v>27258</v>
      </c>
      <c r="D22" s="97">
        <v>38521</v>
      </c>
    </row>
    <row r="23" spans="2:4" s="8" customFormat="1" ht="20.45" customHeight="1">
      <c r="B23" s="45" t="s">
        <v>196</v>
      </c>
      <c r="C23" s="60">
        <v>404815</v>
      </c>
      <c r="D23" s="97">
        <v>338794</v>
      </c>
    </row>
    <row r="24" spans="2:4" s="8" customFormat="1" ht="20.45" customHeight="1">
      <c r="B24" s="96" t="s">
        <v>47</v>
      </c>
      <c r="C24" s="142">
        <v>6358738</v>
      </c>
      <c r="D24" s="99">
        <v>5563184</v>
      </c>
    </row>
    <row r="25" spans="2:4" s="8" customFormat="1" ht="20.45" customHeight="1">
      <c r="B25" s="45"/>
      <c r="C25" s="60"/>
      <c r="D25" s="97"/>
    </row>
    <row r="26" spans="2:4" s="8" customFormat="1" ht="20.45" customHeight="1">
      <c r="B26" s="46" t="s">
        <v>48</v>
      </c>
      <c r="C26" s="60"/>
      <c r="D26" s="97"/>
    </row>
    <row r="27" spans="2:4" s="8" customFormat="1" ht="20.45" customHeight="1">
      <c r="B27" s="45" t="s">
        <v>194</v>
      </c>
      <c r="C27" s="60">
        <v>3495740</v>
      </c>
      <c r="D27" s="97">
        <v>3916226</v>
      </c>
    </row>
    <row r="28" spans="2:4" s="8" customFormat="1" ht="20.45" customHeight="1">
      <c r="B28" s="45" t="s">
        <v>63</v>
      </c>
      <c r="C28" s="60">
        <v>1216047</v>
      </c>
      <c r="D28" s="97">
        <v>1246762</v>
      </c>
    </row>
    <row r="29" spans="2:4" s="8" customFormat="1" ht="20.45" customHeight="1">
      <c r="B29" s="45" t="s">
        <v>24</v>
      </c>
      <c r="C29" s="60">
        <v>4445118</v>
      </c>
      <c r="D29" s="97">
        <v>4433298</v>
      </c>
    </row>
    <row r="30" spans="2:4" s="8" customFormat="1" ht="20.45" customHeight="1">
      <c r="B30" s="45" t="s">
        <v>59</v>
      </c>
      <c r="C30" s="60">
        <v>152193</v>
      </c>
      <c r="D30" s="97">
        <v>234237</v>
      </c>
    </row>
    <row r="31" spans="2:4" s="8" customFormat="1" ht="20.45" customHeight="1">
      <c r="B31" s="45" t="s">
        <v>64</v>
      </c>
      <c r="C31" s="60">
        <v>2038718</v>
      </c>
      <c r="D31" s="97">
        <v>3569837</v>
      </c>
    </row>
    <row r="32" spans="2:4" s="8" customFormat="1" ht="20.45" customHeight="1">
      <c r="B32" s="45" t="s">
        <v>62</v>
      </c>
      <c r="C32" s="60">
        <v>130735</v>
      </c>
      <c r="D32" s="97">
        <v>139241</v>
      </c>
    </row>
    <row r="33" spans="2:4" s="8" customFormat="1" ht="20.45" customHeight="1">
      <c r="B33" s="45" t="s">
        <v>196</v>
      </c>
      <c r="C33" s="144">
        <v>14152</v>
      </c>
      <c r="D33" s="98">
        <v>16607</v>
      </c>
    </row>
    <row r="34" spans="2:4" s="8" customFormat="1" ht="20.45" customHeight="1">
      <c r="B34" s="46" t="s">
        <v>54</v>
      </c>
      <c r="C34" s="143">
        <v>11492703</v>
      </c>
      <c r="D34" s="100">
        <v>13556208</v>
      </c>
    </row>
    <row r="35" spans="2:4" s="8" customFormat="1" ht="20.45" customHeight="1">
      <c r="B35" s="46" t="s">
        <v>65</v>
      </c>
      <c r="C35" s="142">
        <v>17851441</v>
      </c>
      <c r="D35" s="99">
        <v>19119392</v>
      </c>
    </row>
    <row r="36" spans="2:4" s="8" customFormat="1" ht="20.45" customHeight="1">
      <c r="B36" s="45"/>
      <c r="C36" s="60"/>
      <c r="D36" s="97"/>
    </row>
    <row r="37" spans="2:4" s="8" customFormat="1" ht="20.45" customHeight="1">
      <c r="B37" s="46" t="s">
        <v>66</v>
      </c>
      <c r="C37" s="60"/>
      <c r="D37" s="97"/>
    </row>
    <row r="38" spans="2:4" s="8" customFormat="1" ht="20.45" customHeight="1">
      <c r="B38" s="45" t="s">
        <v>67</v>
      </c>
      <c r="C38" s="60">
        <v>5371998</v>
      </c>
      <c r="D38" s="97">
        <v>5371998</v>
      </c>
    </row>
    <row r="39" spans="2:4" s="8" customFormat="1" ht="20.45" customHeight="1">
      <c r="B39" s="45" t="s">
        <v>68</v>
      </c>
      <c r="C39" s="60">
        <v>2471584</v>
      </c>
      <c r="D39" s="97">
        <v>2653670</v>
      </c>
    </row>
    <row r="40" spans="2:4" s="8" customFormat="1" ht="20.45" customHeight="1">
      <c r="B40" s="45" t="s">
        <v>69</v>
      </c>
      <c r="C40" s="60">
        <v>-2004037</v>
      </c>
      <c r="D40" s="97">
        <v>-2004037</v>
      </c>
    </row>
    <row r="41" spans="2:4" s="8" customFormat="1" ht="20.45" customHeight="1">
      <c r="B41" s="45" t="s">
        <v>70</v>
      </c>
      <c r="C41" s="144">
        <v>739793</v>
      </c>
      <c r="D41" s="98" t="s">
        <v>243</v>
      </c>
    </row>
    <row r="42" spans="2:4" s="8" customFormat="1" ht="20.45" customHeight="1">
      <c r="B42" s="46" t="s">
        <v>71</v>
      </c>
      <c r="C42" s="142">
        <v>6579338</v>
      </c>
      <c r="D42" s="99">
        <v>6021631</v>
      </c>
    </row>
    <row r="43" spans="2:4" s="8" customFormat="1" ht="20.45" customHeight="1" thickBot="1">
      <c r="B43" s="46" t="s">
        <v>72</v>
      </c>
      <c r="C43" s="145">
        <v>24430779</v>
      </c>
      <c r="D43" s="146">
        <v>25141023</v>
      </c>
    </row>
    <row r="44" spans="2:4" ht="15.75" thickTop="1"/>
    <row r="45" spans="2:4"/>
    <row r="46" spans="2:4"/>
    <row r="47" spans="2:4"/>
    <row r="48" spans="2:4"/>
    <row r="49"/>
  </sheetData>
  <mergeCells count="3">
    <mergeCell ref="B4:D6"/>
    <mergeCell ref="B8:B9"/>
    <mergeCell ref="C8:D8"/>
  </mergeCells>
  <conditionalFormatting sqref="B11:D43">
    <cfRule type="expression" dxfId="16" priority="2">
      <formula>MOD(ROW(),2)=0</formula>
    </cfRule>
  </conditionalFormatting>
  <conditionalFormatting sqref="B10:D43">
    <cfRule type="expression" dxfId="15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5:F46"/>
  <sheetViews>
    <sheetView showGridLines="0" showRowColHeaders="0" topLeftCell="A7" zoomScale="80" zoomScaleNormal="80" workbookViewId="0">
      <selection activeCell="E29" sqref="E29"/>
    </sheetView>
  </sheetViews>
  <sheetFormatPr defaultColWidth="8.7109375" defaultRowHeight="15"/>
  <cols>
    <col min="1" max="1" width="13.85546875" customWidth="1"/>
    <col min="2" max="2" width="54.42578125" customWidth="1"/>
    <col min="3" max="6" width="20.28515625" customWidth="1"/>
  </cols>
  <sheetData>
    <row r="5" spans="2:6">
      <c r="B5" s="175"/>
      <c r="C5" s="176"/>
      <c r="D5" s="176"/>
    </row>
    <row r="6" spans="2:6">
      <c r="B6" s="176"/>
      <c r="C6" s="176"/>
      <c r="D6" s="176"/>
    </row>
    <row r="7" spans="2:6" ht="7.5" customHeight="1">
      <c r="B7" s="176"/>
      <c r="C7" s="176"/>
      <c r="D7" s="176"/>
    </row>
    <row r="8" spans="2:6" ht="32.1" customHeight="1">
      <c r="B8" s="18" t="s">
        <v>1</v>
      </c>
      <c r="C8" s="2"/>
      <c r="D8" s="2"/>
    </row>
    <row r="9" spans="2:6" ht="31.5" customHeight="1">
      <c r="B9" s="180"/>
      <c r="C9" s="171" t="s">
        <v>23</v>
      </c>
      <c r="D9" s="172"/>
      <c r="E9" s="171" t="s">
        <v>198</v>
      </c>
      <c r="F9" s="172"/>
    </row>
    <row r="10" spans="2:6" ht="29.1" customHeight="1">
      <c r="B10" s="180"/>
      <c r="C10" s="44" t="s">
        <v>204</v>
      </c>
      <c r="D10" s="44" t="s">
        <v>207</v>
      </c>
      <c r="E10" s="44" t="s">
        <v>205</v>
      </c>
      <c r="F10" s="44" t="s">
        <v>200</v>
      </c>
    </row>
    <row r="11" spans="2:6" ht="21" customHeight="1">
      <c r="B11" s="147" t="s">
        <v>73</v>
      </c>
      <c r="C11" s="120">
        <v>4801038</v>
      </c>
      <c r="D11" s="120">
        <v>3778352</v>
      </c>
      <c r="E11" s="121">
        <v>9463013</v>
      </c>
      <c r="F11" s="120">
        <v>7555731</v>
      </c>
    </row>
    <row r="12" spans="2:6" ht="21" customHeight="1">
      <c r="B12" s="147"/>
      <c r="C12" s="119"/>
      <c r="D12" s="119"/>
      <c r="E12" s="118"/>
      <c r="F12" s="119"/>
    </row>
    <row r="13" spans="2:6" ht="21" customHeight="1">
      <c r="B13" s="147" t="s">
        <v>74</v>
      </c>
      <c r="C13" s="119"/>
      <c r="D13" s="119"/>
      <c r="E13" s="118"/>
      <c r="F13" s="119"/>
    </row>
    <row r="14" spans="2:6" ht="21" customHeight="1">
      <c r="B14" s="105" t="s">
        <v>75</v>
      </c>
      <c r="C14" s="119"/>
      <c r="D14" s="119"/>
      <c r="E14" s="118"/>
      <c r="F14" s="119"/>
    </row>
    <row r="15" spans="2:6" ht="21" customHeight="1">
      <c r="B15" s="105" t="s">
        <v>76</v>
      </c>
      <c r="C15" s="107">
        <v>-2375202</v>
      </c>
      <c r="D15" s="107">
        <v>-1903100</v>
      </c>
      <c r="E15" s="106">
        <v>-4523541</v>
      </c>
      <c r="F15" s="107">
        <v>-3822279</v>
      </c>
    </row>
    <row r="16" spans="2:6" ht="21" customHeight="1">
      <c r="B16" s="105" t="s">
        <v>29</v>
      </c>
      <c r="C16" s="109">
        <v>-720452</v>
      </c>
      <c r="D16" s="109">
        <v>-265470</v>
      </c>
      <c r="E16" s="108">
        <v>-1485726</v>
      </c>
      <c r="F16" s="109">
        <v>-638051</v>
      </c>
    </row>
    <row r="17" spans="2:6" ht="21" customHeight="1">
      <c r="B17" s="105"/>
      <c r="C17" s="107">
        <v>-3095654</v>
      </c>
      <c r="D17" s="122">
        <v>-2168570</v>
      </c>
      <c r="E17" s="122">
        <v>-6009267</v>
      </c>
      <c r="F17" s="122">
        <v>-4460330</v>
      </c>
    </row>
    <row r="18" spans="2:6" ht="21" customHeight="1">
      <c r="B18" s="147" t="s">
        <v>77</v>
      </c>
      <c r="C18" s="119"/>
      <c r="D18" s="119"/>
      <c r="E18" s="118"/>
      <c r="F18" s="119"/>
    </row>
    <row r="19" spans="2:6" ht="21" customHeight="1">
      <c r="B19" s="105" t="s">
        <v>78</v>
      </c>
      <c r="C19" s="107">
        <v>-201032</v>
      </c>
      <c r="D19" s="107">
        <v>-198674</v>
      </c>
      <c r="E19" s="106">
        <v>-351266</v>
      </c>
      <c r="F19" s="107">
        <v>-358862</v>
      </c>
    </row>
    <row r="20" spans="2:6" ht="21" customHeight="1">
      <c r="B20" s="105" t="s">
        <v>25</v>
      </c>
      <c r="C20" s="107">
        <v>-16212</v>
      </c>
      <c r="D20" s="107">
        <v>-13833</v>
      </c>
      <c r="E20" s="106">
        <v>-23929</v>
      </c>
      <c r="F20" s="107">
        <v>-22231</v>
      </c>
    </row>
    <row r="21" spans="2:6" ht="21" customHeight="1">
      <c r="B21" s="105" t="s">
        <v>26</v>
      </c>
      <c r="C21" s="107">
        <v>-301446</v>
      </c>
      <c r="D21" s="107">
        <v>-259021</v>
      </c>
      <c r="E21" s="106">
        <v>-548013</v>
      </c>
      <c r="F21" s="107">
        <v>-467665</v>
      </c>
    </row>
    <row r="22" spans="2:6" ht="21" customHeight="1">
      <c r="B22" s="105" t="s">
        <v>27</v>
      </c>
      <c r="C22" s="107">
        <v>-144284</v>
      </c>
      <c r="D22" s="107">
        <v>-139851</v>
      </c>
      <c r="E22" s="106">
        <v>-287081</v>
      </c>
      <c r="F22" s="107">
        <v>-276031</v>
      </c>
    </row>
    <row r="23" spans="2:6" ht="21" customHeight="1">
      <c r="B23" s="105" t="s">
        <v>79</v>
      </c>
      <c r="C23" s="107">
        <v>-31490</v>
      </c>
      <c r="D23" s="107">
        <v>-22426</v>
      </c>
      <c r="E23" s="106">
        <v>-16424</v>
      </c>
      <c r="F23" s="107">
        <v>-52029</v>
      </c>
    </row>
    <row r="24" spans="2:6" ht="21" customHeight="1">
      <c r="B24" s="105" t="s">
        <v>80</v>
      </c>
      <c r="C24" s="107">
        <v>-398218</v>
      </c>
      <c r="D24" s="107">
        <v>-333337</v>
      </c>
      <c r="E24" s="106">
        <v>-719519</v>
      </c>
      <c r="F24" s="107">
        <v>-581744</v>
      </c>
    </row>
    <row r="25" spans="2:6" ht="21" customHeight="1">
      <c r="B25" s="105" t="s">
        <v>81</v>
      </c>
      <c r="C25" s="109">
        <v>-23450</v>
      </c>
      <c r="D25" s="109">
        <v>-15877</v>
      </c>
      <c r="E25" s="108">
        <v>-31119</v>
      </c>
      <c r="F25" s="109">
        <v>-24258</v>
      </c>
    </row>
    <row r="26" spans="2:6" ht="21" customHeight="1">
      <c r="B26" s="105"/>
      <c r="C26" s="107">
        <v>-1116132</v>
      </c>
      <c r="D26" s="122">
        <v>-983019</v>
      </c>
      <c r="E26" s="122">
        <v>-1977351</v>
      </c>
      <c r="F26" s="122">
        <v>-1782820</v>
      </c>
    </row>
    <row r="27" spans="2:6" ht="21" customHeight="1">
      <c r="B27" s="147"/>
      <c r="C27" s="107"/>
      <c r="D27" s="119"/>
      <c r="E27" s="118"/>
      <c r="F27" s="119"/>
    </row>
    <row r="28" spans="2:6" ht="21" customHeight="1">
      <c r="B28" s="147" t="s">
        <v>82</v>
      </c>
      <c r="C28" s="120">
        <v>-4211786</v>
      </c>
      <c r="D28" s="120">
        <v>-3151589</v>
      </c>
      <c r="E28" s="121">
        <v>-7986618</v>
      </c>
      <c r="F28" s="120">
        <v>-6243150</v>
      </c>
    </row>
    <row r="29" spans="2:6" ht="21" customHeight="1">
      <c r="B29" s="147"/>
      <c r="C29" s="107"/>
      <c r="D29" s="119"/>
      <c r="E29" s="118"/>
      <c r="F29" s="119"/>
    </row>
    <row r="30" spans="2:6" ht="21" customHeight="1">
      <c r="B30" s="147" t="s">
        <v>83</v>
      </c>
      <c r="C30" s="120">
        <v>589252</v>
      </c>
      <c r="D30" s="120">
        <v>626763</v>
      </c>
      <c r="E30" s="121">
        <v>1476395</v>
      </c>
      <c r="F30" s="120">
        <v>1312581</v>
      </c>
    </row>
    <row r="31" spans="2:6" ht="21" customHeight="1">
      <c r="B31" s="147"/>
      <c r="C31" s="107"/>
      <c r="D31" s="119"/>
      <c r="E31" s="118"/>
      <c r="F31" s="119"/>
    </row>
    <row r="32" spans="2:6" ht="21" customHeight="1">
      <c r="B32" s="147" t="s">
        <v>84</v>
      </c>
      <c r="C32" s="107"/>
      <c r="D32" s="119"/>
      <c r="E32" s="118"/>
      <c r="F32" s="119"/>
    </row>
    <row r="33" spans="2:6" ht="21" customHeight="1">
      <c r="B33" s="105" t="s">
        <v>85</v>
      </c>
      <c r="C33" s="107">
        <v>7789</v>
      </c>
      <c r="D33" s="107">
        <v>-102504</v>
      </c>
      <c r="E33" s="106">
        <v>-36389</v>
      </c>
      <c r="F33" s="107">
        <v>-198649</v>
      </c>
    </row>
    <row r="34" spans="2:6" ht="21" customHeight="1">
      <c r="B34" s="105" t="s">
        <v>86</v>
      </c>
      <c r="C34" s="107">
        <v>-49160</v>
      </c>
      <c r="D34" s="107">
        <v>-49872</v>
      </c>
      <c r="E34" s="106">
        <v>-194864</v>
      </c>
      <c r="F34" s="107">
        <v>-185188</v>
      </c>
    </row>
    <row r="35" spans="2:6" ht="21" customHeight="1">
      <c r="B35" s="105" t="s">
        <v>87</v>
      </c>
      <c r="C35" s="109">
        <v>-123170</v>
      </c>
      <c r="D35" s="109">
        <v>-109742</v>
      </c>
      <c r="E35" s="108">
        <v>-239385</v>
      </c>
      <c r="F35" s="109">
        <v>-232465</v>
      </c>
    </row>
    <row r="36" spans="2:6" ht="21" customHeight="1">
      <c r="B36" s="105"/>
      <c r="C36" s="120">
        <v>-164541</v>
      </c>
      <c r="D36" s="117">
        <v>-262118</v>
      </c>
      <c r="E36" s="117">
        <v>-470638</v>
      </c>
      <c r="F36" s="117">
        <v>-616302</v>
      </c>
    </row>
    <row r="37" spans="2:6" ht="21" customHeight="1">
      <c r="B37" s="105"/>
      <c r="C37" s="107"/>
      <c r="D37" s="119"/>
      <c r="E37" s="118"/>
      <c r="F37" s="119"/>
    </row>
    <row r="38" spans="2:6" ht="25.5">
      <c r="B38" s="147" t="s">
        <v>88</v>
      </c>
      <c r="C38" s="120">
        <v>424711</v>
      </c>
      <c r="D38" s="120">
        <v>364645</v>
      </c>
      <c r="E38" s="121">
        <v>1005757</v>
      </c>
      <c r="F38" s="120">
        <v>696279</v>
      </c>
    </row>
    <row r="39" spans="2:6" ht="21" customHeight="1">
      <c r="B39" s="105" t="s">
        <v>89</v>
      </c>
      <c r="C39" s="107">
        <v>185337</v>
      </c>
      <c r="D39" s="107">
        <v>156874</v>
      </c>
      <c r="E39" s="106">
        <v>292851</v>
      </c>
      <c r="F39" s="107">
        <v>251681</v>
      </c>
    </row>
    <row r="40" spans="2:6" ht="21" customHeight="1">
      <c r="B40" s="105" t="s">
        <v>90</v>
      </c>
      <c r="C40" s="109">
        <v>-135424</v>
      </c>
      <c r="D40" s="109">
        <v>-97803</v>
      </c>
      <c r="E40" s="108">
        <v>-282393</v>
      </c>
      <c r="F40" s="109">
        <v>-227026</v>
      </c>
    </row>
    <row r="41" spans="2:6" ht="25.5">
      <c r="B41" s="147" t="s">
        <v>244</v>
      </c>
      <c r="C41" s="120">
        <v>474624</v>
      </c>
      <c r="D41" s="117">
        <v>423716</v>
      </c>
      <c r="E41" s="117">
        <v>1016215</v>
      </c>
      <c r="F41" s="117">
        <v>720934</v>
      </c>
    </row>
    <row r="42" spans="2:6" ht="21" customHeight="1">
      <c r="B42" s="147"/>
      <c r="C42" s="107"/>
      <c r="D42" s="119"/>
      <c r="E42" s="118"/>
      <c r="F42" s="119"/>
    </row>
    <row r="43" spans="2:6" ht="21" customHeight="1">
      <c r="B43" s="105" t="s">
        <v>91</v>
      </c>
      <c r="C43" s="107">
        <v>-130237</v>
      </c>
      <c r="D43" s="107">
        <v>-167861</v>
      </c>
      <c r="E43" s="106">
        <v>-296920</v>
      </c>
      <c r="F43" s="107">
        <v>-284819</v>
      </c>
    </row>
    <row r="44" spans="2:6" ht="21" customHeight="1">
      <c r="B44" s="105" t="s">
        <v>92</v>
      </c>
      <c r="C44" s="107">
        <v>3254</v>
      </c>
      <c r="D44" s="107">
        <v>26946</v>
      </c>
      <c r="E44" s="106">
        <v>20498</v>
      </c>
      <c r="F44" s="107">
        <v>43275</v>
      </c>
    </row>
    <row r="45" spans="2:6" ht="21" customHeight="1" thickBot="1">
      <c r="B45" s="147" t="s">
        <v>31</v>
      </c>
      <c r="C45" s="126">
        <v>347641</v>
      </c>
      <c r="D45" s="104">
        <v>282801</v>
      </c>
      <c r="E45" s="104">
        <v>739793</v>
      </c>
      <c r="F45" s="104">
        <v>479390</v>
      </c>
    </row>
    <row r="46" spans="2:6" ht="21" customHeight="1" thickTop="1">
      <c r="B46" s="105" t="s">
        <v>93</v>
      </c>
      <c r="C46" s="107">
        <v>0.15</v>
      </c>
      <c r="D46" s="123">
        <v>0.12</v>
      </c>
      <c r="E46" s="124">
        <v>0.31</v>
      </c>
      <c r="F46" s="123">
        <v>0.2</v>
      </c>
    </row>
  </sheetData>
  <mergeCells count="4">
    <mergeCell ref="B5:D7"/>
    <mergeCell ref="B9:B10"/>
    <mergeCell ref="C9:D9"/>
    <mergeCell ref="E9:F9"/>
  </mergeCells>
  <conditionalFormatting sqref="B11:D46">
    <cfRule type="expression" dxfId="14" priority="2">
      <formula>MOD(ROW(),2)=0</formula>
    </cfRule>
  </conditionalFormatting>
  <conditionalFormatting sqref="B11:F46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A1:E82"/>
  <sheetViews>
    <sheetView showGridLines="0" showRowColHeaders="0" zoomScale="80" zoomScaleNormal="80" workbookViewId="0">
      <selection activeCell="C70" sqref="C70"/>
    </sheetView>
  </sheetViews>
  <sheetFormatPr defaultColWidth="0" defaultRowHeight="15" zeroHeight="1"/>
  <cols>
    <col min="1" max="1" width="13.85546875" customWidth="1"/>
    <col min="2" max="2" width="90.140625" customWidth="1"/>
    <col min="3" max="4" width="12.140625" customWidth="1"/>
    <col min="5" max="5" width="2.85546875" customWidth="1"/>
    <col min="6" max="16384" width="8.7109375" hidden="1"/>
  </cols>
  <sheetData>
    <row r="1" spans="2:4"/>
    <row r="2" spans="2:4"/>
    <row r="3" spans="2:4"/>
    <row r="4" spans="2:4"/>
    <row r="5" spans="2:4"/>
    <row r="6" spans="2:4"/>
    <row r="7" spans="2:4" ht="9.6" customHeight="1">
      <c r="B7" s="165"/>
      <c r="C7" s="173"/>
      <c r="D7" s="173"/>
    </row>
    <row r="8" spans="2:4">
      <c r="B8" s="5" t="s">
        <v>0</v>
      </c>
      <c r="C8" s="2"/>
      <c r="D8" s="2"/>
    </row>
    <row r="9" spans="2:4" ht="15.75" customHeight="1">
      <c r="B9" s="180"/>
      <c r="C9" s="171" t="s">
        <v>206</v>
      </c>
      <c r="D9" s="172"/>
    </row>
    <row r="10" spans="2:4" ht="32.450000000000003" customHeight="1">
      <c r="B10" s="180"/>
      <c r="C10" s="44" t="s">
        <v>205</v>
      </c>
      <c r="D10" s="44" t="s">
        <v>200</v>
      </c>
    </row>
    <row r="11" spans="2:4" ht="36.6" customHeight="1">
      <c r="B11" s="147" t="s">
        <v>94</v>
      </c>
      <c r="C11" s="61"/>
      <c r="D11" s="61"/>
    </row>
    <row r="12" spans="2:4" ht="21" customHeight="1">
      <c r="B12" s="105" t="s">
        <v>95</v>
      </c>
      <c r="C12" s="62">
        <v>739793</v>
      </c>
      <c r="D12" s="62">
        <v>479390</v>
      </c>
    </row>
    <row r="13" spans="2:4" ht="21" customHeight="1">
      <c r="B13" s="105" t="s">
        <v>96</v>
      </c>
      <c r="C13" s="63"/>
      <c r="D13" s="63"/>
    </row>
    <row r="14" spans="2:4" ht="21" customHeight="1">
      <c r="B14" s="105" t="s">
        <v>24</v>
      </c>
      <c r="C14" s="62">
        <v>170420</v>
      </c>
      <c r="D14" s="62">
        <v>167520</v>
      </c>
    </row>
    <row r="15" spans="2:4" ht="21" customHeight="1">
      <c r="B15" s="105" t="s">
        <v>27</v>
      </c>
      <c r="C15" s="62">
        <v>330129</v>
      </c>
      <c r="D15" s="62">
        <v>329133</v>
      </c>
    </row>
    <row r="16" spans="2:4" ht="21" customHeight="1">
      <c r="B16" s="105" t="s">
        <v>28</v>
      </c>
      <c r="C16" s="62">
        <v>41813</v>
      </c>
      <c r="D16" s="62">
        <v>250678</v>
      </c>
    </row>
    <row r="17" spans="2:4" ht="21" customHeight="1">
      <c r="B17" s="105" t="s">
        <v>245</v>
      </c>
      <c r="C17" s="62">
        <v>-3722</v>
      </c>
      <c r="D17" s="62">
        <v>-7942</v>
      </c>
    </row>
    <row r="18" spans="2:4" ht="21" customHeight="1">
      <c r="B18" s="105" t="s">
        <v>97</v>
      </c>
      <c r="C18" s="62">
        <v>12787</v>
      </c>
      <c r="D18" s="62">
        <v>3831</v>
      </c>
    </row>
    <row r="19" spans="2:4" ht="21" customHeight="1">
      <c r="B19" s="105" t="s">
        <v>168</v>
      </c>
      <c r="C19" s="62">
        <v>-430911</v>
      </c>
      <c r="D19" s="62" t="s">
        <v>249</v>
      </c>
    </row>
    <row r="20" spans="2:4" ht="21" customHeight="1">
      <c r="B20" s="105" t="s">
        <v>98</v>
      </c>
      <c r="C20" s="62">
        <v>219156</v>
      </c>
      <c r="D20" s="62">
        <v>154346</v>
      </c>
    </row>
    <row r="21" spans="2:4" ht="21" customHeight="1">
      <c r="B21" s="105" t="s">
        <v>99</v>
      </c>
      <c r="C21" s="62">
        <v>-20025</v>
      </c>
      <c r="D21" s="62">
        <v>955</v>
      </c>
    </row>
    <row r="22" spans="2:4" ht="21" customHeight="1">
      <c r="B22" s="105" t="s">
        <v>100</v>
      </c>
      <c r="C22" s="62">
        <v>904</v>
      </c>
      <c r="D22" s="62">
        <v>1014</v>
      </c>
    </row>
    <row r="23" spans="2:4" ht="25.5">
      <c r="B23" s="105" t="s">
        <v>101</v>
      </c>
      <c r="C23" s="62">
        <v>-792651</v>
      </c>
      <c r="D23" s="62">
        <v>-81652</v>
      </c>
    </row>
    <row r="24" spans="2:4" ht="21" customHeight="1">
      <c r="B24" s="105" t="s">
        <v>102</v>
      </c>
      <c r="C24" s="62">
        <v>-20498</v>
      </c>
      <c r="D24" s="101">
        <v>-43275</v>
      </c>
    </row>
    <row r="25" spans="2:4" ht="21" customHeight="1">
      <c r="B25" s="105"/>
      <c r="C25" s="154">
        <v>247195</v>
      </c>
      <c r="D25" s="154">
        <v>1253998</v>
      </c>
    </row>
    <row r="26" spans="2:4" ht="21" customHeight="1">
      <c r="B26" s="105" t="s">
        <v>197</v>
      </c>
      <c r="C26" s="62"/>
      <c r="D26" s="62"/>
    </row>
    <row r="27" spans="2:4" ht="21" customHeight="1">
      <c r="B27" s="105" t="s">
        <v>39</v>
      </c>
      <c r="C27" s="62">
        <v>-24391</v>
      </c>
      <c r="D27" s="62">
        <v>-58231</v>
      </c>
    </row>
    <row r="28" spans="2:4" ht="21" customHeight="1">
      <c r="B28" s="105" t="s">
        <v>40</v>
      </c>
      <c r="C28" s="62">
        <v>-4096</v>
      </c>
      <c r="D28" s="62">
        <v>1694</v>
      </c>
    </row>
    <row r="29" spans="2:4" ht="25.5">
      <c r="B29" s="105" t="s">
        <v>101</v>
      </c>
      <c r="C29" s="62" t="s">
        <v>249</v>
      </c>
      <c r="D29" s="62">
        <v>62771</v>
      </c>
    </row>
    <row r="30" spans="2:4" ht="21" customHeight="1">
      <c r="B30" s="105" t="s">
        <v>103</v>
      </c>
      <c r="C30" s="62">
        <v>-21644</v>
      </c>
      <c r="D30" s="101">
        <v>44104</v>
      </c>
    </row>
    <row r="31" spans="2:4" ht="21" customHeight="1">
      <c r="B31" s="105" t="s">
        <v>104</v>
      </c>
      <c r="C31" s="62">
        <v>-11566</v>
      </c>
      <c r="D31" s="101">
        <v>-83575</v>
      </c>
    </row>
    <row r="32" spans="2:4" ht="21" customHeight="1">
      <c r="B32" s="105" t="s">
        <v>105</v>
      </c>
      <c r="C32" s="62">
        <v>-45568</v>
      </c>
      <c r="D32" s="101">
        <v>1211892</v>
      </c>
    </row>
    <row r="33" spans="2:4" ht="21" customHeight="1">
      <c r="B33" s="105" t="s">
        <v>43</v>
      </c>
      <c r="C33" s="62">
        <v>-17731</v>
      </c>
      <c r="D33" s="101">
        <v>-10555</v>
      </c>
    </row>
    <row r="34" spans="2:4" ht="21" customHeight="1">
      <c r="B34" s="105" t="s">
        <v>44</v>
      </c>
      <c r="C34" s="62">
        <v>635</v>
      </c>
      <c r="D34" s="101">
        <v>8130</v>
      </c>
    </row>
    <row r="35" spans="2:4" ht="21" customHeight="1">
      <c r="B35" s="105" t="s">
        <v>45</v>
      </c>
      <c r="C35" s="62">
        <v>342</v>
      </c>
      <c r="D35" s="101">
        <v>-8333</v>
      </c>
    </row>
    <row r="36" spans="2:4" ht="21" customHeight="1">
      <c r="B36" s="105" t="s">
        <v>81</v>
      </c>
      <c r="C36" s="64">
        <v>-18264</v>
      </c>
      <c r="D36" s="148">
        <v>56741</v>
      </c>
    </row>
    <row r="37" spans="2:4" ht="21" customHeight="1">
      <c r="B37" s="105"/>
      <c r="C37" s="62">
        <v>-142283</v>
      </c>
      <c r="D37" s="101">
        <v>1224638</v>
      </c>
    </row>
    <row r="38" spans="2:4" ht="21" customHeight="1">
      <c r="B38" s="105" t="s">
        <v>106</v>
      </c>
      <c r="C38" s="62"/>
      <c r="D38" s="101"/>
    </row>
    <row r="39" spans="2:4" ht="21" customHeight="1">
      <c r="B39" s="105" t="s">
        <v>56</v>
      </c>
      <c r="C39" s="62">
        <v>-21950</v>
      </c>
      <c r="D39" s="101">
        <v>-199992</v>
      </c>
    </row>
    <row r="40" spans="2:4" ht="21" customHeight="1">
      <c r="B40" s="105" t="s">
        <v>107</v>
      </c>
      <c r="C40" s="62">
        <v>460059</v>
      </c>
      <c r="D40" s="101">
        <v>270423</v>
      </c>
    </row>
    <row r="41" spans="2:4" ht="21" customHeight="1">
      <c r="B41" s="105" t="s">
        <v>108</v>
      </c>
      <c r="C41" s="62">
        <v>296920</v>
      </c>
      <c r="D41" s="101">
        <v>284819</v>
      </c>
    </row>
    <row r="42" spans="2:4" ht="21" customHeight="1">
      <c r="B42" s="105" t="s">
        <v>58</v>
      </c>
      <c r="C42" s="62">
        <v>22446</v>
      </c>
      <c r="D42" s="101">
        <v>29372</v>
      </c>
    </row>
    <row r="43" spans="2:4" ht="21" customHeight="1">
      <c r="B43" s="105" t="s">
        <v>43</v>
      </c>
      <c r="C43" s="62">
        <v>-22601</v>
      </c>
      <c r="D43" s="101">
        <v>-13513</v>
      </c>
    </row>
    <row r="44" spans="2:4" ht="21" customHeight="1">
      <c r="B44" s="105" t="s">
        <v>59</v>
      </c>
      <c r="C44" s="62">
        <v>67197</v>
      </c>
      <c r="D44" s="101">
        <v>54353</v>
      </c>
    </row>
    <row r="45" spans="2:4" ht="21" customHeight="1">
      <c r="B45" s="105" t="s">
        <v>24</v>
      </c>
      <c r="C45" s="62">
        <v>-143841</v>
      </c>
      <c r="D45" s="101">
        <v>-93081</v>
      </c>
    </row>
    <row r="46" spans="2:4" ht="21" customHeight="1">
      <c r="B46" s="105" t="s">
        <v>63</v>
      </c>
      <c r="C46" s="62">
        <v>-47139</v>
      </c>
      <c r="D46" s="101">
        <v>-52788</v>
      </c>
    </row>
    <row r="47" spans="2:4" ht="21" customHeight="1">
      <c r="B47" s="105" t="s">
        <v>60</v>
      </c>
      <c r="C47" s="62">
        <v>-33158</v>
      </c>
      <c r="D47" s="101">
        <v>-15979</v>
      </c>
    </row>
    <row r="48" spans="2:4" ht="21" customHeight="1">
      <c r="B48" s="105" t="s">
        <v>81</v>
      </c>
      <c r="C48" s="64">
        <v>101227</v>
      </c>
      <c r="D48" s="103">
        <v>151493</v>
      </c>
    </row>
    <row r="49" spans="1:5" ht="21" customHeight="1">
      <c r="B49" s="105"/>
      <c r="C49" s="64">
        <v>679160</v>
      </c>
      <c r="D49" s="103">
        <v>415107</v>
      </c>
    </row>
    <row r="50" spans="1:5" ht="21" customHeight="1">
      <c r="B50" s="147" t="s">
        <v>109</v>
      </c>
      <c r="C50" s="65">
        <v>784072</v>
      </c>
      <c r="D50" s="102">
        <v>2893743</v>
      </c>
    </row>
    <row r="51" spans="1:5" s="14" customFormat="1" ht="21" customHeight="1">
      <c r="A51"/>
      <c r="B51" s="105" t="s">
        <v>110</v>
      </c>
      <c r="C51" s="62">
        <v>-141502</v>
      </c>
      <c r="D51" s="101">
        <v>-180142</v>
      </c>
    </row>
    <row r="52" spans="1:5" s="14" customFormat="1" ht="21" customHeight="1">
      <c r="A52"/>
      <c r="B52" s="105" t="s">
        <v>111</v>
      </c>
      <c r="C52" s="62">
        <v>-833</v>
      </c>
      <c r="D52" s="101">
        <v>-816</v>
      </c>
    </row>
    <row r="53" spans="1:5" s="14" customFormat="1" ht="21" customHeight="1">
      <c r="A53"/>
      <c r="B53" s="105" t="s">
        <v>246</v>
      </c>
      <c r="C53" s="64" t="s">
        <v>249</v>
      </c>
      <c r="D53" s="103">
        <v>-37999</v>
      </c>
      <c r="E53" s="49"/>
    </row>
    <row r="54" spans="1:5" s="14" customFormat="1" ht="21" customHeight="1">
      <c r="A54"/>
      <c r="B54" s="147" t="s">
        <v>112</v>
      </c>
      <c r="C54" s="65">
        <v>641737</v>
      </c>
      <c r="D54" s="102">
        <v>2674786</v>
      </c>
      <c r="E54" s="50"/>
    </row>
    <row r="55" spans="1:5" s="14" customFormat="1" ht="21" customHeight="1">
      <c r="A55"/>
      <c r="B55" s="105"/>
      <c r="C55" s="62"/>
      <c r="D55" s="101"/>
      <c r="E55" s="50"/>
    </row>
    <row r="56" spans="1:5" s="14" customFormat="1" ht="21" customHeight="1">
      <c r="A56"/>
      <c r="B56" s="147" t="s">
        <v>114</v>
      </c>
      <c r="C56" s="62"/>
      <c r="D56" s="101"/>
      <c r="E56" s="50"/>
    </row>
    <row r="57" spans="1:5" s="14" customFormat="1" ht="21" customHeight="1">
      <c r="A57"/>
      <c r="B57" s="105" t="s">
        <v>115</v>
      </c>
      <c r="C57" s="62">
        <v>1109045</v>
      </c>
      <c r="D57" s="101">
        <v>-1370253</v>
      </c>
      <c r="E57" s="51"/>
    </row>
    <row r="58" spans="1:5" s="14" customFormat="1" ht="21" customHeight="1">
      <c r="A58"/>
      <c r="B58" s="105" t="s">
        <v>116</v>
      </c>
      <c r="C58" s="62">
        <v>-13450</v>
      </c>
      <c r="D58" s="101">
        <v>-12438</v>
      </c>
      <c r="E58" s="49"/>
    </row>
    <row r="59" spans="1:5" s="14" customFormat="1" ht="21" customHeight="1">
      <c r="A59"/>
      <c r="B59" s="105" t="s">
        <v>117</v>
      </c>
      <c r="C59" s="64">
        <v>-694187</v>
      </c>
      <c r="D59" s="103">
        <v>-547922</v>
      </c>
      <c r="E59" s="49"/>
    </row>
    <row r="60" spans="1:5" s="14" customFormat="1" ht="21" customHeight="1">
      <c r="A60"/>
      <c r="B60" s="147" t="s">
        <v>247</v>
      </c>
      <c r="C60" s="65">
        <v>401408</v>
      </c>
      <c r="D60" s="102">
        <v>-1930613</v>
      </c>
      <c r="E60" s="52"/>
    </row>
    <row r="61" spans="1:5" s="14" customFormat="1" ht="21" customHeight="1">
      <c r="A61"/>
      <c r="B61" s="105"/>
      <c r="C61" s="62"/>
      <c r="D61" s="101"/>
      <c r="E61" s="50"/>
    </row>
    <row r="62" spans="1:5" s="14" customFormat="1" ht="21" customHeight="1">
      <c r="A62"/>
      <c r="B62" s="147" t="s">
        <v>118</v>
      </c>
      <c r="C62" s="62"/>
      <c r="D62" s="101"/>
      <c r="E62" s="51"/>
    </row>
    <row r="63" spans="1:5" s="14" customFormat="1" ht="21" customHeight="1">
      <c r="A63"/>
      <c r="B63" s="105" t="s">
        <v>119</v>
      </c>
      <c r="C63" s="62">
        <v>-26725</v>
      </c>
      <c r="D63" s="101">
        <v>-33205</v>
      </c>
      <c r="E63" s="49"/>
    </row>
    <row r="64" spans="1:5" s="14" customFormat="1" ht="21" customHeight="1">
      <c r="A64"/>
      <c r="B64" s="105" t="s">
        <v>120</v>
      </c>
      <c r="C64" s="62">
        <v>-851980</v>
      </c>
      <c r="D64" s="101">
        <v>-536867</v>
      </c>
      <c r="E64" s="53"/>
    </row>
    <row r="65" spans="1:5" s="14" customFormat="1" ht="21" customHeight="1">
      <c r="A65"/>
      <c r="B65" s="105" t="s">
        <v>248</v>
      </c>
      <c r="C65" s="64">
        <v>-242744</v>
      </c>
      <c r="D65" s="103" t="s">
        <v>249</v>
      </c>
      <c r="E65" s="50"/>
    </row>
    <row r="66" spans="1:5" s="14" customFormat="1" ht="23.25" customHeight="1">
      <c r="A66"/>
      <c r="B66" s="147" t="s">
        <v>121</v>
      </c>
      <c r="C66" s="65">
        <v>-1121449</v>
      </c>
      <c r="D66" s="102">
        <v>-570072</v>
      </c>
      <c r="E66" s="51"/>
    </row>
    <row r="67" spans="1:5" ht="23.25" customHeight="1">
      <c r="B67" s="105"/>
      <c r="C67" s="62"/>
      <c r="D67" s="101"/>
    </row>
    <row r="68" spans="1:5" ht="23.25" customHeight="1">
      <c r="B68" s="147" t="s">
        <v>122</v>
      </c>
      <c r="C68" s="65">
        <v>-78304</v>
      </c>
      <c r="D68" s="102">
        <v>174101</v>
      </c>
    </row>
    <row r="69" spans="1:5" ht="23.25" customHeight="1">
      <c r="B69" s="105" t="s">
        <v>123</v>
      </c>
      <c r="C69" s="62">
        <v>659045</v>
      </c>
      <c r="D69" s="101">
        <v>234346</v>
      </c>
    </row>
    <row r="70" spans="1:5" ht="23.25" customHeight="1" thickBot="1">
      <c r="B70" s="147" t="s">
        <v>124</v>
      </c>
      <c r="C70" s="149">
        <v>580741</v>
      </c>
      <c r="D70" s="104">
        <v>408447</v>
      </c>
    </row>
    <row r="71" spans="1:5" ht="15.75" thickTop="1"/>
    <row r="72" spans="1:5"/>
    <row r="73" spans="1:5"/>
    <row r="74" spans="1:5"/>
    <row r="75" spans="1:5"/>
    <row r="76" spans="1:5"/>
    <row r="77" spans="1:5"/>
    <row r="78" spans="1:5"/>
    <row r="79" spans="1:5"/>
    <row r="80" spans="1:5"/>
    <row r="81"/>
    <row r="82"/>
  </sheetData>
  <mergeCells count="3">
    <mergeCell ref="B7:D7"/>
    <mergeCell ref="B9:B10"/>
    <mergeCell ref="C9:D9"/>
  </mergeCells>
  <conditionalFormatting sqref="C29:C66 B12:D52">
    <cfRule type="expression" dxfId="12" priority="13">
      <formula>MOD(ROW(),2)=0</formula>
    </cfRule>
  </conditionalFormatting>
  <conditionalFormatting sqref="B53:D66">
    <cfRule type="expression" dxfId="11" priority="12">
      <formula>MOD(ROW(),2)=0</formula>
    </cfRule>
  </conditionalFormatting>
  <conditionalFormatting sqref="B11:D66">
    <cfRule type="expression" dxfId="10" priority="11">
      <formula>MOD(ROW(),2)=0</formula>
    </cfRule>
  </conditionalFormatting>
  <conditionalFormatting sqref="B67:B68">
    <cfRule type="expression" dxfId="9" priority="10">
      <formula>MOD(ROW(),2)=0</formula>
    </cfRule>
  </conditionalFormatting>
  <conditionalFormatting sqref="B67:B68">
    <cfRule type="expression" dxfId="8" priority="9">
      <formula>MOD(ROW(),2)=0</formula>
    </cfRule>
  </conditionalFormatting>
  <conditionalFormatting sqref="C67:C68">
    <cfRule type="expression" dxfId="7" priority="8">
      <formula>MOD(ROW(),2)=0</formula>
    </cfRule>
  </conditionalFormatting>
  <conditionalFormatting sqref="C67:D68">
    <cfRule type="expression" dxfId="6" priority="7">
      <formula>MOD(ROW(),2)=0</formula>
    </cfRule>
  </conditionalFormatting>
  <conditionalFormatting sqref="C67:D68">
    <cfRule type="expression" dxfId="5" priority="6">
      <formula>MOD(ROW(),2)=0</formula>
    </cfRule>
  </conditionalFormatting>
  <conditionalFormatting sqref="B69:B70">
    <cfRule type="expression" dxfId="4" priority="5">
      <formula>MOD(ROW(),2)=0</formula>
    </cfRule>
  </conditionalFormatting>
  <conditionalFormatting sqref="B69:B70">
    <cfRule type="expression" dxfId="3" priority="4">
      <formula>MOD(ROW(),2)=0</formula>
    </cfRule>
  </conditionalFormatting>
  <conditionalFormatting sqref="C69:C70">
    <cfRule type="expression" dxfId="2" priority="3">
      <formula>MOD(ROW(),2)=0</formula>
    </cfRule>
  </conditionalFormatting>
  <conditionalFormatting sqref="C69:D70">
    <cfRule type="expression" dxfId="1" priority="2">
      <formula>MOD(ROW(),2)=0</formula>
    </cfRule>
  </conditionalFormatting>
  <conditionalFormatting sqref="C69:D70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5:T62"/>
  <sheetViews>
    <sheetView showGridLines="0" showRowColHeaders="0" zoomScale="80" zoomScaleNormal="80" workbookViewId="0">
      <selection activeCell="G40" sqref="G40"/>
    </sheetView>
  </sheetViews>
  <sheetFormatPr defaultRowHeight="15.75"/>
  <cols>
    <col min="1" max="1" width="8.140625" style="20" customWidth="1"/>
    <col min="2" max="2" width="7.42578125" style="20" customWidth="1"/>
    <col min="3" max="3" width="30" style="20" customWidth="1"/>
    <col min="4" max="4" width="12.28515625" style="20" customWidth="1"/>
    <col min="5" max="5" width="5.140625" style="20" customWidth="1"/>
    <col min="6" max="6" width="30" style="20" customWidth="1"/>
    <col min="7" max="7" width="14.140625" style="20" bestFit="1" customWidth="1"/>
    <col min="8" max="8" width="12.85546875" style="20" customWidth="1"/>
    <col min="9" max="9" width="9.140625" style="20"/>
    <col min="10" max="10" width="13.85546875" style="20" bestFit="1" customWidth="1"/>
    <col min="11" max="11" width="18.5703125" style="20" customWidth="1"/>
    <col min="12" max="12" width="14.85546875" style="21" customWidth="1"/>
    <col min="13" max="13" width="30.42578125" style="21" hidden="1" customWidth="1"/>
    <col min="14" max="14" width="8.85546875" style="21" hidden="1" customWidth="1"/>
    <col min="15" max="15" width="9.140625" style="21" hidden="1" customWidth="1"/>
    <col min="16" max="16" width="25.5703125" style="21" hidden="1" customWidth="1"/>
    <col min="17" max="17" width="8.85546875" style="21" hidden="1" customWidth="1"/>
    <col min="18" max="18" width="9.140625" style="21" hidden="1" customWidth="1"/>
    <col min="19" max="19" width="22.28515625" style="21" hidden="1" customWidth="1"/>
    <col min="20" max="20" width="12.140625" style="21" hidden="1" customWidth="1"/>
    <col min="21" max="21" width="9.140625" style="21" customWidth="1"/>
    <col min="22" max="16384" width="9.140625" style="21"/>
  </cols>
  <sheetData>
    <row r="5" spans="3:20">
      <c r="C5" s="159"/>
      <c r="D5" s="160"/>
      <c r="E5" s="160"/>
      <c r="F5" s="160"/>
      <c r="G5" s="160"/>
      <c r="H5" s="160"/>
    </row>
    <row r="6" spans="3:20">
      <c r="C6" s="160"/>
      <c r="D6" s="160"/>
      <c r="E6" s="160"/>
      <c r="F6" s="160"/>
      <c r="G6" s="160"/>
      <c r="H6" s="160"/>
    </row>
    <row r="7" spans="3:20">
      <c r="C7" s="160"/>
      <c r="D7" s="160"/>
      <c r="E7" s="160"/>
      <c r="F7" s="160"/>
      <c r="G7" s="160"/>
      <c r="H7" s="160"/>
    </row>
    <row r="8" spans="3:20" ht="16.5" thickBot="1"/>
    <row r="9" spans="3:20" ht="16.5" thickTop="1">
      <c r="C9" s="161" t="s">
        <v>146</v>
      </c>
      <c r="D9" s="162"/>
      <c r="E9" s="71"/>
      <c r="F9" s="161" t="s">
        <v>147</v>
      </c>
      <c r="G9" s="162"/>
    </row>
    <row r="10" spans="3:20">
      <c r="C10" s="163" t="s">
        <v>208</v>
      </c>
      <c r="D10" s="164"/>
      <c r="E10" s="71"/>
      <c r="F10" s="163" t="s">
        <v>208</v>
      </c>
      <c r="G10" s="164"/>
    </row>
    <row r="11" spans="3:20">
      <c r="C11" s="74" t="s">
        <v>6</v>
      </c>
      <c r="D11" s="75">
        <v>17297</v>
      </c>
      <c r="E11" s="73"/>
      <c r="F11" s="74" t="s">
        <v>163</v>
      </c>
      <c r="G11" s="76">
        <v>13065</v>
      </c>
    </row>
    <row r="12" spans="3:20">
      <c r="C12" s="84" t="s">
        <v>8</v>
      </c>
      <c r="D12" s="85">
        <v>2764</v>
      </c>
      <c r="E12" s="73"/>
      <c r="F12" s="84" t="s">
        <v>126</v>
      </c>
      <c r="G12" s="86">
        <v>5821</v>
      </c>
    </row>
    <row r="13" spans="3:20">
      <c r="C13" s="84" t="s">
        <v>164</v>
      </c>
      <c r="D13" s="85">
        <v>9349</v>
      </c>
      <c r="E13" s="73"/>
      <c r="F13" s="84" t="s">
        <v>148</v>
      </c>
      <c r="G13" s="86">
        <v>911</v>
      </c>
    </row>
    <row r="14" spans="3:20">
      <c r="C14" s="84" t="s">
        <v>165</v>
      </c>
      <c r="D14" s="85">
        <v>278</v>
      </c>
      <c r="E14" s="73"/>
      <c r="F14" s="84" t="s">
        <v>149</v>
      </c>
      <c r="G14" s="86">
        <v>2546</v>
      </c>
      <c r="M14" s="22" t="s">
        <v>2</v>
      </c>
      <c r="N14" s="23"/>
      <c r="O14" s="23"/>
      <c r="P14" s="23"/>
      <c r="Q14" s="23"/>
    </row>
    <row r="15" spans="3:20">
      <c r="C15" s="84" t="s">
        <v>166</v>
      </c>
      <c r="D15" s="85">
        <v>676</v>
      </c>
      <c r="E15" s="73"/>
      <c r="F15" s="84" t="s">
        <v>150</v>
      </c>
      <c r="G15" s="86">
        <v>2081</v>
      </c>
      <c r="M15" s="23"/>
      <c r="N15" s="23"/>
      <c r="O15" s="23"/>
      <c r="P15" s="23"/>
      <c r="Q15" s="23"/>
    </row>
    <row r="16" spans="3:20">
      <c r="C16" s="84" t="s">
        <v>151</v>
      </c>
      <c r="D16" s="85">
        <v>527</v>
      </c>
      <c r="E16" s="73"/>
      <c r="F16" s="84" t="s">
        <v>81</v>
      </c>
      <c r="G16" s="86">
        <v>1706</v>
      </c>
      <c r="M16" s="24" t="s">
        <v>3</v>
      </c>
      <c r="N16" s="25">
        <f>N18+N32+N34</f>
        <v>11465.986835026002</v>
      </c>
      <c r="O16" s="26"/>
      <c r="P16" s="27" t="s">
        <v>4</v>
      </c>
      <c r="Q16" s="28">
        <f>SUM(Q18:Q24)</f>
        <v>11465.986835025999</v>
      </c>
      <c r="S16" s="27" t="s">
        <v>5</v>
      </c>
      <c r="T16" s="28">
        <f>+SUM(T18:T26)</f>
        <v>6254.0332640000006</v>
      </c>
    </row>
    <row r="17" spans="3:20">
      <c r="C17" s="84" t="s">
        <v>152</v>
      </c>
      <c r="D17" s="85">
        <v>3703</v>
      </c>
      <c r="E17" s="73"/>
      <c r="F17" s="87"/>
      <c r="G17" s="88"/>
      <c r="M17" s="23"/>
      <c r="N17" s="23"/>
      <c r="O17" s="23"/>
      <c r="P17" s="23"/>
      <c r="Q17" s="23"/>
    </row>
    <row r="18" spans="3:20">
      <c r="C18" s="78"/>
      <c r="D18" s="79"/>
      <c r="E18" s="73"/>
      <c r="F18" s="78"/>
      <c r="G18" s="77"/>
      <c r="M18" s="29" t="s">
        <v>6</v>
      </c>
      <c r="N18" s="30">
        <f>SUM(N20:N30)</f>
        <v>8317.2810521920019</v>
      </c>
      <c r="O18" s="23"/>
      <c r="P18" s="31" t="s">
        <v>5</v>
      </c>
      <c r="Q18" s="32">
        <f>[2]Infograma!$F$44</f>
        <v>6254.0332640000006</v>
      </c>
      <c r="S18" s="31" t="s">
        <v>7</v>
      </c>
      <c r="T18" s="32">
        <f>[3]Informe_Mercado!$D$27/1000</f>
        <v>2784.9998968319628</v>
      </c>
    </row>
    <row r="19" spans="3:20">
      <c r="C19" s="78"/>
      <c r="D19" s="79"/>
      <c r="E19" s="73"/>
      <c r="F19" s="74" t="s">
        <v>253</v>
      </c>
      <c r="G19" s="76">
        <v>3008</v>
      </c>
      <c r="M19" s="23"/>
      <c r="N19" s="23"/>
      <c r="O19" s="23"/>
      <c r="P19" s="31"/>
      <c r="Q19" s="32"/>
      <c r="S19" s="31"/>
      <c r="T19" s="31"/>
    </row>
    <row r="20" spans="3:20">
      <c r="C20" s="74" t="s">
        <v>154</v>
      </c>
      <c r="D20" s="79"/>
      <c r="E20" s="73"/>
      <c r="F20" s="74" t="s">
        <v>153</v>
      </c>
      <c r="G20" s="76">
        <v>244</v>
      </c>
      <c r="M20" s="33" t="s">
        <v>8</v>
      </c>
      <c r="N20" s="34">
        <f>[2]Infograma!$C$46</f>
        <v>1445.1022113669999</v>
      </c>
      <c r="O20" s="23"/>
      <c r="P20" s="35" t="s">
        <v>9</v>
      </c>
      <c r="Q20" s="32">
        <f>[2]Infograma!$F$46</f>
        <v>1487.4072069179997</v>
      </c>
      <c r="S20" s="31" t="s">
        <v>10</v>
      </c>
      <c r="T20" s="32">
        <f>[3]Informe_Mercado!$D$28/1000</f>
        <v>472.44025788335091</v>
      </c>
    </row>
    <row r="21" spans="3:20">
      <c r="C21" s="74" t="s">
        <v>167</v>
      </c>
      <c r="D21" s="75">
        <v>870</v>
      </c>
      <c r="E21" s="73"/>
      <c r="F21" s="80"/>
      <c r="G21" s="77"/>
      <c r="M21" s="33"/>
      <c r="N21" s="33"/>
      <c r="O21" s="23"/>
      <c r="P21" s="31"/>
      <c r="Q21" s="32"/>
      <c r="S21" s="31"/>
      <c r="T21" s="31"/>
    </row>
    <row r="22" spans="3:20" s="20" customFormat="1">
      <c r="C22" s="78"/>
      <c r="D22" s="79"/>
      <c r="E22" s="73"/>
      <c r="F22" s="74" t="s">
        <v>15</v>
      </c>
      <c r="G22" s="76">
        <v>7252</v>
      </c>
      <c r="M22" s="33" t="s">
        <v>11</v>
      </c>
      <c r="N22" s="34">
        <f>[2]Infograma!$C$48</f>
        <v>4288.7150071690012</v>
      </c>
      <c r="O22" s="23"/>
      <c r="P22" s="35" t="s">
        <v>12</v>
      </c>
      <c r="Q22" s="32">
        <f>[2]Infograma!$F$48</f>
        <v>131.02769953699922</v>
      </c>
      <c r="S22" s="31" t="s">
        <v>13</v>
      </c>
      <c r="T22" s="32">
        <f>[3]Informe_Mercado!$D$29/1000</f>
        <v>1323.6467173200888</v>
      </c>
    </row>
    <row r="23" spans="3:20" s="20" customFormat="1">
      <c r="C23" s="78"/>
      <c r="D23" s="79"/>
      <c r="E23" s="73"/>
      <c r="F23" s="72"/>
      <c r="G23" s="77"/>
      <c r="M23" s="33"/>
      <c r="N23" s="33"/>
      <c r="O23" s="23"/>
      <c r="P23" s="35"/>
      <c r="Q23" s="32"/>
      <c r="S23" s="31"/>
      <c r="T23" s="32"/>
    </row>
    <row r="24" spans="3:20" s="20" customFormat="1">
      <c r="C24" s="74" t="s">
        <v>155</v>
      </c>
      <c r="D24" s="75">
        <v>5401</v>
      </c>
      <c r="E24" s="73"/>
      <c r="F24" s="72"/>
      <c r="G24" s="77"/>
      <c r="M24" s="33" t="s">
        <v>14</v>
      </c>
      <c r="N24" s="34">
        <f>[2]Infograma!$C$50</f>
        <v>339.73959364799998</v>
      </c>
      <c r="O24" s="23"/>
      <c r="P24" s="35" t="s">
        <v>15</v>
      </c>
      <c r="Q24" s="32">
        <f>[2]Infograma!$F$50</f>
        <v>3593.5186645709991</v>
      </c>
      <c r="S24" s="31" t="s">
        <v>16</v>
      </c>
      <c r="T24" s="32">
        <f>[3]Informe_Mercado!$D$30/1000</f>
        <v>771.56557322995241</v>
      </c>
    </row>
    <row r="25" spans="3:20" s="20" customFormat="1" ht="16.5" thickBot="1">
      <c r="C25" s="81"/>
      <c r="D25" s="82"/>
      <c r="E25" s="73"/>
      <c r="F25" s="81"/>
      <c r="G25" s="83"/>
      <c r="M25" s="33"/>
      <c r="N25" s="33"/>
      <c r="O25" s="23"/>
      <c r="P25" s="23"/>
      <c r="Q25" s="23"/>
      <c r="S25" s="31"/>
      <c r="T25" s="32"/>
    </row>
    <row r="26" spans="3:20" s="20" customFormat="1" ht="16.5" thickTop="1">
      <c r="C26" s="70"/>
      <c r="D26" s="70"/>
      <c r="E26" s="70"/>
      <c r="F26" s="70"/>
      <c r="G26" s="70"/>
      <c r="M26" s="33" t="s">
        <v>17</v>
      </c>
      <c r="N26" s="34">
        <f>[2]Infograma!$C$52</f>
        <v>271.23089400000003</v>
      </c>
      <c r="O26" s="23"/>
      <c r="P26" s="23"/>
      <c r="Q26" s="23"/>
      <c r="S26" s="31" t="s">
        <v>18</v>
      </c>
      <c r="T26" s="32">
        <f>+Q18-SUM(T18:T24)</f>
        <v>901.38081873464489</v>
      </c>
    </row>
    <row r="27" spans="3:20" s="20" customFormat="1">
      <c r="C27" s="70"/>
      <c r="D27" s="70"/>
      <c r="E27" s="70"/>
      <c r="F27" s="70"/>
      <c r="G27" s="70"/>
      <c r="M27" s="33"/>
      <c r="N27" s="33"/>
      <c r="O27" s="23"/>
      <c r="P27" s="23"/>
      <c r="Q27" s="23"/>
    </row>
    <row r="28" spans="3:20" s="20" customFormat="1">
      <c r="C28" s="158" t="s">
        <v>156</v>
      </c>
      <c r="D28" s="158"/>
      <c r="E28" s="158"/>
      <c r="F28" s="158"/>
      <c r="G28" s="158"/>
      <c r="M28" s="33" t="s">
        <v>19</v>
      </c>
      <c r="N28" s="34">
        <f>[2]Infograma!$C$54</f>
        <v>1833.2179720080001</v>
      </c>
      <c r="O28" s="23"/>
      <c r="P28" s="23"/>
      <c r="Q28" s="23"/>
    </row>
    <row r="29" spans="3:20" s="20" customFormat="1">
      <c r="C29" s="158" t="s">
        <v>157</v>
      </c>
      <c r="D29" s="158"/>
      <c r="E29" s="158"/>
      <c r="F29" s="158"/>
      <c r="G29" s="158"/>
      <c r="M29" s="33"/>
      <c r="N29" s="33"/>
      <c r="O29" s="23"/>
      <c r="P29" s="23"/>
      <c r="Q29" s="23"/>
    </row>
    <row r="30" spans="3:20" s="20" customFormat="1">
      <c r="C30" s="158" t="s">
        <v>158</v>
      </c>
      <c r="D30" s="158"/>
      <c r="E30" s="158"/>
      <c r="F30" s="158"/>
      <c r="G30" s="158"/>
      <c r="M30" s="33" t="s">
        <v>20</v>
      </c>
      <c r="N30" s="34">
        <f>[2]Infograma!$C$56</f>
        <v>139.275374</v>
      </c>
      <c r="O30" s="23"/>
      <c r="P30" s="23"/>
      <c r="Q30" s="23"/>
    </row>
    <row r="31" spans="3:20" s="20" customFormat="1">
      <c r="C31" s="158" t="s">
        <v>159</v>
      </c>
      <c r="D31" s="158"/>
      <c r="E31" s="158"/>
      <c r="F31" s="158"/>
      <c r="G31" s="158"/>
      <c r="M31" s="23"/>
      <c r="N31" s="23"/>
      <c r="O31" s="23"/>
      <c r="P31" s="23"/>
      <c r="Q31" s="23"/>
    </row>
    <row r="32" spans="3:20" s="20" customFormat="1">
      <c r="C32" s="158" t="s">
        <v>160</v>
      </c>
      <c r="D32" s="158"/>
      <c r="E32" s="158"/>
      <c r="F32" s="158"/>
      <c r="G32" s="158"/>
      <c r="M32" s="29" t="s">
        <v>21</v>
      </c>
      <c r="N32" s="30">
        <f>[2]Infograma!$C$58</f>
        <v>188.159479</v>
      </c>
      <c r="O32" s="23"/>
      <c r="P32" s="23"/>
      <c r="Q32" s="23"/>
    </row>
    <row r="33" spans="3:18" s="20" customFormat="1">
      <c r="C33" s="158" t="s">
        <v>161</v>
      </c>
      <c r="D33" s="158"/>
      <c r="E33" s="158"/>
      <c r="F33" s="158"/>
      <c r="G33" s="158"/>
      <c r="M33" s="23"/>
      <c r="N33" s="23"/>
      <c r="O33" s="23"/>
      <c r="P33" s="23"/>
      <c r="Q33" s="23"/>
    </row>
    <row r="34" spans="3:18" s="20" customFormat="1">
      <c r="C34" s="158" t="s">
        <v>162</v>
      </c>
      <c r="D34" s="158"/>
      <c r="E34" s="158"/>
      <c r="F34" s="158"/>
      <c r="G34" s="158"/>
      <c r="M34" s="29" t="s">
        <v>22</v>
      </c>
      <c r="N34" s="30">
        <f>[2]Infograma!$C$60</f>
        <v>2960.5463038340004</v>
      </c>
      <c r="O34" s="23"/>
      <c r="P34" s="23"/>
      <c r="Q34" s="23"/>
    </row>
    <row r="35" spans="3:18" s="20" customFormat="1">
      <c r="M35" s="23"/>
      <c r="N35" s="23"/>
      <c r="O35" s="23"/>
      <c r="P35" s="23"/>
      <c r="Q35" s="23"/>
    </row>
    <row r="36" spans="3:18" s="20" customFormat="1">
      <c r="M36" s="23"/>
      <c r="N36" s="23"/>
      <c r="O36" s="23"/>
      <c r="P36" s="23"/>
      <c r="Q36" s="23"/>
    </row>
    <row r="37" spans="3:18" s="20" customFormat="1">
      <c r="M37" s="22"/>
      <c r="N37" s="23"/>
      <c r="O37" s="23"/>
      <c r="P37" s="23"/>
      <c r="Q37" s="23"/>
    </row>
    <row r="38" spans="3:18">
      <c r="J38" s="36"/>
      <c r="M38" s="23"/>
      <c r="N38" s="23"/>
      <c r="O38" s="23"/>
      <c r="P38" s="23"/>
      <c r="Q38" s="23"/>
    </row>
    <row r="39" spans="3:18">
      <c r="J39" s="36"/>
      <c r="M39" s="22"/>
      <c r="N39" s="22"/>
      <c r="O39" s="22"/>
      <c r="P39" s="22"/>
      <c r="Q39" s="22"/>
      <c r="R39" s="22"/>
    </row>
    <row r="40" spans="3:18">
      <c r="J40" s="36"/>
      <c r="K40" s="37"/>
      <c r="M40" s="22"/>
      <c r="N40" s="22"/>
      <c r="O40" s="22"/>
      <c r="P40" s="22"/>
      <c r="Q40" s="22"/>
      <c r="R40" s="22"/>
    </row>
    <row r="41" spans="3:18">
      <c r="J41" s="36"/>
      <c r="M41" s="22"/>
      <c r="N41" s="22"/>
      <c r="O41" s="22"/>
      <c r="P41" s="22"/>
      <c r="Q41" s="22"/>
      <c r="R41" s="22"/>
    </row>
    <row r="42" spans="3:18">
      <c r="J42" s="36"/>
      <c r="M42" s="22"/>
      <c r="N42" s="22"/>
      <c r="O42" s="22"/>
      <c r="P42" s="22"/>
      <c r="Q42" s="22"/>
      <c r="R42" s="22"/>
    </row>
    <row r="43" spans="3:18">
      <c r="J43" s="36"/>
      <c r="K43" s="37"/>
      <c r="M43" s="22"/>
      <c r="N43" s="22"/>
      <c r="O43" s="22"/>
      <c r="P43" s="22"/>
      <c r="Q43" s="22"/>
      <c r="R43" s="22"/>
    </row>
    <row r="44" spans="3:18">
      <c r="K44" s="37"/>
      <c r="M44" s="22"/>
      <c r="N44" s="22"/>
      <c r="O44" s="22"/>
      <c r="P44" s="22"/>
      <c r="Q44" s="22"/>
      <c r="R44" s="22"/>
    </row>
    <row r="45" spans="3:18">
      <c r="J45" s="37"/>
      <c r="K45" s="37"/>
      <c r="M45" s="22"/>
      <c r="N45" s="22"/>
      <c r="O45" s="22"/>
      <c r="P45" s="22"/>
      <c r="Q45" s="22"/>
      <c r="R45" s="22"/>
    </row>
    <row r="46" spans="3:18">
      <c r="J46" s="37"/>
      <c r="M46" s="22"/>
      <c r="N46" s="22"/>
      <c r="O46" s="22"/>
      <c r="P46" s="22"/>
      <c r="Q46" s="22"/>
      <c r="R46" s="22"/>
    </row>
    <row r="47" spans="3:18" s="20" customFormat="1">
      <c r="J47" s="37"/>
      <c r="M47" s="22"/>
      <c r="N47" s="22"/>
      <c r="O47" s="22"/>
      <c r="P47" s="22"/>
      <c r="Q47" s="22"/>
      <c r="R47" s="22"/>
    </row>
    <row r="48" spans="3:18" s="20" customFormat="1">
      <c r="K48" s="37"/>
      <c r="M48" s="22"/>
      <c r="N48" s="22"/>
      <c r="O48" s="22"/>
      <c r="P48" s="22"/>
      <c r="Q48" s="22"/>
      <c r="R48" s="22"/>
    </row>
    <row r="49" spans="1:18" s="20" customFormat="1">
      <c r="K49" s="36"/>
      <c r="M49" s="22"/>
      <c r="N49" s="22"/>
      <c r="O49" s="22"/>
      <c r="P49" s="22"/>
      <c r="Q49" s="22"/>
      <c r="R49" s="22"/>
    </row>
    <row r="50" spans="1:18" s="20" customFormat="1">
      <c r="M50" s="22"/>
      <c r="N50" s="22"/>
      <c r="O50" s="22"/>
      <c r="P50" s="22"/>
      <c r="Q50" s="22"/>
      <c r="R50" s="22"/>
    </row>
    <row r="51" spans="1:18" s="20" customFormat="1">
      <c r="J51" s="37"/>
      <c r="M51" s="22"/>
      <c r="N51" s="22"/>
      <c r="O51" s="22"/>
      <c r="P51" s="22"/>
      <c r="Q51" s="22"/>
      <c r="R51" s="22"/>
    </row>
    <row r="52" spans="1:18">
      <c r="M52" s="22"/>
      <c r="N52" s="22"/>
      <c r="O52" s="22"/>
      <c r="P52" s="22"/>
      <c r="Q52" s="22"/>
      <c r="R52" s="22"/>
    </row>
    <row r="53" spans="1:18">
      <c r="M53" s="22"/>
      <c r="N53" s="22"/>
      <c r="O53" s="22"/>
      <c r="P53" s="22"/>
      <c r="Q53" s="22"/>
      <c r="R53" s="22"/>
    </row>
    <row r="54" spans="1:18">
      <c r="M54" s="22"/>
      <c r="N54" s="22"/>
      <c r="O54" s="22"/>
      <c r="P54" s="22"/>
      <c r="Q54" s="22"/>
      <c r="R54" s="22"/>
    </row>
    <row r="55" spans="1:18">
      <c r="G55" s="21"/>
      <c r="H55" s="21"/>
      <c r="I55" s="21"/>
      <c r="J55" s="21"/>
      <c r="K55" s="21"/>
      <c r="M55" s="22"/>
      <c r="N55" s="22"/>
      <c r="O55" s="22"/>
      <c r="P55" s="22"/>
      <c r="Q55" s="22"/>
      <c r="R55" s="22"/>
    </row>
    <row r="56" spans="1:18">
      <c r="J56" s="36"/>
    </row>
    <row r="58" spans="1:18">
      <c r="A58" s="21"/>
      <c r="B58" s="21"/>
      <c r="C58" s="21"/>
      <c r="D58" s="21"/>
      <c r="E58" s="21"/>
      <c r="F58" s="21"/>
    </row>
    <row r="62" spans="1:18">
      <c r="C62" s="36"/>
      <c r="D62" s="36"/>
    </row>
  </sheetData>
  <dataConsolidate/>
  <mergeCells count="12">
    <mergeCell ref="C5:H7"/>
    <mergeCell ref="C9:D9"/>
    <mergeCell ref="F9:G9"/>
    <mergeCell ref="C10:D10"/>
    <mergeCell ref="F10:G10"/>
    <mergeCell ref="C33:G33"/>
    <mergeCell ref="C34:G34"/>
    <mergeCell ref="C28:G28"/>
    <mergeCell ref="C29:G29"/>
    <mergeCell ref="C30:G30"/>
    <mergeCell ref="C31:G31"/>
    <mergeCell ref="C32:G32"/>
  </mergeCells>
  <conditionalFormatting sqref="C12:D17 F12:G16">
    <cfRule type="expression" dxfId="64" priority="1">
      <formula>MOD(ROW(),2)=0</formula>
    </cfRule>
  </conditionalFormatting>
  <pageMargins left="0" right="0" top="0" bottom="0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showGridLines="0" showRowColHeaders="0" zoomScale="80" zoomScaleNormal="80" workbookViewId="0">
      <selection activeCell="E29" sqref="E29"/>
    </sheetView>
  </sheetViews>
  <sheetFormatPr defaultColWidth="8.7109375" defaultRowHeight="15" customHeight="1" zeroHeight="1"/>
  <cols>
    <col min="1" max="1" width="13.85546875" customWidth="1"/>
    <col min="2" max="2" width="35.85546875" customWidth="1"/>
    <col min="3" max="10" width="15.42578125" customWidth="1"/>
    <col min="16384" max="16384" width="8.7109375" customWidth="1"/>
  </cols>
  <sheetData>
    <row r="1" spans="1:10" ht="15" customHeight="1">
      <c r="B1" s="165"/>
      <c r="C1" s="165"/>
      <c r="D1" s="165"/>
      <c r="E1" s="165"/>
      <c r="F1" s="165"/>
    </row>
    <row r="2" spans="1:10" ht="15" customHeight="1">
      <c r="B2" s="165"/>
      <c r="C2" s="165"/>
      <c r="D2" s="165"/>
      <c r="E2" s="165"/>
      <c r="F2" s="165"/>
    </row>
    <row r="3" spans="1:10" ht="15" customHeight="1">
      <c r="B3" s="165"/>
      <c r="C3" s="165"/>
      <c r="D3" s="165"/>
      <c r="E3" s="165"/>
      <c r="F3" s="165"/>
    </row>
    <row r="4" spans="1:10" ht="15" customHeight="1">
      <c r="B4" s="165"/>
      <c r="C4" s="165"/>
      <c r="D4" s="165"/>
      <c r="E4" s="165"/>
      <c r="F4" s="165"/>
    </row>
    <row r="5" spans="1:10" ht="15" customHeight="1">
      <c r="B5" s="165"/>
      <c r="C5" s="165"/>
      <c r="D5" s="165"/>
      <c r="E5" s="165"/>
      <c r="F5" s="165"/>
    </row>
    <row r="6" spans="1:10" ht="15" customHeight="1">
      <c r="B6" s="165"/>
      <c r="C6" s="165"/>
      <c r="D6" s="165"/>
      <c r="E6" s="165"/>
      <c r="F6" s="165"/>
    </row>
    <row r="7" spans="1:10" ht="24.6" customHeight="1">
      <c r="A7" s="9"/>
      <c r="B7" s="5" t="s">
        <v>0</v>
      </c>
      <c r="C7" s="9"/>
      <c r="D7" s="9"/>
      <c r="E7" s="9"/>
    </row>
    <row r="8" spans="1:10" ht="24.6" customHeight="1" thickBot="1">
      <c r="A8" s="9"/>
      <c r="B8" s="168"/>
      <c r="C8" s="169" t="s">
        <v>23</v>
      </c>
      <c r="D8" s="170"/>
      <c r="E8" s="170"/>
      <c r="F8" s="170"/>
      <c r="G8" s="169" t="s">
        <v>198</v>
      </c>
      <c r="H8" s="170"/>
      <c r="I8" s="170"/>
      <c r="J8" s="170"/>
    </row>
    <row r="9" spans="1:10" ht="32.450000000000003" customHeight="1" thickTop="1">
      <c r="A9" s="9"/>
      <c r="B9" s="168"/>
      <c r="C9" s="166" t="s">
        <v>204</v>
      </c>
      <c r="D9" s="167"/>
      <c r="E9" s="166" t="s">
        <v>199</v>
      </c>
      <c r="F9" s="167"/>
      <c r="G9" s="166" t="s">
        <v>205</v>
      </c>
      <c r="H9" s="167"/>
      <c r="I9" s="166" t="s">
        <v>200</v>
      </c>
      <c r="J9" s="167"/>
    </row>
    <row r="10" spans="1:10" ht="31.5" customHeight="1">
      <c r="A10" s="9"/>
      <c r="B10" s="168"/>
      <c r="C10" s="38" t="s">
        <v>251</v>
      </c>
      <c r="D10" s="38" t="s">
        <v>125</v>
      </c>
      <c r="E10" s="38" t="s">
        <v>251</v>
      </c>
      <c r="F10" s="38" t="s">
        <v>125</v>
      </c>
      <c r="G10" s="38" t="s">
        <v>251</v>
      </c>
      <c r="H10" s="38" t="s">
        <v>125</v>
      </c>
      <c r="I10" s="38" t="s">
        <v>251</v>
      </c>
      <c r="J10" s="38" t="s">
        <v>125</v>
      </c>
    </row>
    <row r="11" spans="1:10" ht="21.75" customHeight="1">
      <c r="A11" s="9"/>
      <c r="B11" s="66" t="s">
        <v>126</v>
      </c>
      <c r="C11" s="67">
        <v>2766585</v>
      </c>
      <c r="D11" s="67">
        <v>2620987</v>
      </c>
      <c r="E11" s="67">
        <v>2657910</v>
      </c>
      <c r="F11" s="67">
        <v>2307579</v>
      </c>
      <c r="G11" s="67">
        <v>5641592</v>
      </c>
      <c r="H11" s="67">
        <v>5280573</v>
      </c>
      <c r="I11" s="67">
        <v>5442910</v>
      </c>
      <c r="J11" s="67">
        <v>4866635</v>
      </c>
    </row>
    <row r="12" spans="1:10" ht="21.75" customHeight="1">
      <c r="A12" s="9"/>
      <c r="B12" s="66" t="s">
        <v>127</v>
      </c>
      <c r="C12" s="67">
        <v>425533</v>
      </c>
      <c r="D12" s="67">
        <v>309802</v>
      </c>
      <c r="E12" s="67">
        <v>406876</v>
      </c>
      <c r="F12" s="67">
        <v>287200</v>
      </c>
      <c r="G12" s="67">
        <v>855836</v>
      </c>
      <c r="H12" s="67">
        <v>624928</v>
      </c>
      <c r="I12" s="67">
        <v>879316</v>
      </c>
      <c r="J12" s="67">
        <v>615285</v>
      </c>
    </row>
    <row r="13" spans="1:10" ht="21.75" customHeight="1">
      <c r="A13" s="9"/>
      <c r="B13" s="66" t="s">
        <v>128</v>
      </c>
      <c r="C13" s="67">
        <v>996054</v>
      </c>
      <c r="D13" s="67">
        <v>1042491</v>
      </c>
      <c r="E13" s="67">
        <v>989135</v>
      </c>
      <c r="F13" s="67">
        <v>903816</v>
      </c>
      <c r="G13" s="67">
        <v>2102567</v>
      </c>
      <c r="H13" s="67">
        <v>2149621</v>
      </c>
      <c r="I13" s="67">
        <v>2312782</v>
      </c>
      <c r="J13" s="67">
        <v>2099432</v>
      </c>
    </row>
    <row r="14" spans="1:10" ht="21.75" customHeight="1">
      <c r="A14" s="9"/>
      <c r="B14" s="66" t="s">
        <v>129</v>
      </c>
      <c r="C14" s="67">
        <v>1061983</v>
      </c>
      <c r="D14" s="67">
        <v>625485</v>
      </c>
      <c r="E14" s="67">
        <v>892061</v>
      </c>
      <c r="F14" s="67">
        <v>510628</v>
      </c>
      <c r="G14" s="67">
        <v>1899390</v>
      </c>
      <c r="H14" s="67">
        <v>1158436</v>
      </c>
      <c r="I14" s="67">
        <v>1663627</v>
      </c>
      <c r="J14" s="67">
        <v>982503</v>
      </c>
    </row>
    <row r="15" spans="1:10" ht="21.75" customHeight="1">
      <c r="A15" s="9"/>
      <c r="B15" s="66" t="s">
        <v>130</v>
      </c>
      <c r="C15" s="67">
        <v>171645</v>
      </c>
      <c r="D15" s="67">
        <v>128263</v>
      </c>
      <c r="E15" s="67">
        <v>169009</v>
      </c>
      <c r="F15" s="67">
        <v>121381</v>
      </c>
      <c r="G15" s="67">
        <v>358362</v>
      </c>
      <c r="H15" s="67">
        <v>265367</v>
      </c>
      <c r="I15" s="67">
        <v>386015</v>
      </c>
      <c r="J15" s="67">
        <v>279249</v>
      </c>
    </row>
    <row r="16" spans="1:10" ht="21.75" customHeight="1">
      <c r="A16" s="9"/>
      <c r="B16" s="66" t="s">
        <v>131</v>
      </c>
      <c r="C16" s="67">
        <v>314679</v>
      </c>
      <c r="D16" s="67">
        <v>149098</v>
      </c>
      <c r="E16" s="67">
        <v>325162</v>
      </c>
      <c r="F16" s="67">
        <v>142679</v>
      </c>
      <c r="G16" s="67">
        <v>670035</v>
      </c>
      <c r="H16" s="67">
        <v>361053</v>
      </c>
      <c r="I16" s="67">
        <v>664656</v>
      </c>
      <c r="J16" s="67">
        <v>295455</v>
      </c>
    </row>
    <row r="17" spans="1:10" ht="21.75" customHeight="1">
      <c r="A17" s="9"/>
      <c r="B17" s="66" t="s">
        <v>132</v>
      </c>
      <c r="C17" s="151">
        <v>352752</v>
      </c>
      <c r="D17" s="151">
        <v>197094</v>
      </c>
      <c r="E17" s="151">
        <v>339650</v>
      </c>
      <c r="F17" s="151">
        <v>177860</v>
      </c>
      <c r="G17" s="151">
        <v>699867</v>
      </c>
      <c r="H17" s="151">
        <v>391974</v>
      </c>
      <c r="I17" s="151">
        <v>675124</v>
      </c>
      <c r="J17" s="151">
        <v>356523</v>
      </c>
    </row>
    <row r="18" spans="1:10" ht="21.75" customHeight="1">
      <c r="A18" s="9"/>
      <c r="B18" s="150" t="s">
        <v>133</v>
      </c>
      <c r="C18" s="152">
        <v>6089231</v>
      </c>
      <c r="D18" s="152">
        <v>5073220</v>
      </c>
      <c r="E18" s="152">
        <v>5779803</v>
      </c>
      <c r="F18" s="152">
        <v>4451143</v>
      </c>
      <c r="G18" s="152">
        <v>12227649</v>
      </c>
      <c r="H18" s="152">
        <v>10231952</v>
      </c>
      <c r="I18" s="152">
        <v>12024430</v>
      </c>
      <c r="J18" s="152">
        <v>9495082</v>
      </c>
    </row>
    <row r="19" spans="1:10" ht="21.75" customHeight="1">
      <c r="A19" s="9"/>
      <c r="B19" s="66" t="s">
        <v>134</v>
      </c>
      <c r="C19" s="67">
        <v>8272</v>
      </c>
      <c r="D19" s="67" t="s">
        <v>210</v>
      </c>
      <c r="E19" s="67">
        <v>7970</v>
      </c>
      <c r="F19" s="67" t="s">
        <v>252</v>
      </c>
      <c r="G19" s="67">
        <v>16832</v>
      </c>
      <c r="H19" s="67" t="s">
        <v>210</v>
      </c>
      <c r="I19" s="67">
        <v>17376</v>
      </c>
      <c r="J19" s="67" t="s">
        <v>252</v>
      </c>
    </row>
    <row r="20" spans="1:10" ht="21.75" customHeight="1">
      <c r="A20" s="9"/>
      <c r="B20" s="66" t="s">
        <v>135</v>
      </c>
      <c r="C20" s="67" t="s">
        <v>210</v>
      </c>
      <c r="D20" s="67" t="s">
        <v>210</v>
      </c>
      <c r="E20" s="67" t="s">
        <v>210</v>
      </c>
      <c r="F20" s="67" t="s">
        <v>252</v>
      </c>
      <c r="G20" s="67" t="s">
        <v>210</v>
      </c>
      <c r="H20" s="67">
        <v>913</v>
      </c>
      <c r="I20" s="67" t="s">
        <v>210</v>
      </c>
      <c r="J20" s="67" t="s">
        <v>252</v>
      </c>
    </row>
    <row r="21" spans="1:10" ht="21.75" customHeight="1">
      <c r="B21" s="66" t="s">
        <v>136</v>
      </c>
      <c r="C21" s="67" t="s">
        <v>210</v>
      </c>
      <c r="D21" s="67">
        <v>-25343</v>
      </c>
      <c r="E21" s="67" t="s">
        <v>210</v>
      </c>
      <c r="F21" s="67">
        <v>-59603</v>
      </c>
      <c r="G21" s="67" t="s">
        <v>210</v>
      </c>
      <c r="H21" s="67">
        <v>-110100</v>
      </c>
      <c r="I21" s="67" t="s">
        <v>210</v>
      </c>
      <c r="J21" s="67">
        <v>-208482</v>
      </c>
    </row>
    <row r="22" spans="1:10" ht="21.75" customHeight="1" thickBot="1">
      <c r="B22" s="150" t="s">
        <v>137</v>
      </c>
      <c r="C22" s="153">
        <v>6097503</v>
      </c>
      <c r="D22" s="153">
        <v>5047877</v>
      </c>
      <c r="E22" s="153">
        <v>5787773</v>
      </c>
      <c r="F22" s="153">
        <v>4391540</v>
      </c>
      <c r="G22" s="153">
        <v>12244481</v>
      </c>
      <c r="H22" s="153">
        <v>10122765</v>
      </c>
      <c r="I22" s="153">
        <v>12041806</v>
      </c>
      <c r="J22" s="153">
        <v>9286600</v>
      </c>
    </row>
    <row r="23" spans="1:10" ht="15.75" thickTop="1">
      <c r="C23" s="6"/>
      <c r="D23" s="6"/>
    </row>
    <row r="24" spans="1:10">
      <c r="C24" s="6"/>
      <c r="D24" s="6"/>
    </row>
    <row r="25" spans="1:10">
      <c r="C25" s="6"/>
      <c r="D25" s="6"/>
    </row>
    <row r="26" spans="1:10"/>
    <row r="27" spans="1:10">
      <c r="C27" s="6"/>
      <c r="D27" s="6"/>
    </row>
    <row r="28" spans="1:10">
      <c r="C28" s="6"/>
      <c r="D28" s="6"/>
    </row>
    <row r="29" spans="1:10">
      <c r="C29" s="6"/>
      <c r="D29" s="6"/>
    </row>
    <row r="30" spans="1:10">
      <c r="C30" s="6"/>
      <c r="D30" s="6"/>
    </row>
    <row r="31" spans="1:10">
      <c r="D31" s="6"/>
    </row>
    <row r="32" spans="1:10">
      <c r="C32" s="6"/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C37" s="6"/>
      <c r="D37" s="6"/>
    </row>
    <row r="38" spans="3:4">
      <c r="C38" s="6"/>
      <c r="D38" s="6"/>
    </row>
    <row r="39" spans="3:4"/>
    <row r="40" spans="3:4"/>
    <row r="41" spans="3:4"/>
    <row r="42" spans="3:4"/>
    <row r="43" spans="3:4"/>
    <row r="44" spans="3:4"/>
    <row r="45" spans="3:4"/>
    <row r="46" spans="3:4"/>
    <row r="47" spans="3:4"/>
    <row r="48" spans="3:4"/>
  </sheetData>
  <mergeCells count="8">
    <mergeCell ref="B1:F6"/>
    <mergeCell ref="E9:F9"/>
    <mergeCell ref="G9:H9"/>
    <mergeCell ref="I9:J9"/>
    <mergeCell ref="C9:D9"/>
    <mergeCell ref="B8:B10"/>
    <mergeCell ref="C8:F8"/>
    <mergeCell ref="G8:J8"/>
  </mergeCells>
  <conditionalFormatting sqref="B11:F17">
    <cfRule type="expression" dxfId="63" priority="10">
      <formula>MOD(ROW(),2)=0</formula>
    </cfRule>
  </conditionalFormatting>
  <conditionalFormatting sqref="D11:F17">
    <cfRule type="expression" dxfId="62" priority="9">
      <formula>MOD(ROW(),2)=0</formula>
    </cfRule>
  </conditionalFormatting>
  <conditionalFormatting sqref="G11:J17">
    <cfRule type="expression" dxfId="61" priority="7">
      <formula>MOD(ROW(),2)=0</formula>
    </cfRule>
  </conditionalFormatting>
  <conditionalFormatting sqref="H11:J17">
    <cfRule type="expression" dxfId="60" priority="6">
      <formula>MOD(ROW(),2)=0</formula>
    </cfRule>
  </conditionalFormatting>
  <conditionalFormatting sqref="B18:F22">
    <cfRule type="expression" dxfId="59" priority="4">
      <formula>MOD(ROW(),2)=0</formula>
    </cfRule>
  </conditionalFormatting>
  <conditionalFormatting sqref="D18:F22">
    <cfRule type="expression" dxfId="58" priority="3">
      <formula>MOD(ROW(),2)=0</formula>
    </cfRule>
  </conditionalFormatting>
  <conditionalFormatting sqref="G18:J22">
    <cfRule type="expression" dxfId="57" priority="2">
      <formula>MOD(ROW(),2)=0</formula>
    </cfRule>
  </conditionalFormatting>
  <conditionalFormatting sqref="H18:J22">
    <cfRule type="expression" dxfId="5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showGridLines="0" showRowColHeaders="0" zoomScale="80" zoomScaleNormal="80" workbookViewId="0">
      <selection activeCell="E42" sqref="E42"/>
    </sheetView>
  </sheetViews>
  <sheetFormatPr defaultColWidth="8.7109375" defaultRowHeight="15" customHeight="1" zeroHeight="1"/>
  <cols>
    <col min="1" max="1" width="13.85546875" customWidth="1"/>
    <col min="2" max="2" width="42.85546875" customWidth="1"/>
    <col min="3" max="6" width="19.5703125" customWidth="1"/>
    <col min="16384" max="16384" width="8.7109375" customWidth="1"/>
  </cols>
  <sheetData>
    <row r="1" spans="1:6" ht="15" customHeight="1">
      <c r="B1" s="165"/>
      <c r="C1" s="165"/>
      <c r="D1" s="165"/>
      <c r="E1" s="165"/>
      <c r="F1" s="165"/>
    </row>
    <row r="2" spans="1:6" ht="15" customHeight="1">
      <c r="B2" s="165"/>
      <c r="C2" s="165"/>
      <c r="D2" s="165"/>
      <c r="E2" s="165"/>
      <c r="F2" s="165"/>
    </row>
    <row r="3" spans="1:6" ht="15" customHeight="1">
      <c r="B3" s="165"/>
      <c r="C3" s="165"/>
      <c r="D3" s="165"/>
      <c r="E3" s="165"/>
      <c r="F3" s="165"/>
    </row>
    <row r="4" spans="1:6" ht="15" customHeight="1">
      <c r="B4" s="165"/>
      <c r="C4" s="165"/>
      <c r="D4" s="165"/>
      <c r="E4" s="165"/>
      <c r="F4" s="165"/>
    </row>
    <row r="5" spans="1:6" ht="15" customHeight="1">
      <c r="B5" s="165"/>
      <c r="C5" s="165"/>
      <c r="D5" s="165"/>
      <c r="E5" s="165"/>
      <c r="F5" s="165"/>
    </row>
    <row r="6" spans="1:6" ht="15" customHeight="1">
      <c r="B6" s="165"/>
      <c r="C6" s="165"/>
      <c r="D6" s="165"/>
      <c r="E6" s="165"/>
      <c r="F6" s="165"/>
    </row>
    <row r="7" spans="1:6" ht="24.6" customHeight="1">
      <c r="A7" s="9"/>
      <c r="B7" s="5" t="s">
        <v>0</v>
      </c>
      <c r="C7" s="9"/>
      <c r="D7" s="9"/>
      <c r="E7" s="9"/>
    </row>
    <row r="8" spans="1:6" ht="32.450000000000003" customHeight="1">
      <c r="A8" s="9"/>
      <c r="B8" s="168"/>
      <c r="C8" s="171" t="s">
        <v>23</v>
      </c>
      <c r="D8" s="172"/>
      <c r="E8" s="171" t="s">
        <v>198</v>
      </c>
      <c r="F8" s="172"/>
    </row>
    <row r="9" spans="1:6" ht="31.5" customHeight="1">
      <c r="A9" s="9"/>
      <c r="B9" s="168"/>
      <c r="C9" s="38" t="s">
        <v>204</v>
      </c>
      <c r="D9" s="38" t="s">
        <v>199</v>
      </c>
      <c r="E9" s="38" t="s">
        <v>205</v>
      </c>
      <c r="F9" s="38" t="s">
        <v>200</v>
      </c>
    </row>
    <row r="10" spans="1:6" ht="24.6" customHeight="1">
      <c r="A10" s="9"/>
      <c r="B10" s="66" t="s">
        <v>138</v>
      </c>
      <c r="C10" s="67">
        <v>480103</v>
      </c>
      <c r="D10" s="68">
        <v>524601</v>
      </c>
      <c r="E10" s="67">
        <v>967628</v>
      </c>
      <c r="F10" s="68">
        <v>952413</v>
      </c>
    </row>
    <row r="11" spans="1:6" ht="24.6" customHeight="1">
      <c r="A11" s="9"/>
      <c r="B11" s="66" t="s">
        <v>139</v>
      </c>
      <c r="C11" s="67">
        <v>209823</v>
      </c>
      <c r="D11" s="68">
        <v>199970</v>
      </c>
      <c r="E11" s="67">
        <v>422310</v>
      </c>
      <c r="F11" s="68">
        <v>400204</v>
      </c>
    </row>
    <row r="12" spans="1:6" ht="24.6" customHeight="1">
      <c r="A12" s="9"/>
      <c r="B12" s="66" t="s">
        <v>140</v>
      </c>
      <c r="C12" s="67">
        <v>61145</v>
      </c>
      <c r="D12" s="68">
        <v>75742</v>
      </c>
      <c r="E12" s="67">
        <v>122289</v>
      </c>
      <c r="F12" s="68">
        <v>151484</v>
      </c>
    </row>
    <row r="13" spans="1:6" ht="24.6" customHeight="1">
      <c r="A13" s="9"/>
      <c r="B13" s="66" t="s">
        <v>141</v>
      </c>
      <c r="C13" s="67">
        <v>297583</v>
      </c>
      <c r="D13" s="68">
        <v>195334</v>
      </c>
      <c r="E13" s="67">
        <v>297583</v>
      </c>
      <c r="F13" s="68">
        <v>417023</v>
      </c>
    </row>
    <row r="14" spans="1:6" ht="24.6" customHeight="1">
      <c r="A14" s="9"/>
      <c r="B14" s="66" t="s">
        <v>142</v>
      </c>
      <c r="C14" s="67">
        <v>110107</v>
      </c>
      <c r="D14" s="68">
        <v>84216</v>
      </c>
      <c r="E14" s="67">
        <v>195094</v>
      </c>
      <c r="F14" s="68">
        <v>163392</v>
      </c>
    </row>
    <row r="15" spans="1:6" ht="24.6" customHeight="1">
      <c r="A15" s="9"/>
      <c r="B15" s="66" t="s">
        <v>143</v>
      </c>
      <c r="C15" s="67">
        <v>1046928</v>
      </c>
      <c r="D15" s="68">
        <v>757419</v>
      </c>
      <c r="E15" s="67">
        <v>2177452</v>
      </c>
      <c r="F15" s="68">
        <v>1584890</v>
      </c>
    </row>
    <row r="16" spans="1:6" ht="24.6" customHeight="1">
      <c r="A16" s="9"/>
      <c r="B16" s="66" t="s">
        <v>20</v>
      </c>
      <c r="C16" s="67">
        <v>95500</v>
      </c>
      <c r="D16" s="68">
        <v>77933</v>
      </c>
      <c r="E16" s="67">
        <v>191000</v>
      </c>
      <c r="F16" s="68">
        <v>155866</v>
      </c>
    </row>
    <row r="17" spans="1:6" ht="24.6" customHeight="1">
      <c r="A17" s="9"/>
      <c r="B17" s="66" t="s">
        <v>144</v>
      </c>
      <c r="C17" s="67">
        <v>273757</v>
      </c>
      <c r="D17" s="68">
        <v>154314</v>
      </c>
      <c r="E17" s="67">
        <v>528781</v>
      </c>
      <c r="F17" s="68">
        <v>327796</v>
      </c>
    </row>
    <row r="18" spans="1:6" ht="24.6" customHeight="1">
      <c r="A18" s="9"/>
      <c r="B18" s="66" t="s">
        <v>145</v>
      </c>
      <c r="C18" s="67">
        <v>-199744</v>
      </c>
      <c r="D18" s="68">
        <v>-166429</v>
      </c>
      <c r="E18" s="67">
        <v>-378596</v>
      </c>
      <c r="F18" s="68">
        <v>-330789</v>
      </c>
    </row>
    <row r="19" spans="1:6" ht="24.6" customHeight="1" thickBot="1">
      <c r="A19" s="9"/>
      <c r="B19" s="66"/>
      <c r="C19" s="69">
        <v>2375202</v>
      </c>
      <c r="D19" s="69">
        <v>1903100</v>
      </c>
      <c r="E19" s="69">
        <v>4523541</v>
      </c>
      <c r="F19" s="69">
        <v>3822279</v>
      </c>
    </row>
    <row r="20" spans="1:6" ht="15.75" hidden="1" thickTop="1"/>
    <row r="21" spans="1:6" ht="15.75" hidden="1" thickTop="1">
      <c r="C21" s="7"/>
      <c r="D21" s="7"/>
    </row>
    <row r="22" spans="1:6" ht="15.75" hidden="1" thickTop="1">
      <c r="C22" s="6"/>
      <c r="D22" s="6"/>
    </row>
    <row r="23" spans="1:6" ht="15.75" hidden="1" thickTop="1">
      <c r="C23" s="6"/>
      <c r="D23" s="6"/>
    </row>
    <row r="24" spans="1:6" ht="15.75" hidden="1" thickTop="1">
      <c r="C24" s="6"/>
      <c r="D24" s="6"/>
    </row>
    <row r="25" spans="1:6" ht="15.75" hidden="1" thickTop="1"/>
    <row r="26" spans="1:6" ht="15.75" hidden="1" thickTop="1">
      <c r="C26" s="6"/>
      <c r="D26" s="6"/>
    </row>
    <row r="27" spans="1:6" ht="15.75" hidden="1" thickTop="1">
      <c r="C27" s="6"/>
      <c r="D27" s="6"/>
    </row>
    <row r="28" spans="1:6" ht="15.75" hidden="1" thickTop="1">
      <c r="C28" s="6"/>
      <c r="D28" s="6"/>
    </row>
    <row r="29" spans="1:6" ht="15.75" hidden="1" thickTop="1">
      <c r="C29" s="6"/>
      <c r="D29" s="6"/>
    </row>
    <row r="30" spans="1:6" ht="15.75" hidden="1" thickTop="1">
      <c r="D30" s="6"/>
    </row>
    <row r="31" spans="1:6" ht="15.75" hidden="1" thickTop="1">
      <c r="C31" s="6"/>
      <c r="D31" s="6"/>
    </row>
    <row r="32" spans="1:6" ht="15.75" hidden="1" thickTop="1">
      <c r="C32" s="6"/>
      <c r="D32" s="6"/>
    </row>
    <row r="33" spans="3:4" ht="15.75" hidden="1" thickTop="1">
      <c r="C33" s="6"/>
      <c r="D33" s="6"/>
    </row>
    <row r="34" spans="3:4" ht="15.75" hidden="1" thickTop="1">
      <c r="C34" s="6"/>
      <c r="D34" s="6"/>
    </row>
    <row r="35" spans="3:4" ht="15.75" hidden="1" thickTop="1">
      <c r="C35" s="6"/>
      <c r="D35" s="6"/>
    </row>
    <row r="36" spans="3:4" ht="15.75" hidden="1" thickTop="1">
      <c r="C36" s="6"/>
      <c r="D36" s="6"/>
    </row>
    <row r="37" spans="3:4" ht="15.75" hidden="1" thickTop="1">
      <c r="C37" s="6"/>
      <c r="D37" s="6"/>
    </row>
    <row r="38" spans="3:4" ht="15.75" thickTop="1"/>
    <row r="39" spans="3:4"/>
    <row r="40" spans="3:4"/>
    <row r="41" spans="3:4"/>
    <row r="42" spans="3:4"/>
    <row r="43" spans="3:4"/>
    <row r="44" spans="3:4"/>
    <row r="45" spans="3:4"/>
    <row r="46" spans="3:4"/>
    <row r="47" spans="3:4"/>
  </sheetData>
  <mergeCells count="4">
    <mergeCell ref="B1:F6"/>
    <mergeCell ref="B8:B9"/>
    <mergeCell ref="C8:D8"/>
    <mergeCell ref="E8:F8"/>
  </mergeCells>
  <conditionalFormatting sqref="B10:D19">
    <cfRule type="expression" dxfId="55" priority="2">
      <formula>MOD(ROW(),2)=0</formula>
    </cfRule>
  </conditionalFormatting>
  <conditionalFormatting sqref="E10:F19">
    <cfRule type="expression" dxfId="5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showGridLines="0" showRowColHeaders="0" zoomScale="80" zoomScaleNormal="80" workbookViewId="0">
      <selection activeCell="D20" sqref="D20"/>
    </sheetView>
  </sheetViews>
  <sheetFormatPr defaultColWidth="8.7109375" defaultRowHeight="15" customHeight="1" zeroHeight="1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6" width="20.28515625" customWidth="1"/>
    <col min="16384" max="16384" width="8.7109375" customWidth="1"/>
  </cols>
  <sheetData>
    <row r="1" spans="1:6" ht="15" customHeight="1">
      <c r="B1" s="165"/>
      <c r="C1" s="165"/>
      <c r="D1" s="165"/>
      <c r="E1" s="165"/>
      <c r="F1" s="165"/>
    </row>
    <row r="2" spans="1:6" ht="15" customHeight="1">
      <c r="B2" s="165"/>
      <c r="C2" s="165"/>
      <c r="D2" s="165"/>
      <c r="E2" s="165"/>
      <c r="F2" s="165"/>
    </row>
    <row r="3" spans="1:6" ht="15" customHeight="1">
      <c r="B3" s="165"/>
      <c r="C3" s="165"/>
      <c r="D3" s="165"/>
      <c r="E3" s="165"/>
      <c r="F3" s="165"/>
    </row>
    <row r="4" spans="1:6" ht="15" customHeight="1">
      <c r="B4" s="165"/>
      <c r="C4" s="165"/>
      <c r="D4" s="165"/>
      <c r="E4" s="165"/>
      <c r="F4" s="165"/>
    </row>
    <row r="5" spans="1:6" ht="15" customHeight="1">
      <c r="B5" s="165"/>
      <c r="C5" s="165"/>
      <c r="D5" s="165"/>
      <c r="E5" s="165"/>
      <c r="F5" s="165"/>
    </row>
    <row r="6" spans="1:6" ht="15" customHeight="1">
      <c r="B6" s="165"/>
      <c r="C6" s="165"/>
      <c r="D6" s="165"/>
      <c r="E6" s="165"/>
      <c r="F6" s="165"/>
    </row>
    <row r="7" spans="1:6" ht="24.6" customHeight="1">
      <c r="A7" s="9"/>
      <c r="B7" s="5" t="s">
        <v>0</v>
      </c>
      <c r="C7" s="9"/>
      <c r="D7" s="9"/>
      <c r="E7" s="9"/>
    </row>
    <row r="8" spans="1:6" ht="32.450000000000003" customHeight="1">
      <c r="A8" s="9"/>
      <c r="B8" s="168"/>
      <c r="C8" s="171" t="s">
        <v>23</v>
      </c>
      <c r="D8" s="172"/>
      <c r="E8" s="171" t="s">
        <v>198</v>
      </c>
      <c r="F8" s="172"/>
    </row>
    <row r="9" spans="1:6" ht="31.5" customHeight="1">
      <c r="A9" s="9"/>
      <c r="B9" s="168"/>
      <c r="C9" s="38" t="s">
        <v>204</v>
      </c>
      <c r="D9" s="38" t="s">
        <v>199</v>
      </c>
      <c r="E9" s="38" t="s">
        <v>205</v>
      </c>
      <c r="F9" s="38" t="s">
        <v>200</v>
      </c>
    </row>
    <row r="10" spans="1:6" ht="28.5" customHeight="1">
      <c r="A10" s="9"/>
      <c r="B10" s="105" t="s">
        <v>211</v>
      </c>
      <c r="C10" s="106">
        <v>5047877</v>
      </c>
      <c r="D10" s="107">
        <v>4391540</v>
      </c>
      <c r="E10" s="106">
        <v>10122765</v>
      </c>
      <c r="F10" s="107">
        <v>9286600</v>
      </c>
    </row>
    <row r="11" spans="1:6" ht="26.25" customHeight="1">
      <c r="A11" s="9"/>
      <c r="B11" s="105" t="s">
        <v>209</v>
      </c>
      <c r="C11" s="106">
        <v>252538</v>
      </c>
      <c r="D11" s="107" t="s">
        <v>210</v>
      </c>
      <c r="E11" s="106">
        <v>430911</v>
      </c>
      <c r="F11" s="107" t="s">
        <v>210</v>
      </c>
    </row>
    <row r="12" spans="1:6" ht="24.6" customHeight="1">
      <c r="A12" s="9"/>
      <c r="B12" s="48" t="s">
        <v>212</v>
      </c>
      <c r="C12" s="106">
        <v>826666</v>
      </c>
      <c r="D12" s="107">
        <v>680582</v>
      </c>
      <c r="E12" s="106">
        <v>1669221</v>
      </c>
      <c r="F12" s="107">
        <v>1410801</v>
      </c>
    </row>
    <row r="13" spans="1:6" ht="24.6" customHeight="1">
      <c r="A13" s="9"/>
      <c r="B13" s="48" t="s">
        <v>201</v>
      </c>
      <c r="C13" s="106">
        <v>453744</v>
      </c>
      <c r="D13" s="107">
        <v>136254</v>
      </c>
      <c r="E13" s="106">
        <v>792651</v>
      </c>
      <c r="F13" s="107">
        <v>81652</v>
      </c>
    </row>
    <row r="14" spans="1:6" ht="24.6" customHeight="1">
      <c r="A14" s="9"/>
      <c r="B14" s="105" t="s">
        <v>213</v>
      </c>
      <c r="C14" s="106">
        <v>398218</v>
      </c>
      <c r="D14" s="107">
        <v>333337</v>
      </c>
      <c r="E14" s="106">
        <v>719519</v>
      </c>
      <c r="F14" s="107">
        <v>581744</v>
      </c>
    </row>
    <row r="15" spans="1:6" ht="27" customHeight="1">
      <c r="A15" s="9"/>
      <c r="B15" s="105" t="s">
        <v>214</v>
      </c>
      <c r="C15" s="106">
        <v>9119</v>
      </c>
      <c r="D15" s="107">
        <v>-1679</v>
      </c>
      <c r="E15" s="106">
        <v>20025</v>
      </c>
      <c r="F15" s="107">
        <v>-955</v>
      </c>
    </row>
    <row r="16" spans="1:6" ht="24.6" customHeight="1">
      <c r="A16" s="9"/>
      <c r="B16" s="48" t="s">
        <v>113</v>
      </c>
      <c r="C16" s="106">
        <v>-14335</v>
      </c>
      <c r="D16" s="107">
        <v>-11918</v>
      </c>
      <c r="E16" s="106">
        <v>-44904</v>
      </c>
      <c r="F16" s="107">
        <v>-29117</v>
      </c>
    </row>
    <row r="17" spans="1:6" ht="24.6" customHeight="1">
      <c r="A17" s="9"/>
      <c r="B17" s="48" t="s">
        <v>215</v>
      </c>
      <c r="C17" s="106" t="s">
        <v>210</v>
      </c>
      <c r="D17" s="107">
        <v>41514</v>
      </c>
      <c r="E17" s="106" t="s">
        <v>210</v>
      </c>
      <c r="F17" s="107">
        <v>104814</v>
      </c>
    </row>
    <row r="18" spans="1:6" ht="24.6" customHeight="1">
      <c r="A18" s="9"/>
      <c r="B18" s="48" t="s">
        <v>216</v>
      </c>
      <c r="C18" s="106">
        <v>405503</v>
      </c>
      <c r="D18" s="107">
        <v>435623</v>
      </c>
      <c r="E18" s="106">
        <v>850453</v>
      </c>
      <c r="F18" s="101">
        <v>812854</v>
      </c>
    </row>
    <row r="19" spans="1:6" ht="24.6" customHeight="1">
      <c r="A19" s="9"/>
      <c r="B19" s="48" t="s">
        <v>217</v>
      </c>
      <c r="C19" s="106">
        <v>-2578292</v>
      </c>
      <c r="D19" s="107">
        <v>-2226901</v>
      </c>
      <c r="E19" s="106">
        <v>-5097628</v>
      </c>
      <c r="F19" s="103">
        <v>-4692662</v>
      </c>
    </row>
    <row r="20" spans="1:6" ht="20.25" customHeight="1" thickBot="1">
      <c r="A20" s="9"/>
      <c r="B20" s="48"/>
      <c r="C20" s="125">
        <v>4801038</v>
      </c>
      <c r="D20" s="126">
        <v>3778352</v>
      </c>
      <c r="E20" s="125">
        <v>9463013</v>
      </c>
      <c r="F20" s="127">
        <v>7555731</v>
      </c>
    </row>
    <row r="21" spans="1:6" ht="15.75" thickTop="1">
      <c r="A21" s="9"/>
      <c r="B21" s="9"/>
      <c r="C21" s="9"/>
      <c r="D21" s="9"/>
      <c r="E21" s="9"/>
    </row>
    <row r="23" spans="1:6" hidden="1">
      <c r="C23" s="7"/>
      <c r="D23" s="7"/>
    </row>
    <row r="24" spans="1:6" hidden="1">
      <c r="C24" s="6"/>
      <c r="D24" s="6"/>
    </row>
    <row r="25" spans="1:6" hidden="1">
      <c r="C25" s="6"/>
      <c r="D25" s="6"/>
    </row>
    <row r="26" spans="1:6" hidden="1">
      <c r="C26" s="6"/>
      <c r="D26" s="6"/>
    </row>
    <row r="28" spans="1:6" hidden="1">
      <c r="C28" s="6"/>
      <c r="D28" s="6"/>
    </row>
    <row r="29" spans="1:6" hidden="1">
      <c r="C29" s="6"/>
      <c r="D29" s="6"/>
    </row>
    <row r="30" spans="1:6" hidden="1">
      <c r="C30" s="6"/>
      <c r="D30" s="6"/>
    </row>
    <row r="31" spans="1:6" hidden="1">
      <c r="C31" s="6"/>
      <c r="D31" s="6"/>
    </row>
    <row r="32" spans="1:6" hidden="1">
      <c r="D32" s="6"/>
    </row>
    <row r="33" spans="3:4" hidden="1">
      <c r="C33" s="6"/>
      <c r="D33" s="6"/>
    </row>
    <row r="34" spans="3:4" hidden="1">
      <c r="C34" s="6"/>
      <c r="D34" s="6"/>
    </row>
    <row r="35" spans="3:4" hidden="1">
      <c r="C35" s="6"/>
      <c r="D35" s="6"/>
    </row>
    <row r="36" spans="3:4" hidden="1">
      <c r="C36" s="6"/>
      <c r="D36" s="6"/>
    </row>
    <row r="37" spans="3:4" hidden="1">
      <c r="C37" s="6"/>
      <c r="D37" s="6"/>
    </row>
    <row r="38" spans="3:4" hidden="1">
      <c r="C38" s="6"/>
      <c r="D38" s="6"/>
    </row>
    <row r="39" spans="3:4" hidden="1">
      <c r="C39" s="6"/>
      <c r="D39" s="6"/>
    </row>
    <row r="40" spans="3:4"/>
    <row r="41" spans="3:4"/>
    <row r="42" spans="3:4"/>
    <row r="43" spans="3:4"/>
    <row r="44" spans="3:4"/>
    <row r="45" spans="3:4"/>
    <row r="46" spans="3:4"/>
    <row r="47" spans="3:4"/>
  </sheetData>
  <mergeCells count="4">
    <mergeCell ref="B1:F6"/>
    <mergeCell ref="B8:B9"/>
    <mergeCell ref="C8:D8"/>
    <mergeCell ref="E8:F8"/>
  </mergeCells>
  <conditionalFormatting sqref="B10:F17 B18 F18">
    <cfRule type="expression" dxfId="53" priority="7">
      <formula>MOD(ROW(),2)=0</formula>
    </cfRule>
  </conditionalFormatting>
  <conditionalFormatting sqref="B19 F19">
    <cfRule type="expression" dxfId="52" priority="6">
      <formula>MOD(ROW(),2)=0</formula>
    </cfRule>
  </conditionalFormatting>
  <conditionalFormatting sqref="C20:F20">
    <cfRule type="expression" dxfId="51" priority="5">
      <formula>MOD(ROW(),2)=0</formula>
    </cfRule>
  </conditionalFormatting>
  <conditionalFormatting sqref="C18:C19">
    <cfRule type="expression" dxfId="50" priority="4">
      <formula>MOD(ROW(),2)=0</formula>
    </cfRule>
  </conditionalFormatting>
  <conditionalFormatting sqref="D18:D19">
    <cfRule type="expression" dxfId="49" priority="3">
      <formula>MOD(ROW(),2)=0</formula>
    </cfRule>
  </conditionalFormatting>
  <conditionalFormatting sqref="E18:E19">
    <cfRule type="expression" dxfId="48" priority="2">
      <formula>MOD(ROW(),2)=0</formula>
    </cfRule>
  </conditionalFormatting>
  <conditionalFormatting sqref="B20">
    <cfRule type="expression" dxfId="4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40"/>
  <sheetViews>
    <sheetView showGridLines="0" showRowColHeaders="0" zoomScale="80" zoomScaleNormal="80" workbookViewId="0">
      <selection activeCell="C20" sqref="C20"/>
    </sheetView>
  </sheetViews>
  <sheetFormatPr defaultColWidth="8.7109375" defaultRowHeight="15" customHeight="1" zeroHeight="1"/>
  <cols>
    <col min="1" max="1" width="13.85546875" customWidth="1"/>
    <col min="2" max="2" width="57.7109375" bestFit="1" customWidth="1"/>
    <col min="3" max="6" width="20.28515625" customWidth="1"/>
    <col min="7" max="8" width="8.7109375" customWidth="1"/>
  </cols>
  <sheetData>
    <row r="1" spans="2:7"/>
    <row r="2" spans="2:7"/>
    <row r="3" spans="2:7"/>
    <row r="4" spans="2:7"/>
    <row r="5" spans="2:7">
      <c r="B5" s="165"/>
      <c r="C5" s="165"/>
      <c r="D5" s="165"/>
      <c r="E5" s="173"/>
      <c r="F5" s="173"/>
      <c r="G5" s="173"/>
    </row>
    <row r="6" spans="2:7">
      <c r="B6" s="173"/>
      <c r="C6" s="173"/>
      <c r="D6" s="173"/>
      <c r="E6" s="173"/>
      <c r="F6" s="173"/>
      <c r="G6" s="173"/>
    </row>
    <row r="7" spans="2:7">
      <c r="B7" s="173"/>
      <c r="C7" s="173"/>
      <c r="D7" s="173"/>
      <c r="E7" s="173"/>
      <c r="F7" s="173"/>
      <c r="G7" s="173"/>
    </row>
    <row r="8" spans="2:7" ht="21" customHeight="1">
      <c r="B8" s="5" t="s">
        <v>0</v>
      </c>
      <c r="C8" s="2"/>
      <c r="D8" s="2"/>
    </row>
    <row r="9" spans="2:7" ht="24" customHeight="1">
      <c r="B9" s="172"/>
      <c r="C9" s="171" t="s">
        <v>23</v>
      </c>
      <c r="D9" s="172"/>
      <c r="E9" s="171" t="s">
        <v>198</v>
      </c>
      <c r="F9" s="172"/>
    </row>
    <row r="10" spans="2:7" ht="24" customHeight="1">
      <c r="B10" s="172"/>
      <c r="C10" s="38" t="s">
        <v>204</v>
      </c>
      <c r="D10" s="38" t="s">
        <v>199</v>
      </c>
      <c r="E10" s="38" t="s">
        <v>205</v>
      </c>
      <c r="F10" s="38" t="s">
        <v>200</v>
      </c>
    </row>
    <row r="11" spans="2:7" ht="24" customHeight="1">
      <c r="B11" s="48" t="s">
        <v>219</v>
      </c>
      <c r="C11" s="106">
        <v>242165</v>
      </c>
      <c r="D11" s="107">
        <v>235732</v>
      </c>
      <c r="E11" s="106">
        <v>454674</v>
      </c>
      <c r="F11" s="107">
        <v>451411</v>
      </c>
    </row>
    <row r="12" spans="2:7" ht="24" customHeight="1">
      <c r="B12" s="48" t="s">
        <v>169</v>
      </c>
      <c r="C12" s="106">
        <v>15946</v>
      </c>
      <c r="D12" s="107">
        <v>2810</v>
      </c>
      <c r="E12" s="106">
        <v>36043</v>
      </c>
      <c r="F12" s="107">
        <v>19211</v>
      </c>
    </row>
    <row r="13" spans="2:7" ht="24" customHeight="1">
      <c r="B13" s="48" t="s">
        <v>24</v>
      </c>
      <c r="C13" s="106">
        <v>73783</v>
      </c>
      <c r="D13" s="107">
        <v>80561</v>
      </c>
      <c r="E13" s="106">
        <v>145680</v>
      </c>
      <c r="F13" s="107">
        <v>151763</v>
      </c>
    </row>
    <row r="14" spans="2:7" ht="24" customHeight="1">
      <c r="B14" s="48" t="s">
        <v>25</v>
      </c>
      <c r="C14" s="106">
        <v>16750</v>
      </c>
      <c r="D14" s="107">
        <v>12727</v>
      </c>
      <c r="E14" s="106">
        <v>32271</v>
      </c>
      <c r="F14" s="107">
        <v>27904</v>
      </c>
    </row>
    <row r="15" spans="2:7" ht="24" customHeight="1">
      <c r="B15" s="48" t="s">
        <v>26</v>
      </c>
      <c r="C15" s="106">
        <v>294492</v>
      </c>
      <c r="D15" s="107">
        <v>254119</v>
      </c>
      <c r="E15" s="106">
        <v>594347</v>
      </c>
      <c r="F15" s="107">
        <v>506300</v>
      </c>
    </row>
    <row r="16" spans="2:7" ht="24" customHeight="1">
      <c r="B16" s="48" t="s">
        <v>170</v>
      </c>
      <c r="C16" s="106">
        <v>2375202</v>
      </c>
      <c r="D16" s="107">
        <v>1903100</v>
      </c>
      <c r="E16" s="106">
        <v>4523541</v>
      </c>
      <c r="F16" s="107">
        <v>3822279</v>
      </c>
    </row>
    <row r="17" spans="2:6" ht="24" customHeight="1">
      <c r="B17" s="48" t="s">
        <v>27</v>
      </c>
      <c r="C17" s="106">
        <v>156675</v>
      </c>
      <c r="D17" s="107">
        <v>153903</v>
      </c>
      <c r="E17" s="106">
        <v>311729</v>
      </c>
      <c r="F17" s="107">
        <v>304837</v>
      </c>
    </row>
    <row r="18" spans="2:6" ht="24" customHeight="1">
      <c r="B18" s="48" t="s">
        <v>202</v>
      </c>
      <c r="C18" s="106">
        <v>9197</v>
      </c>
      <c r="D18" s="107">
        <v>12148</v>
      </c>
      <c r="E18" s="106">
        <v>18400</v>
      </c>
      <c r="F18" s="107">
        <v>24296</v>
      </c>
    </row>
    <row r="19" spans="2:6" ht="24" customHeight="1">
      <c r="B19" s="48" t="s">
        <v>28</v>
      </c>
      <c r="C19" s="106">
        <v>23701</v>
      </c>
      <c r="D19" s="107">
        <v>124930</v>
      </c>
      <c r="E19" s="106">
        <v>41813</v>
      </c>
      <c r="F19" s="107">
        <v>250678</v>
      </c>
    </row>
    <row r="20" spans="2:6" ht="25.5">
      <c r="B20" s="105" t="s">
        <v>218</v>
      </c>
      <c r="C20" s="106">
        <v>720452</v>
      </c>
      <c r="D20" s="107">
        <v>265470</v>
      </c>
      <c r="E20" s="106">
        <v>1485726</v>
      </c>
      <c r="F20" s="107">
        <v>638051</v>
      </c>
    </row>
    <row r="21" spans="2:6" ht="24" customHeight="1">
      <c r="B21" s="48" t="s">
        <v>220</v>
      </c>
      <c r="C21" s="106">
        <v>398218</v>
      </c>
      <c r="D21" s="107">
        <v>333337</v>
      </c>
      <c r="E21" s="106">
        <v>719519</v>
      </c>
      <c r="F21" s="107">
        <v>581744</v>
      </c>
    </row>
    <row r="22" spans="2:6" ht="24" customHeight="1">
      <c r="B22" s="48" t="s">
        <v>221</v>
      </c>
      <c r="C22" s="108">
        <v>49746</v>
      </c>
      <c r="D22" s="109">
        <v>34870</v>
      </c>
      <c r="E22" s="108">
        <v>93513</v>
      </c>
      <c r="F22" s="109">
        <v>80978</v>
      </c>
    </row>
    <row r="23" spans="2:6" ht="24" customHeight="1" thickBot="1">
      <c r="B23" s="48"/>
      <c r="C23" s="125">
        <v>4376327</v>
      </c>
      <c r="D23" s="126">
        <v>3413707</v>
      </c>
      <c r="E23" s="125">
        <v>8457256</v>
      </c>
      <c r="F23" s="126">
        <v>6859452</v>
      </c>
    </row>
    <row r="24" spans="2:6" ht="15.75" thickTop="1"/>
    <row r="25" spans="2:6"/>
    <row r="27" spans="2:6" hidden="1">
      <c r="C27" s="7"/>
      <c r="D27" s="7"/>
    </row>
    <row r="28" spans="2:6" hidden="1">
      <c r="C28" s="6"/>
      <c r="D28" s="6"/>
    </row>
    <row r="29" spans="2:6" hidden="1">
      <c r="C29" s="6"/>
      <c r="D29" s="6"/>
    </row>
    <row r="30" spans="2:6" hidden="1">
      <c r="C30" s="6"/>
      <c r="D30" s="6"/>
    </row>
    <row r="31" spans="2:6" hidden="1">
      <c r="C31" s="6"/>
      <c r="D31" s="6"/>
    </row>
    <row r="32" spans="2:6" hidden="1">
      <c r="C32" s="6"/>
      <c r="D32" s="6"/>
    </row>
    <row r="33" spans="3:4" hidden="1">
      <c r="C33" s="6"/>
      <c r="D33" s="6"/>
    </row>
    <row r="34" spans="3:4" hidden="1">
      <c r="C34" s="6"/>
      <c r="D34" s="6"/>
    </row>
    <row r="35" spans="3:4" hidden="1">
      <c r="C35" s="6"/>
      <c r="D35" s="6"/>
    </row>
    <row r="36" spans="3:4" hidden="1">
      <c r="C36" s="6"/>
      <c r="D36" s="6"/>
    </row>
    <row r="37" spans="3:4" hidden="1">
      <c r="C37" s="6"/>
      <c r="D37" s="6"/>
    </row>
    <row r="38" spans="3:4" hidden="1">
      <c r="C38" s="6"/>
      <c r="D38" s="6"/>
    </row>
    <row r="39" spans="3:4" hidden="1">
      <c r="C39" s="6"/>
      <c r="D39" s="6"/>
    </row>
    <row r="40" spans="3:4" hidden="1">
      <c r="C40" s="6"/>
      <c r="D40" s="6"/>
    </row>
  </sheetData>
  <mergeCells count="4">
    <mergeCell ref="B5:G7"/>
    <mergeCell ref="B9:B10"/>
    <mergeCell ref="C9:D9"/>
    <mergeCell ref="E9:F9"/>
  </mergeCells>
  <conditionalFormatting sqref="B11:F22">
    <cfRule type="expression" dxfId="46" priority="3">
      <formula>MOD(ROW(),2)=0</formula>
    </cfRule>
  </conditionalFormatting>
  <conditionalFormatting sqref="C23:F23">
    <cfRule type="expression" dxfId="45" priority="2">
      <formula>MOD(ROW(),2)=0</formula>
    </cfRule>
  </conditionalFormatting>
  <conditionalFormatting sqref="B23">
    <cfRule type="expression" dxfId="4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45"/>
  <sheetViews>
    <sheetView showGridLines="0" showRowColHeaders="0" zoomScale="80" zoomScaleNormal="80" workbookViewId="0">
      <selection activeCell="C44" sqref="C44"/>
    </sheetView>
  </sheetViews>
  <sheetFormatPr defaultColWidth="8.7109375" defaultRowHeight="15" customHeight="1" zeroHeight="1"/>
  <cols>
    <col min="1" max="1" width="13.85546875" customWidth="1"/>
    <col min="2" max="2" width="47.140625" bestFit="1" customWidth="1"/>
    <col min="3" max="5" width="19.140625" customWidth="1"/>
    <col min="6" max="6" width="19.140625" style="10" customWidth="1"/>
    <col min="7" max="8" width="19.140625" customWidth="1"/>
    <col min="9" max="9" width="12.140625" customWidth="1"/>
  </cols>
  <sheetData>
    <row r="1" spans="2:8"/>
    <row r="2" spans="2:8"/>
    <row r="3" spans="2:8"/>
    <row r="4" spans="2:8"/>
    <row r="5" spans="2:8"/>
    <row r="6" spans="2:8" ht="27.95" customHeight="1">
      <c r="B6" s="12"/>
      <c r="C6" s="12"/>
      <c r="D6" s="12"/>
      <c r="E6" s="12"/>
      <c r="F6" s="11"/>
      <c r="G6" s="4"/>
      <c r="H6" s="4"/>
    </row>
    <row r="7" spans="2:8" ht="27.95" customHeight="1">
      <c r="B7" s="12"/>
      <c r="C7" s="12"/>
      <c r="D7" s="12"/>
      <c r="E7" s="12"/>
      <c r="F7" s="11"/>
      <c r="G7" s="4"/>
      <c r="H7" s="4"/>
    </row>
    <row r="8" spans="2:8" s="13" customFormat="1" ht="23.45" customHeight="1">
      <c r="B8" s="174" t="s">
        <v>203</v>
      </c>
      <c r="C8" s="171" t="s">
        <v>23</v>
      </c>
      <c r="D8" s="172"/>
      <c r="E8" s="172"/>
      <c r="F8" s="171" t="s">
        <v>198</v>
      </c>
      <c r="G8" s="172"/>
      <c r="H8" s="172"/>
    </row>
    <row r="9" spans="2:8" s="13" customFormat="1" ht="30" customHeight="1">
      <c r="B9" s="174"/>
      <c r="C9" s="38" t="s">
        <v>204</v>
      </c>
      <c r="D9" s="38" t="s">
        <v>199</v>
      </c>
      <c r="E9" s="38" t="s">
        <v>30</v>
      </c>
      <c r="F9" s="38" t="s">
        <v>205</v>
      </c>
      <c r="G9" s="38" t="s">
        <v>200</v>
      </c>
      <c r="H9" s="38" t="s">
        <v>30</v>
      </c>
    </row>
    <row r="10" spans="2:8" s="13" customFormat="1" ht="23.45" customHeight="1">
      <c r="B10" s="110" t="s">
        <v>222</v>
      </c>
      <c r="C10" s="107">
        <v>347641</v>
      </c>
      <c r="D10" s="107">
        <v>282801</v>
      </c>
      <c r="E10" s="111">
        <v>22.93</v>
      </c>
      <c r="F10" s="107">
        <v>739793</v>
      </c>
      <c r="G10" s="107">
        <v>479390</v>
      </c>
      <c r="H10" s="111">
        <v>54.32</v>
      </c>
    </row>
    <row r="11" spans="2:8" s="13" customFormat="1" ht="23.45" customHeight="1">
      <c r="B11" s="110" t="s">
        <v>223</v>
      </c>
      <c r="C11" s="107">
        <v>126983</v>
      </c>
      <c r="D11" s="107">
        <v>140915</v>
      </c>
      <c r="E11" s="111">
        <v>-9.89</v>
      </c>
      <c r="F11" s="107">
        <v>276422</v>
      </c>
      <c r="G11" s="107">
        <v>241544</v>
      </c>
      <c r="H11" s="111">
        <v>14.44</v>
      </c>
    </row>
    <row r="12" spans="2:8" s="13" customFormat="1" ht="23.45" customHeight="1">
      <c r="B12" s="110" t="s">
        <v>171</v>
      </c>
      <c r="C12" s="107">
        <v>-49913</v>
      </c>
      <c r="D12" s="107">
        <v>-59071</v>
      </c>
      <c r="E12" s="111">
        <v>-15.5</v>
      </c>
      <c r="F12" s="107">
        <v>-10458</v>
      </c>
      <c r="G12" s="107">
        <v>-24655</v>
      </c>
      <c r="H12" s="111">
        <v>-57.58</v>
      </c>
    </row>
    <row r="13" spans="2:8" s="13" customFormat="1" ht="23.45" customHeight="1">
      <c r="B13" s="110" t="s">
        <v>27</v>
      </c>
      <c r="C13" s="107">
        <v>165872</v>
      </c>
      <c r="D13" s="107">
        <v>166051</v>
      </c>
      <c r="E13" s="111">
        <v>-0.11</v>
      </c>
      <c r="F13" s="107">
        <v>330129</v>
      </c>
      <c r="G13" s="107">
        <v>329133</v>
      </c>
      <c r="H13" s="111">
        <v>0.3</v>
      </c>
    </row>
    <row r="14" spans="2:8" s="13" customFormat="1" ht="23.45" customHeight="1" thickBot="1">
      <c r="B14" s="112" t="s">
        <v>228</v>
      </c>
      <c r="C14" s="113">
        <v>590583</v>
      </c>
      <c r="D14" s="104">
        <v>530696</v>
      </c>
      <c r="E14" s="114">
        <v>11.28</v>
      </c>
      <c r="F14" s="104">
        <v>1335886</v>
      </c>
      <c r="G14" s="104">
        <v>1025412</v>
      </c>
      <c r="H14" s="114">
        <v>30.28</v>
      </c>
    </row>
    <row r="15" spans="2:8" s="13" customFormat="1" ht="23.45" customHeight="1" thickTop="1">
      <c r="B15" s="110" t="s">
        <v>224</v>
      </c>
      <c r="C15" s="107"/>
      <c r="D15" s="107"/>
      <c r="E15" s="111"/>
      <c r="F15" s="107">
        <v>-78361</v>
      </c>
      <c r="G15" s="107" t="s">
        <v>225</v>
      </c>
      <c r="H15" s="111" t="s">
        <v>226</v>
      </c>
    </row>
    <row r="16" spans="2:8" s="13" customFormat="1" ht="23.45" customHeight="1" thickBot="1">
      <c r="B16" s="112" t="s">
        <v>227</v>
      </c>
      <c r="C16" s="113"/>
      <c r="D16" s="104"/>
      <c r="E16" s="114"/>
      <c r="F16" s="104">
        <v>1257525</v>
      </c>
      <c r="G16" s="104">
        <v>1025412</v>
      </c>
      <c r="H16" s="114">
        <v>22.64</v>
      </c>
    </row>
    <row r="17" spans="2:6" s="13" customFormat="1" ht="23.45" customHeight="1" thickTop="1">
      <c r="F17" s="10"/>
    </row>
    <row r="18" spans="2:6"/>
    <row r="21" spans="2:6" hidden="1">
      <c r="C21" s="6"/>
      <c r="D21" s="6"/>
    </row>
    <row r="22" spans="2:6" hidden="1">
      <c r="C22" s="6"/>
      <c r="D22" s="6"/>
    </row>
    <row r="23" spans="2:6" hidden="1">
      <c r="C23" s="6"/>
      <c r="D23" s="6"/>
    </row>
    <row r="24" spans="2:6" hidden="1">
      <c r="C24" s="6"/>
      <c r="D24" s="6"/>
    </row>
    <row r="25" spans="2:6" hidden="1">
      <c r="C25" s="6"/>
      <c r="D25" s="6"/>
    </row>
    <row r="26" spans="2:6" hidden="1">
      <c r="B26" s="10"/>
      <c r="F26"/>
    </row>
    <row r="27" spans="2:6" hidden="1">
      <c r="B27" s="10"/>
      <c r="F27"/>
    </row>
    <row r="28" spans="2:6" hidden="1">
      <c r="B28" s="10"/>
      <c r="F28"/>
    </row>
    <row r="29" spans="2:6" hidden="1">
      <c r="B29" s="10"/>
      <c r="F29"/>
    </row>
    <row r="30" spans="2:6" hidden="1">
      <c r="B30" s="10"/>
      <c r="F30"/>
    </row>
    <row r="33" spans="2:6" hidden="1">
      <c r="B33" s="10"/>
      <c r="F33"/>
    </row>
    <row r="34" spans="2:6" hidden="1">
      <c r="B34" s="10"/>
      <c r="F34"/>
    </row>
    <row r="35" spans="2:6" hidden="1">
      <c r="B35" s="10"/>
      <c r="F35"/>
    </row>
    <row r="36" spans="2:6" hidden="1">
      <c r="B36" s="10"/>
      <c r="F36"/>
    </row>
    <row r="37" spans="2:6" hidden="1">
      <c r="B37" s="10"/>
      <c r="F37"/>
    </row>
    <row r="38" spans="2:6" hidden="1">
      <c r="B38" s="10"/>
      <c r="F38"/>
    </row>
    <row r="43" spans="2:6"/>
    <row r="44" spans="2:6"/>
    <row r="45" spans="2:6"/>
  </sheetData>
  <mergeCells count="3">
    <mergeCell ref="B8:B9"/>
    <mergeCell ref="C8:E8"/>
    <mergeCell ref="F8:H8"/>
  </mergeCells>
  <conditionalFormatting sqref="B10:E16">
    <cfRule type="expression" dxfId="43" priority="2">
      <formula>MOD(ROW(),2)=0</formula>
    </cfRule>
  </conditionalFormatting>
  <conditionalFormatting sqref="B10:H16">
    <cfRule type="expression" dxfId="4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38"/>
  <sheetViews>
    <sheetView showGridLines="0" showRowColHeaders="0" zoomScale="80" zoomScaleNormal="80" workbookViewId="0">
      <selection activeCell="E29" sqref="E29"/>
    </sheetView>
  </sheetViews>
  <sheetFormatPr defaultColWidth="2.7109375" defaultRowHeight="15" customHeight="1" zeroHeight="1"/>
  <cols>
    <col min="1" max="1" width="13.85546875" customWidth="1"/>
    <col min="2" max="2" width="61.5703125" bestFit="1" customWidth="1"/>
    <col min="3" max="6" width="20.28515625" customWidth="1"/>
  </cols>
  <sheetData>
    <row r="1" spans="2:6"/>
    <row r="2" spans="2:6"/>
    <row r="3" spans="2:6"/>
    <row r="4" spans="2:6">
      <c r="B4" s="175"/>
      <c r="C4" s="176"/>
      <c r="D4" s="176"/>
      <c r="E4" s="176"/>
    </row>
    <row r="5" spans="2:6">
      <c r="B5" s="176"/>
      <c r="C5" s="176"/>
      <c r="D5" s="176"/>
      <c r="E5" s="176"/>
    </row>
    <row r="6" spans="2:6" ht="21.95" customHeight="1">
      <c r="B6" s="176"/>
      <c r="C6" s="176"/>
      <c r="D6" s="176"/>
      <c r="E6" s="176"/>
    </row>
    <row r="7" spans="2:6" ht="21.6" customHeight="1">
      <c r="B7" s="5" t="s">
        <v>0</v>
      </c>
      <c r="C7" s="2"/>
      <c r="D7" s="2"/>
    </row>
    <row r="8" spans="2:6" ht="20.45" customHeight="1">
      <c r="B8" s="172"/>
      <c r="C8" s="177" t="s">
        <v>23</v>
      </c>
      <c r="D8" s="178"/>
      <c r="E8" s="177" t="s">
        <v>198</v>
      </c>
      <c r="F8" s="178"/>
    </row>
    <row r="9" spans="2:6" ht="20.45" customHeight="1">
      <c r="B9" s="172"/>
      <c r="C9" s="38" t="s">
        <v>204</v>
      </c>
      <c r="D9" s="38" t="s">
        <v>199</v>
      </c>
      <c r="E9" s="38" t="s">
        <v>205</v>
      </c>
      <c r="F9" s="38" t="s">
        <v>200</v>
      </c>
    </row>
    <row r="10" spans="2:6" ht="20.45" customHeight="1">
      <c r="B10" s="47" t="s">
        <v>172</v>
      </c>
      <c r="C10" s="115"/>
      <c r="D10" s="116"/>
      <c r="E10" s="115"/>
      <c r="F10" s="116"/>
    </row>
    <row r="11" spans="2:6" ht="20.45" customHeight="1">
      <c r="B11" s="48" t="s">
        <v>173</v>
      </c>
      <c r="C11" s="106">
        <v>19441</v>
      </c>
      <c r="D11" s="107">
        <v>10567</v>
      </c>
      <c r="E11" s="106">
        <v>32869</v>
      </c>
      <c r="F11" s="107">
        <v>18212</v>
      </c>
    </row>
    <row r="12" spans="2:6" ht="20.45" customHeight="1">
      <c r="B12" s="48" t="s">
        <v>174</v>
      </c>
      <c r="C12" s="106">
        <v>121235</v>
      </c>
      <c r="D12" s="107">
        <v>81957</v>
      </c>
      <c r="E12" s="106">
        <v>234659</v>
      </c>
      <c r="F12" s="107">
        <v>171983</v>
      </c>
    </row>
    <row r="13" spans="2:6" ht="20.45" customHeight="1">
      <c r="B13" s="48" t="s">
        <v>229</v>
      </c>
      <c r="C13" s="106">
        <v>1510</v>
      </c>
      <c r="D13" s="107">
        <v>10122</v>
      </c>
      <c r="E13" s="106">
        <v>629</v>
      </c>
      <c r="F13" s="107">
        <v>5586</v>
      </c>
    </row>
    <row r="14" spans="2:6" ht="20.45" customHeight="1">
      <c r="B14" s="48" t="s">
        <v>181</v>
      </c>
      <c r="C14" s="106">
        <v>24254</v>
      </c>
      <c r="D14" s="107" t="s">
        <v>230</v>
      </c>
      <c r="E14" s="106">
        <v>7291</v>
      </c>
      <c r="F14" s="107" t="s">
        <v>230</v>
      </c>
    </row>
    <row r="15" spans="2:6" ht="20.45" customHeight="1">
      <c r="B15" s="48" t="s">
        <v>175</v>
      </c>
      <c r="C15" s="106">
        <v>1332</v>
      </c>
      <c r="D15" s="107">
        <v>841</v>
      </c>
      <c r="E15" s="106">
        <v>2000</v>
      </c>
      <c r="F15" s="107">
        <v>1882</v>
      </c>
    </row>
    <row r="16" spans="2:6" ht="20.45" customHeight="1">
      <c r="B16" s="48" t="s">
        <v>176</v>
      </c>
      <c r="C16" s="106">
        <v>3326</v>
      </c>
      <c r="D16" s="107">
        <v>4305</v>
      </c>
      <c r="E16" s="106">
        <v>4879</v>
      </c>
      <c r="F16" s="107">
        <v>13457</v>
      </c>
    </row>
    <row r="17" spans="2:6" ht="20.45" customHeight="1">
      <c r="B17" s="48" t="s">
        <v>231</v>
      </c>
      <c r="C17" s="106" t="s">
        <v>230</v>
      </c>
      <c r="D17" s="107">
        <v>28681</v>
      </c>
      <c r="E17" s="106"/>
      <c r="F17" s="107"/>
    </row>
    <row r="18" spans="2:6" ht="20.45" customHeight="1">
      <c r="B18" s="48" t="s">
        <v>232</v>
      </c>
      <c r="C18" s="106">
        <v>8468</v>
      </c>
      <c r="D18" s="107">
        <v>14045</v>
      </c>
      <c r="E18" s="106">
        <v>6927</v>
      </c>
      <c r="F18" s="107">
        <v>25688</v>
      </c>
    </row>
    <row r="19" spans="2:6" ht="20.45" customHeight="1">
      <c r="B19" s="48" t="s">
        <v>177</v>
      </c>
      <c r="C19" s="106">
        <v>-8409</v>
      </c>
      <c r="D19" s="107">
        <v>-6659</v>
      </c>
      <c r="E19" s="106">
        <v>-14719</v>
      </c>
      <c r="F19" s="101">
        <v>-13826</v>
      </c>
    </row>
    <row r="20" spans="2:6" ht="20.45" customHeight="1">
      <c r="B20" s="48" t="s">
        <v>233</v>
      </c>
      <c r="C20" s="106" t="s">
        <v>230</v>
      </c>
      <c r="D20" s="107">
        <v>7105</v>
      </c>
      <c r="E20" s="106" t="s">
        <v>230</v>
      </c>
      <c r="F20" s="101">
        <v>15741</v>
      </c>
    </row>
    <row r="21" spans="2:6" ht="20.45" customHeight="1">
      <c r="B21" s="48" t="s">
        <v>178</v>
      </c>
      <c r="C21" s="108">
        <v>14180</v>
      </c>
      <c r="D21" s="109">
        <v>5910</v>
      </c>
      <c r="E21" s="108">
        <v>18316</v>
      </c>
      <c r="F21" s="103">
        <v>12958</v>
      </c>
    </row>
    <row r="22" spans="2:6" ht="20.45" customHeight="1">
      <c r="B22" s="47"/>
      <c r="C22" s="121">
        <v>185337</v>
      </c>
      <c r="D22" s="120">
        <v>156874</v>
      </c>
      <c r="E22" s="121">
        <v>292851</v>
      </c>
      <c r="F22" s="130">
        <v>251681</v>
      </c>
    </row>
    <row r="23" spans="2:6" ht="20.45" customHeight="1">
      <c r="B23" s="47" t="s">
        <v>179</v>
      </c>
      <c r="C23" s="106"/>
      <c r="D23" s="107"/>
      <c r="E23" s="106"/>
      <c r="F23" s="101"/>
    </row>
    <row r="24" spans="2:6" ht="20.45" customHeight="1">
      <c r="B24" s="48" t="s">
        <v>234</v>
      </c>
      <c r="C24" s="106">
        <v>-38953</v>
      </c>
      <c r="D24" s="107">
        <v>-50682</v>
      </c>
      <c r="E24" s="106">
        <v>-80102</v>
      </c>
      <c r="F24" s="101">
        <v>-100289</v>
      </c>
    </row>
    <row r="25" spans="2:6" ht="20.45" customHeight="1">
      <c r="B25" s="48" t="s">
        <v>235</v>
      </c>
      <c r="C25" s="106">
        <v>-436</v>
      </c>
      <c r="D25" s="107">
        <v>-507</v>
      </c>
      <c r="E25" s="106">
        <v>-904</v>
      </c>
      <c r="F25" s="101">
        <v>-1014</v>
      </c>
    </row>
    <row r="26" spans="2:6" ht="20.45" customHeight="1">
      <c r="B26" s="48" t="s">
        <v>180</v>
      </c>
      <c r="C26" s="106">
        <v>-11427</v>
      </c>
      <c r="D26" s="107">
        <v>-3199</v>
      </c>
      <c r="E26" s="106">
        <v>-24740</v>
      </c>
      <c r="F26" s="101">
        <v>-15757</v>
      </c>
    </row>
    <row r="27" spans="2:6" ht="20.45" customHeight="1">
      <c r="B27" s="48" t="s">
        <v>181</v>
      </c>
      <c r="C27" s="106" t="s">
        <v>230</v>
      </c>
      <c r="D27" s="107">
        <v>-32457</v>
      </c>
      <c r="E27" s="106" t="s">
        <v>230</v>
      </c>
      <c r="F27" s="101">
        <v>-66466</v>
      </c>
    </row>
    <row r="28" spans="2:6" ht="20.45" customHeight="1">
      <c r="B28" s="48" t="s">
        <v>236</v>
      </c>
      <c r="C28" s="106">
        <v>-50587</v>
      </c>
      <c r="D28" s="107" t="s">
        <v>230</v>
      </c>
      <c r="E28" s="106">
        <v>-121169</v>
      </c>
      <c r="F28" s="101">
        <v>-21711</v>
      </c>
    </row>
    <row r="29" spans="2:6" ht="20.45" customHeight="1">
      <c r="B29" s="48" t="s">
        <v>237</v>
      </c>
      <c r="C29" s="106">
        <v>-4767</v>
      </c>
      <c r="D29" s="107" t="s">
        <v>230</v>
      </c>
      <c r="E29" s="106">
        <v>-13336</v>
      </c>
      <c r="F29" s="101" t="s">
        <v>230</v>
      </c>
    </row>
    <row r="30" spans="2:6" ht="20.45" customHeight="1">
      <c r="B30" s="48" t="s">
        <v>182</v>
      </c>
      <c r="C30" s="106">
        <v>-1331</v>
      </c>
      <c r="D30" s="107">
        <v>-2270</v>
      </c>
      <c r="E30" s="106">
        <v>-2636</v>
      </c>
      <c r="F30" s="101">
        <v>-5222</v>
      </c>
    </row>
    <row r="31" spans="2:6" ht="20.45" customHeight="1">
      <c r="B31" s="48" t="s">
        <v>238</v>
      </c>
      <c r="C31" s="106">
        <v>-4590</v>
      </c>
      <c r="D31" s="107">
        <v>-5213</v>
      </c>
      <c r="E31" s="106">
        <v>-9552</v>
      </c>
      <c r="F31" s="101">
        <v>-10617</v>
      </c>
    </row>
    <row r="32" spans="2:6" ht="20.45" customHeight="1">
      <c r="B32" s="48" t="s">
        <v>183</v>
      </c>
      <c r="C32" s="106">
        <v>-7224</v>
      </c>
      <c r="D32" s="107">
        <v>-620</v>
      </c>
      <c r="E32" s="106">
        <v>-10432</v>
      </c>
      <c r="F32" s="101">
        <v>-1317</v>
      </c>
    </row>
    <row r="33" spans="2:6" ht="20.45" customHeight="1">
      <c r="B33" s="48" t="s">
        <v>178</v>
      </c>
      <c r="C33" s="108">
        <v>-16109</v>
      </c>
      <c r="D33" s="109">
        <v>-2855</v>
      </c>
      <c r="E33" s="106">
        <v>-19522</v>
      </c>
      <c r="F33" s="101">
        <v>-4633</v>
      </c>
    </row>
    <row r="34" spans="2:6">
      <c r="B34" s="48"/>
      <c r="C34" s="128">
        <v>-135424</v>
      </c>
      <c r="D34" s="129">
        <v>-97803</v>
      </c>
      <c r="E34" s="128">
        <v>-282393</v>
      </c>
      <c r="F34" s="128">
        <v>-227026</v>
      </c>
    </row>
    <row r="35" spans="2:6" ht="15.75" thickBot="1">
      <c r="B35" s="47" t="s">
        <v>184</v>
      </c>
      <c r="C35" s="125">
        <v>49913</v>
      </c>
      <c r="D35" s="126">
        <v>59071</v>
      </c>
      <c r="E35" s="125">
        <v>10458</v>
      </c>
      <c r="F35" s="131">
        <v>24655</v>
      </c>
    </row>
    <row r="36" spans="2:6" ht="15.75" thickTop="1"/>
    <row r="37" spans="2:6"/>
    <row r="38" spans="2:6" ht="15" customHeight="1"/>
  </sheetData>
  <mergeCells count="4">
    <mergeCell ref="B4:E6"/>
    <mergeCell ref="B8:B9"/>
    <mergeCell ref="C8:D8"/>
    <mergeCell ref="E8:F8"/>
  </mergeCells>
  <conditionalFormatting sqref="B18:B31 E17:F18 B10:F17">
    <cfRule type="expression" dxfId="41" priority="17">
      <formula>MOD(ROW(),2)=0</formula>
    </cfRule>
  </conditionalFormatting>
  <conditionalFormatting sqref="F19:F28">
    <cfRule type="expression" dxfId="40" priority="16">
      <formula>MOD(ROW(),2)=0</formula>
    </cfRule>
  </conditionalFormatting>
  <conditionalFormatting sqref="B18:B31 E18:F18 F19:F28">
    <cfRule type="expression" dxfId="39" priority="15">
      <formula>MOD(ROW(),2)=0</formula>
    </cfRule>
  </conditionalFormatting>
  <conditionalFormatting sqref="C18:C30">
    <cfRule type="expression" dxfId="38" priority="14">
      <formula>MOD(ROW(),2)=0</formula>
    </cfRule>
  </conditionalFormatting>
  <conditionalFormatting sqref="C18:C30">
    <cfRule type="expression" dxfId="37" priority="13">
      <formula>MOD(ROW(),2)=0</formula>
    </cfRule>
  </conditionalFormatting>
  <conditionalFormatting sqref="B32:B35 F35">
    <cfRule type="expression" dxfId="36" priority="12">
      <formula>MOD(ROW(),2)=0</formula>
    </cfRule>
  </conditionalFormatting>
  <conditionalFormatting sqref="B32:B35 F35">
    <cfRule type="expression" dxfId="35" priority="11">
      <formula>MOD(ROW(),2)=0</formula>
    </cfRule>
  </conditionalFormatting>
  <conditionalFormatting sqref="C31:C35">
    <cfRule type="expression" dxfId="34" priority="10">
      <formula>MOD(ROW(),2)=0</formula>
    </cfRule>
  </conditionalFormatting>
  <conditionalFormatting sqref="C31:C35">
    <cfRule type="expression" dxfId="33" priority="9">
      <formula>MOD(ROW(),2)=0</formula>
    </cfRule>
  </conditionalFormatting>
  <conditionalFormatting sqref="D18:D35">
    <cfRule type="expression" dxfId="32" priority="8">
      <formula>MOD(ROW(),2)=0</formula>
    </cfRule>
  </conditionalFormatting>
  <conditionalFormatting sqref="D18:D35">
    <cfRule type="expression" dxfId="31" priority="7">
      <formula>MOD(ROW(),2)=0</formula>
    </cfRule>
  </conditionalFormatting>
  <conditionalFormatting sqref="E19:E35">
    <cfRule type="expression" dxfId="30" priority="6">
      <formula>MOD(ROW(),2)=0</formula>
    </cfRule>
  </conditionalFormatting>
  <conditionalFormatting sqref="E19:E35">
    <cfRule type="expression" dxfId="29" priority="5">
      <formula>MOD(ROW(),2)=0</formula>
    </cfRule>
  </conditionalFormatting>
  <conditionalFormatting sqref="F29:F33">
    <cfRule type="expression" dxfId="28" priority="4">
      <formula>MOD(ROW(),2)=0</formula>
    </cfRule>
  </conditionalFormatting>
  <conditionalFormatting sqref="F29:F33">
    <cfRule type="expression" dxfId="27" priority="3">
      <formula>MOD(ROW(),2)=0</formula>
    </cfRule>
  </conditionalFormatting>
  <conditionalFormatting sqref="F34">
    <cfRule type="expression" dxfId="26" priority="2">
      <formula>MOD(ROW(),2)=0</formula>
    </cfRule>
  </conditionalFormatting>
  <conditionalFormatting sqref="F34">
    <cfRule type="expression" dxfId="25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37"/>
  <sheetViews>
    <sheetView showGridLines="0" showRowColHeaders="0" zoomScale="80" zoomScaleNormal="80" workbookViewId="0">
      <selection activeCell="C10" sqref="C10"/>
    </sheetView>
  </sheetViews>
  <sheetFormatPr defaultColWidth="8.7109375" defaultRowHeight="15" zeroHeight="1"/>
  <cols>
    <col min="1" max="1" width="13.85546875" customWidth="1"/>
    <col min="2" max="2" width="30.140625" customWidth="1"/>
    <col min="3" max="5" width="12" customWidth="1"/>
    <col min="6" max="6" width="9.5703125" bestFit="1" customWidth="1"/>
    <col min="7" max="7" width="12.42578125" bestFit="1" customWidth="1"/>
    <col min="8" max="8" width="10.85546875" bestFit="1" customWidth="1"/>
    <col min="9" max="9" width="11.28515625" bestFit="1" customWidth="1"/>
    <col min="10" max="10" width="4.140625" customWidth="1"/>
  </cols>
  <sheetData>
    <row r="1" spans="2:9"/>
    <row r="2" spans="2:9"/>
    <row r="3" spans="2:9"/>
    <row r="4" spans="2:9" ht="15" customHeight="1">
      <c r="B4" s="175"/>
      <c r="C4" s="175"/>
      <c r="D4" s="175"/>
      <c r="E4" s="175"/>
      <c r="F4" s="175"/>
      <c r="G4" s="175"/>
      <c r="H4" s="175"/>
      <c r="I4" s="175"/>
    </row>
    <row r="5" spans="2:9" ht="15" customHeight="1">
      <c r="B5" s="175"/>
      <c r="C5" s="175"/>
      <c r="D5" s="175"/>
      <c r="E5" s="175"/>
      <c r="F5" s="175"/>
      <c r="G5" s="175"/>
      <c r="H5" s="175"/>
      <c r="I5" s="175"/>
    </row>
    <row r="6" spans="2:9" ht="15" customHeight="1">
      <c r="B6" s="175"/>
      <c r="C6" s="175"/>
      <c r="D6" s="175"/>
      <c r="E6" s="175"/>
      <c r="F6" s="175"/>
      <c r="G6" s="175"/>
      <c r="H6" s="175"/>
      <c r="I6" s="175"/>
    </row>
    <row r="7" spans="2:9" ht="20.100000000000001" customHeight="1">
      <c r="B7" s="16" t="s">
        <v>0</v>
      </c>
      <c r="C7" s="13"/>
      <c r="D7" s="13"/>
      <c r="E7" s="13"/>
      <c r="F7" s="13"/>
      <c r="G7" s="13"/>
      <c r="H7" s="13"/>
      <c r="I7" s="13"/>
    </row>
    <row r="8" spans="2:9" ht="20.45" customHeight="1">
      <c r="B8" s="41"/>
      <c r="C8" s="42">
        <v>2021</v>
      </c>
      <c r="D8" s="42">
        <v>2022</v>
      </c>
      <c r="E8" s="42">
        <v>2023</v>
      </c>
      <c r="F8" s="42">
        <v>2024</v>
      </c>
      <c r="G8" s="42">
        <v>2025</v>
      </c>
      <c r="H8" s="42">
        <v>2026</v>
      </c>
      <c r="I8" s="42" t="s">
        <v>32</v>
      </c>
    </row>
    <row r="9" spans="2:9" ht="20.45" customHeight="1">
      <c r="B9" s="155" t="s">
        <v>185</v>
      </c>
      <c r="C9" s="40"/>
      <c r="D9" s="40"/>
      <c r="E9" s="40"/>
      <c r="F9" s="40"/>
      <c r="G9" s="40"/>
      <c r="H9" s="40"/>
      <c r="I9" s="40"/>
    </row>
    <row r="10" spans="2:9" ht="20.45" customHeight="1">
      <c r="B10" s="39" t="s">
        <v>240</v>
      </c>
      <c r="C10" s="40">
        <v>21911</v>
      </c>
      <c r="D10" s="40">
        <v>259213</v>
      </c>
      <c r="E10" s="40">
        <v>259213</v>
      </c>
      <c r="F10" s="40">
        <v>259213</v>
      </c>
      <c r="G10" s="40">
        <v>1087916</v>
      </c>
      <c r="H10" s="40">
        <v>828700</v>
      </c>
      <c r="I10" s="132">
        <v>2716166</v>
      </c>
    </row>
    <row r="11" spans="2:9" ht="20.45" customHeight="1">
      <c r="B11" s="39" t="s">
        <v>241</v>
      </c>
      <c r="C11" s="40">
        <v>1686</v>
      </c>
      <c r="D11" s="40">
        <v>3263</v>
      </c>
      <c r="E11" s="40">
        <v>2381</v>
      </c>
      <c r="F11" s="40" t="s">
        <v>239</v>
      </c>
      <c r="G11" s="40" t="s">
        <v>239</v>
      </c>
      <c r="H11" s="40" t="s">
        <v>239</v>
      </c>
      <c r="I11" s="134">
        <v>7330</v>
      </c>
    </row>
    <row r="12" spans="2:9" ht="20.45" customHeight="1">
      <c r="B12" s="39" t="s">
        <v>242</v>
      </c>
      <c r="C12" s="138">
        <v>273106</v>
      </c>
      <c r="D12" s="139">
        <v>540000</v>
      </c>
      <c r="E12" s="139">
        <v>540000</v>
      </c>
      <c r="F12" s="139">
        <v>270000</v>
      </c>
      <c r="G12" s="139" t="s">
        <v>239</v>
      </c>
      <c r="H12" s="139" t="s">
        <v>239</v>
      </c>
      <c r="I12" s="135">
        <v>1623106</v>
      </c>
    </row>
    <row r="13" spans="2:9" ht="20.45" customHeight="1">
      <c r="B13" s="155" t="s">
        <v>186</v>
      </c>
      <c r="C13" s="137">
        <v>296703</v>
      </c>
      <c r="D13" s="137">
        <v>802476</v>
      </c>
      <c r="E13" s="137">
        <v>801594</v>
      </c>
      <c r="F13" s="137">
        <v>529213</v>
      </c>
      <c r="G13" s="137">
        <v>1087916</v>
      </c>
      <c r="H13" s="137">
        <v>828700</v>
      </c>
      <c r="I13" s="133">
        <v>4346602</v>
      </c>
    </row>
    <row r="14" spans="2:9" ht="20.45" customHeight="1">
      <c r="B14" s="39" t="s">
        <v>187</v>
      </c>
      <c r="C14" s="40">
        <v>-329</v>
      </c>
      <c r="D14" s="40">
        <v>-760</v>
      </c>
      <c r="E14" s="40">
        <v>-760</v>
      </c>
      <c r="F14" s="40">
        <v>-431</v>
      </c>
      <c r="G14" s="40">
        <v>-2607</v>
      </c>
      <c r="H14" s="40">
        <v>-2505</v>
      </c>
      <c r="I14" s="132">
        <v>-7392</v>
      </c>
    </row>
    <row r="15" spans="2:9" ht="20.45" customHeight="1">
      <c r="B15" s="39" t="s">
        <v>188</v>
      </c>
      <c r="C15" s="40" t="s">
        <v>239</v>
      </c>
      <c r="D15" s="40" t="s">
        <v>239</v>
      </c>
      <c r="E15" s="40" t="s">
        <v>239</v>
      </c>
      <c r="F15" s="40" t="s">
        <v>239</v>
      </c>
      <c r="G15" s="40">
        <v>-8332</v>
      </c>
      <c r="H15" s="40">
        <v>-8332</v>
      </c>
      <c r="I15" s="134">
        <v>-16664</v>
      </c>
    </row>
    <row r="16" spans="2:9" ht="20.45" customHeight="1" thickBot="1">
      <c r="B16" s="155" t="s">
        <v>189</v>
      </c>
      <c r="C16" s="140">
        <v>296374</v>
      </c>
      <c r="D16" s="141">
        <v>801716</v>
      </c>
      <c r="E16" s="141">
        <v>800834</v>
      </c>
      <c r="F16" s="141">
        <v>528782</v>
      </c>
      <c r="G16" s="141">
        <v>1076977</v>
      </c>
      <c r="H16" s="141">
        <v>817863</v>
      </c>
      <c r="I16" s="136">
        <v>4322546</v>
      </c>
    </row>
    <row r="17" spans="3:9" ht="15.75" thickTop="1"/>
    <row r="18" spans="3:9"/>
    <row r="19" spans="3:9"/>
    <row r="21" spans="3:9" hidden="1">
      <c r="C21" s="6"/>
      <c r="G21" s="6"/>
    </row>
    <row r="22" spans="3:9" hidden="1">
      <c r="C22" s="6"/>
      <c r="G22" s="6"/>
    </row>
    <row r="24" spans="3:9" hidden="1">
      <c r="C24" s="6"/>
      <c r="D24" s="6"/>
      <c r="E24" s="6"/>
      <c r="F24" s="6"/>
      <c r="G24" s="6"/>
      <c r="H24" s="6"/>
      <c r="I24" s="6"/>
    </row>
    <row r="25" spans="3:9" hidden="1">
      <c r="C25" s="6"/>
      <c r="D25" s="6"/>
      <c r="E25" s="6"/>
      <c r="F25" s="6"/>
    </row>
    <row r="26" spans="3:9" hidden="1">
      <c r="C26" s="6"/>
      <c r="D26" s="6"/>
      <c r="E26" s="6"/>
      <c r="F26" s="6"/>
      <c r="G26" s="6"/>
    </row>
    <row r="27" spans="3:9" hidden="1">
      <c r="C27" s="6"/>
      <c r="D27" s="6"/>
      <c r="E27" s="6"/>
      <c r="F27" s="6"/>
    </row>
    <row r="28" spans="3:9" hidden="1">
      <c r="C28" s="6"/>
      <c r="D28" s="6"/>
      <c r="E28" s="6"/>
      <c r="F28" s="6"/>
      <c r="G28" s="6"/>
      <c r="H28" s="6"/>
      <c r="I28" s="6"/>
    </row>
    <row r="29" spans="3:9" hidden="1">
      <c r="C29" s="6"/>
      <c r="D29" s="6"/>
      <c r="G29" s="6"/>
      <c r="H29" s="6"/>
      <c r="I29" s="6"/>
    </row>
    <row r="30" spans="3:9" hidden="1">
      <c r="G30" s="6"/>
    </row>
    <row r="31" spans="3:9" hidden="1">
      <c r="H31" s="6"/>
      <c r="I31" s="6"/>
    </row>
    <row r="32" spans="3:9" hidden="1">
      <c r="C32" s="6"/>
      <c r="D32" s="6"/>
      <c r="E32" s="6"/>
      <c r="F32" s="6"/>
      <c r="G32" s="6"/>
      <c r="H32" s="6"/>
      <c r="I32" s="6"/>
    </row>
    <row r="33"/>
    <row r="34"/>
    <row r="35"/>
    <row r="36"/>
    <row r="37"/>
  </sheetData>
  <mergeCells count="1">
    <mergeCell ref="B4:I6"/>
  </mergeCells>
  <conditionalFormatting sqref="B9:I16">
    <cfRule type="expression" dxfId="2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Cemig D (Índice)</vt:lpstr>
      <vt:lpstr>1.1 Balanço de Energia</vt:lpstr>
      <vt:lpstr>1.2 Mercado de energia</vt:lpstr>
      <vt:lpstr>1.3 EE comprada para revenda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2021-11-09T21:12:10Z</dcterms:modified>
</cp:coreProperties>
</file>