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 e anos anteriores\2020\1 - Tabelas Release\Cemig D\2022\1T22\"/>
    </mc:Choice>
  </mc:AlternateContent>
  <xr:revisionPtr revIDLastSave="0" documentId="13_ncr:1_{A628B797-44AF-4733-98B9-C9844A7D035D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D (Índice)" sheetId="1" r:id="rId1"/>
    <sheet name="1.1 Balanço de Energia" sheetId="19" r:id="rId2"/>
    <sheet name="1.2 Mercado de energia" sheetId="20" r:id="rId3"/>
    <sheet name="1.3 EE comprada para revenda" sheetId="21" r:id="rId4"/>
    <sheet name="2.1 Receita" sheetId="9" r:id="rId5"/>
    <sheet name="2.2 Custos Despesas operaci" sheetId="10" r:id="rId6"/>
    <sheet name="2.3 LAJIDA" sheetId="11" r:id="rId7"/>
    <sheet name="2.4 Resultado Financeiro" sheetId="12" r:id="rId8"/>
    <sheet name="2.5 Endividamento" sheetId="13" r:id="rId9"/>
    <sheet name="2.6 Investimentos" sheetId="14" r:id="rId10"/>
    <sheet name="3.1 BP (Ativo)" sheetId="15" r:id="rId11"/>
    <sheet name="3.2 BP (Passivo)" sheetId="16" r:id="rId12"/>
    <sheet name="4.1 DRE" sheetId="17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5">'2.2 Custos Despesas operaci'!$B$11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5">'2.2 Custos Despesas operaci'!#REF!</definedName>
    <definedName name="_Toc288721760" localSheetId="5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4" l="1"/>
  <c r="C18" i="14" s="1"/>
  <c r="N34" i="19" l="1"/>
  <c r="N32" i="19"/>
  <c r="N30" i="19"/>
  <c r="N28" i="19"/>
  <c r="N26" i="19"/>
  <c r="T24" i="19"/>
  <c r="Q24" i="19"/>
  <c r="N24" i="19"/>
  <c r="T22" i="19"/>
  <c r="Q22" i="19"/>
  <c r="N22" i="19"/>
  <c r="T20" i="19"/>
  <c r="Q20" i="19"/>
  <c r="N20" i="19"/>
  <c r="T18" i="19"/>
  <c r="Q18" i="19"/>
  <c r="Q16" i="19" l="1"/>
  <c r="N18" i="19"/>
  <c r="N16" i="19" s="1"/>
  <c r="T26" i="19"/>
  <c r="T16" i="19" s="1"/>
</calcChain>
</file>

<file path=xl/sharedStrings.xml><?xml version="1.0" encoding="utf-8"?>
<sst xmlns="http://schemas.openxmlformats.org/spreadsheetml/2006/main" count="350" uniqueCount="244">
  <si>
    <t>(Em milhares de Reais)</t>
  </si>
  <si>
    <t>(Em milhares de Reais, exceto resultado por ação)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</si>
  <si>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</si>
  <si>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</si>
  <si>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</si>
  <si>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</si>
  <si>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</si>
  <si>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</si>
  <si>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</si>
  <si>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</si>
  <si>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</si>
  <si>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</si>
  <si>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</si>
  <si>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</si>
  <si>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</si>
  <si>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</si>
  <si>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</si>
  <si>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</si>
  <si>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</si>
  <si>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</si>
  <si>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</si>
  <si>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</si>
  <si>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</si>
  <si>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Trimestre</t>
  </si>
  <si>
    <t>Obrigações pós-emprego</t>
  </si>
  <si>
    <t>Materiais</t>
  </si>
  <si>
    <t>Serviços de terceiros</t>
  </si>
  <si>
    <t>Amortização</t>
  </si>
  <si>
    <t>Provisões operacionais</t>
  </si>
  <si>
    <t>Encargos de uso da rede básica de transmissão</t>
  </si>
  <si>
    <t>Var %</t>
  </si>
  <si>
    <t>Lucro líquido do período</t>
  </si>
  <si>
    <t>Total</t>
  </si>
  <si>
    <t>-</t>
  </si>
  <si>
    <t>Descrição (milhares)</t>
  </si>
  <si>
    <t>Realizado</t>
  </si>
  <si>
    <t>TOTAL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</si>
  <si>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</si>
  <si>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</si>
  <si>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</si>
  <si>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</si>
  <si>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</si>
  <si>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</si>
  <si>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</si>
  <si>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</si>
  <si>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</si>
  <si>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</si>
  <si>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 xml:space="preserve">Ativos financeiros e setoriais da concessão </t>
  </si>
  <si>
    <t>Total do circulante</t>
  </si>
  <si>
    <t>Não circulante</t>
  </si>
  <si>
    <t xml:space="preserve">Imposto de renda e contribuição social diferidos  </t>
  </si>
  <si>
    <t>Outros créditos</t>
  </si>
  <si>
    <t>Ativos de contrato</t>
  </si>
  <si>
    <t xml:space="preserve">Intangíveis  </t>
  </si>
  <si>
    <t>Operações de arrendamento mercantil - direito de uso</t>
  </si>
  <si>
    <t>Total do não circulante</t>
  </si>
  <si>
    <t>Ativo total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</si>
  <si>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</si>
  <si>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</si>
  <si>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</si>
  <si>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</si>
  <si>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</si>
  <si>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Juros sobre capital próprio e dividendos a pagar</t>
  </si>
  <si>
    <t>Operações de arrendamento mercantil - obrigações</t>
  </si>
  <si>
    <t>Provisões</t>
  </si>
  <si>
    <t>PIS/Pasep e Cofins a serem restituídos a consumidores</t>
  </si>
  <si>
    <t>Total do passivo</t>
  </si>
  <si>
    <t>Patrimônio líquido</t>
  </si>
  <si>
    <t>Capital social</t>
  </si>
  <si>
    <t>Reservas de lucros</t>
  </si>
  <si>
    <t>Ajustes de avaliação patrimonial</t>
  </si>
  <si>
    <t>Lucros acumulados</t>
  </si>
  <si>
    <t xml:space="preserve">                                 - 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</si>
  <si>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</si>
  <si>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</si>
  <si>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</si>
  <si>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</si>
  <si>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</si>
  <si>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 xml:space="preserve">Energia elétrica comprada para revenda </t>
  </si>
  <si>
    <t>Custos</t>
  </si>
  <si>
    <t xml:space="preserve">Pessoal e administradores </t>
  </si>
  <si>
    <t>Provisões operacionais, líquidas</t>
  </si>
  <si>
    <t>Custo de construção de infraestrutura de distribuição</t>
  </si>
  <si>
    <t>Outros</t>
  </si>
  <si>
    <t>Custo total</t>
  </si>
  <si>
    <t>Lucro bruto</t>
  </si>
  <si>
    <t xml:space="preserve">Despesa operacional </t>
  </si>
  <si>
    <t>Despesas com vendas</t>
  </si>
  <si>
    <t>Despesas gerais e administrativas</t>
  </si>
  <si>
    <t>Outras despesas operacionais, líquidas</t>
  </si>
  <si>
    <t>Resultado operacional antes do resultado financeiro e dos impostos</t>
  </si>
  <si>
    <t>Receitas financeiras</t>
  </si>
  <si>
    <t>Despesas financeiras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</si>
  <si>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</si>
  <si>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</si>
  <si>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</si>
  <si>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</si>
  <si>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 xml:space="preserve">Lucro líquido do período </t>
  </si>
  <si>
    <t>Despesas (receitas) que não afetam o caixa e equivalentes de caixa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</si>
  <si>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</si>
  <si>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</si>
  <si>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</si>
  <si>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</si>
  <si>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Conta de compensação de variação de valores de itens da “parcela A” (CVA) e outros componentes financeiros</t>
  </si>
  <si>
    <t>Imposto de renda e contribuição social diferidos</t>
  </si>
  <si>
    <t>Tributos compensáveis</t>
  </si>
  <si>
    <t xml:space="preserve">Imposto de renda e contribuição social a recuperar </t>
  </si>
  <si>
    <t>Depósitos vinculados a litígios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</si>
  <si>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</si>
  <si>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</si>
  <si>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</si>
  <si>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</si>
  <si>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empréstimos, financiamentos e debêntures pagos</t>
  </si>
  <si>
    <t>Juros de arrendamento pagos</t>
  </si>
  <si>
    <t>CAIXA LÍQUIDO GERADO PELAS ATIVIDADES OPERACIONAIS</t>
  </si>
  <si>
    <t>Multa por violação de padrão indicador de continuidade</t>
  </si>
  <si>
    <t>FLUXO DE CAIXA DAS ATIVIDADES DE INVESTIMENTO</t>
  </si>
  <si>
    <t>Em Títulos e Valores Mobiliários - aplicação financeira</t>
  </si>
  <si>
    <t>No intangível</t>
  </si>
  <si>
    <t>No ativo de contrato</t>
  </si>
  <si>
    <t>FLUXO DE CAIXA DAS ATIVIDADES DE FINANCIAMENTO</t>
  </si>
  <si>
    <t>Pagamento de arrendamento</t>
  </si>
  <si>
    <t>Pagamento de empréstimos, financiamentos e debêntures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</si>
  <si>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</si>
  <si>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</si>
  <si>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</si>
  <si>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</si>
  <si>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Fornecimento bruto de energia elétrica e receita de uso da rede - consumidores cativos</t>
  </si>
  <si>
    <t>Receita de uso da rede - consumidores livres</t>
  </si>
  <si>
    <t>Receita de construção de infraestrutura de distribuição</t>
  </si>
  <si>
    <t>Ajuste de expectativa do fluxo de caixa do ativo financeiro indenizável da concessão</t>
  </si>
  <si>
    <t>Outras receitas operacionais</t>
  </si>
  <si>
    <t>Impostos e encargos incidentes sobre as receitas</t>
  </si>
  <si>
    <t>MWh (*)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</si>
  <si>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</si>
  <si>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</si>
  <si>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</si>
  <si>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</si>
  <si>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</si>
  <si>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</si>
  <si>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</si>
  <si>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</si>
  <si>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</si>
  <si>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</si>
  <si>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</si>
  <si>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</si>
  <si>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</si>
  <si>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</si>
  <si>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</si>
  <si>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</si>
  <si>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</si>
  <si>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</si>
  <si>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</si>
  <si>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Geração distribuída</t>
  </si>
  <si>
    <t>Créditos de PIS/Pasep e Cofins</t>
  </si>
  <si>
    <t>Jan a Mar/2021</t>
  </si>
  <si>
    <t>RECURSOS TOTAIS</t>
  </si>
  <si>
    <t>REQUISITOS TOTAIS</t>
  </si>
  <si>
    <t>Contrato Compra Energia Nuclear</t>
  </si>
  <si>
    <t>Contrato Cota Garantia Fisica</t>
  </si>
  <si>
    <t>Perdas - Rede Básica</t>
  </si>
  <si>
    <t xml:space="preserve">Geração Injetada Diretamente </t>
  </si>
  <si>
    <t>Compra na CCEE</t>
  </si>
  <si>
    <t>1. Compra de Energia  Elétrica pela CEMIG D por meio de CCEAR e Leilão de Ajuste</t>
  </si>
  <si>
    <t>2. Programa de Incentivo às Fontes Alternativas de Energia</t>
  </si>
  <si>
    <t>3. Usinas de biomassa Coruripe, biomassa Delta, UTE - Caeté/Volta Grande,  UHE Ponte de Pedra e UHE Capim Branco</t>
  </si>
  <si>
    <t>4. Compra de Energia não modelada na CCEE e outras injeções (incluindo micro geração distribuída)</t>
  </si>
  <si>
    <t>5. Perdas tecnicas e não tecnicas atribuidas ao mercado cativo e a energia transportada na rede de distribuição</t>
  </si>
  <si>
    <t>6. Não contempla processos em andamento  na CCEE (aprovados e não publicados pela CCEE )</t>
  </si>
  <si>
    <t xml:space="preserve">7. Considera a energia compesada pela Micro e Mini GD e o mês de referência é o de leitura </t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</si>
  <si>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(7)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</si>
  <si>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</si>
  <si>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</si>
  <si>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</si>
  <si>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</si>
  <si>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 xml:space="preserve">                             - </t>
  </si>
  <si>
    <t xml:space="preserve">                            - </t>
  </si>
  <si>
    <t xml:space="preserve">                                              - </t>
  </si>
  <si>
    <t>Restituição de créditos de PIS/Pasep e Cofins aos consumidores - Realização</t>
  </si>
  <si>
    <t>Constituição de CVA e outros componentes financeiros</t>
  </si>
  <si>
    <t>Pessoal</t>
  </si>
  <si>
    <t>Participação de empregados e administradores no resultado</t>
  </si>
  <si>
    <t>Energia elétrica comprada para revenda</t>
  </si>
  <si>
    <t>Amortização direito de uso - arrendamento</t>
  </si>
  <si>
    <t>Custo de construção da infraestrutura de distribuição</t>
  </si>
  <si>
    <t>Outras despesas operacionais líquidas</t>
  </si>
  <si>
    <t>Despesa com imposto de renda e contribuição social</t>
  </si>
  <si>
    <t>Resultado financeiro líquido</t>
  </si>
  <si>
    <t>Reversão de provisões tributárias</t>
  </si>
  <si>
    <t xml:space="preserve">                                - </t>
  </si>
  <si>
    <t>RECEITAS FINANCEIRAS</t>
  </si>
  <si>
    <t>Renda de aplicação financeira</t>
  </si>
  <si>
    <t>Acréscimos moratórios de contas de energia</t>
  </si>
  <si>
    <t xml:space="preserve">Variações monetárias </t>
  </si>
  <si>
    <t>Variação monetária depósitos judiciais</t>
  </si>
  <si>
    <t>PIS/Pasep e Cofins incidentes sobre receitas financeiras</t>
  </si>
  <si>
    <t>Outras</t>
  </si>
  <si>
    <t>DESPESAS FINANCEIRAS</t>
  </si>
  <si>
    <t>Encargos de variação monetária - Forluz</t>
  </si>
  <si>
    <t>Variações cambiais de Itaipu</t>
  </si>
  <si>
    <t>Variação monetária de P&amp;D e PEE</t>
  </si>
  <si>
    <t>Outras variações monetárias</t>
  </si>
  <si>
    <t>RESULTADO FINANCEIRO LÍQUIDO</t>
  </si>
  <si>
    <t>Indexadores</t>
  </si>
  <si>
    <t>Total por Indexadores</t>
  </si>
  <si>
    <t>(-) Custos de transação</t>
  </si>
  <si>
    <t>(-) Deságio</t>
  </si>
  <si>
    <t>Total geral</t>
  </si>
  <si>
    <t>Distribuição</t>
  </si>
  <si>
    <t>Empréstimos, financiamentos e debêntures</t>
  </si>
  <si>
    <t>Passivos financeiros setoriais da concessão</t>
  </si>
  <si>
    <t>Outras obrigações</t>
  </si>
  <si>
    <t>Aumento (redução) de Ativos</t>
  </si>
  <si>
    <t>Resultado antes do imposto de renda e contribuição social</t>
  </si>
  <si>
    <t>Encargos de empréstimos, financiamentos e debêntures</t>
  </si>
  <si>
    <t>Atualização PIS/Pasep e Cofins a restituir</t>
  </si>
  <si>
    <t>Variação monetária - CVA</t>
  </si>
  <si>
    <t>Variação monetária de arrendamentos</t>
  </si>
  <si>
    <t>Jan a Mar/2022</t>
  </si>
  <si>
    <t xml:space="preserve">Restituição de créditos de PIS/Pasep e Cofins aos consumidores - Realização </t>
  </si>
  <si>
    <t>Transações na CCEE</t>
  </si>
  <si>
    <t>Transações no Mecanismo de Venda de Excedentes</t>
  </si>
  <si>
    <t xml:space="preserve">Obrigações pós-emprego </t>
  </si>
  <si>
    <t>Encargos de uso da rede básica de transmissão e demais encargos do sistema</t>
  </si>
  <si>
    <t>Lajida - R$ milhões</t>
  </si>
  <si>
    <t xml:space="preserve">                654.529 </t>
  </si>
  <si>
    <t xml:space="preserve">                                           - </t>
  </si>
  <si>
    <t>Amortização do custo de transação</t>
  </si>
  <si>
    <t>Variações cambiais de empréstimos e financiamentos</t>
  </si>
  <si>
    <t>Variação monetária de empréstimos, financiamentos e debêntures</t>
  </si>
  <si>
    <t>IPCA</t>
  </si>
  <si>
    <t>UFIR/RGR</t>
  </si>
  <si>
    <t>CDI</t>
  </si>
  <si>
    <t>Mútuo com partes relacionadas</t>
  </si>
  <si>
    <t>Provisão para redução ao valor recuperável de ativos de contrato</t>
  </si>
  <si>
    <t>CAIXA LÍQUIDO GERADO (CONSUMIDO) PELAS ATIVIDADES DE INVESTIMENTO</t>
  </si>
  <si>
    <t>= Lajida</t>
  </si>
  <si>
    <t>= Lajida ajustado</t>
  </si>
  <si>
    <t>Geração</t>
  </si>
  <si>
    <t>Transmissão</t>
  </si>
  <si>
    <t>Holding</t>
  </si>
  <si>
    <t xml:space="preserve">Gasmig </t>
  </si>
  <si>
    <t xml:space="preserve">  11.663 GWh</t>
  </si>
  <si>
    <t xml:space="preserve">   11.663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</si>
</sst>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b/>
      <sz val="12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404040"/>
      <name val="Arial"/>
      <family val="2"/>
    </font>
    <font>
      <sz val="7"/>
      <color rgb="FF404040"/>
      <name val="Calibri"/>
      <family val="2"/>
    </font>
    <font>
      <sz val="11"/>
      <color rgb="FFFFFFFF"/>
      <name val="Arial"/>
      <family val="2"/>
    </font>
    <font>
      <sz val="10"/>
      <name val="Arial "/>
    </font>
    <font>
      <b/>
      <sz val="10"/>
      <name val="Arial 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vertAlign val="superscript"/>
      <sz val="10"/>
      <color rgb="FF0000FF"/>
      <name val="Arial"/>
      <family val="2"/>
    </font>
    <font>
      <vertAlign val="superscript"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9"/>
      <color rgb="FF000000"/>
      <name val="Century Gothic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ck">
        <color rgb="FFFFFFFF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2" borderId="0" applyFont="0" applyBorder="0" applyAlignment="0">
      <alignment vertical="center" wrapText="1"/>
    </xf>
    <xf numFmtId="0" fontId="10" fillId="0" borderId="0"/>
    <xf numFmtId="0" fontId="10" fillId="0" borderId="0"/>
  </cellStyleXfs>
  <cellXfs count="188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0" fillId="4" borderId="0" xfId="0" applyFill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/>
    <xf numFmtId="0" fontId="9" fillId="0" borderId="0" xfId="0" applyFont="1" applyAlignment="1">
      <alignment vertical="center"/>
    </xf>
    <xf numFmtId="0" fontId="1" fillId="0" borderId="0" xfId="0" applyFont="1" applyFill="1"/>
    <xf numFmtId="0" fontId="19" fillId="0" borderId="0" xfId="6" applyFont="1"/>
    <xf numFmtId="0" fontId="19" fillId="0" borderId="0" xfId="6" applyFont="1" applyFill="1"/>
    <xf numFmtId="0" fontId="20" fillId="0" borderId="0" xfId="7" applyFont="1"/>
    <xf numFmtId="0" fontId="19" fillId="0" borderId="0" xfId="7" applyFont="1"/>
    <xf numFmtId="0" fontId="20" fillId="7" borderId="0" xfId="7" applyFont="1" applyFill="1"/>
    <xf numFmtId="169" fontId="20" fillId="7" borderId="0" xfId="3" applyNumberFormat="1" applyFont="1" applyFill="1"/>
    <xf numFmtId="169" fontId="20" fillId="0" borderId="0" xfId="3" applyNumberFormat="1" applyFont="1" applyFill="1"/>
    <xf numFmtId="0" fontId="20" fillId="8" borderId="0" xfId="7" applyFont="1" applyFill="1"/>
    <xf numFmtId="169" fontId="20" fillId="8" borderId="0" xfId="3" applyNumberFormat="1" applyFont="1" applyFill="1"/>
    <xf numFmtId="169" fontId="20" fillId="9" borderId="0" xfId="7" applyNumberFormat="1" applyFont="1" applyFill="1"/>
    <xf numFmtId="169" fontId="20" fillId="9" borderId="0" xfId="3" applyNumberFormat="1" applyFont="1" applyFill="1"/>
    <xf numFmtId="0" fontId="19" fillId="3" borderId="0" xfId="7" applyFont="1" applyFill="1"/>
    <xf numFmtId="169" fontId="19" fillId="3" borderId="0" xfId="7" applyNumberFormat="1" applyFont="1" applyFill="1"/>
    <xf numFmtId="0" fontId="19" fillId="10" borderId="0" xfId="7" applyFont="1" applyFill="1"/>
    <xf numFmtId="169" fontId="19" fillId="10" borderId="0" xfId="7" applyNumberFormat="1" applyFont="1" applyFill="1"/>
    <xf numFmtId="169" fontId="19" fillId="3" borderId="0" xfId="3" applyNumberFormat="1" applyFont="1" applyFill="1"/>
    <xf numFmtId="164" fontId="19" fillId="0" borderId="0" xfId="3" applyNumberFormat="1" applyFont="1"/>
    <xf numFmtId="164" fontId="19" fillId="0" borderId="0" xfId="6" applyNumberFormat="1" applyFont="1"/>
    <xf numFmtId="0" fontId="7" fillId="0" borderId="0" xfId="0" applyFont="1" applyFill="1"/>
    <xf numFmtId="0" fontId="21" fillId="0" borderId="2" xfId="0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Alignment="1">
      <alignment horizontal="right" vertical="center"/>
    </xf>
    <xf numFmtId="0" fontId="27" fillId="11" borderId="9" xfId="0" applyFont="1" applyFill="1" applyBorder="1" applyAlignment="1">
      <alignment horizontal="center" vertical="center" wrapText="1"/>
    </xf>
    <xf numFmtId="167" fontId="25" fillId="6" borderId="2" xfId="0" applyNumberFormat="1" applyFont="1" applyFill="1" applyBorder="1" applyAlignment="1">
      <alignment horizontal="right" vertical="center"/>
    </xf>
    <xf numFmtId="0" fontId="25" fillId="0" borderId="7" xfId="0" applyFont="1" applyBorder="1" applyAlignment="1">
      <alignment vertical="center"/>
    </xf>
    <xf numFmtId="0" fontId="25" fillId="6" borderId="7" xfId="0" applyFont="1" applyFill="1" applyBorder="1" applyAlignment="1">
      <alignment vertical="center"/>
    </xf>
    <xf numFmtId="167" fontId="28" fillId="6" borderId="2" xfId="0" applyNumberFormat="1" applyFont="1" applyFill="1" applyBorder="1" applyAlignment="1">
      <alignment vertical="center"/>
    </xf>
    <xf numFmtId="167" fontId="28" fillId="0" borderId="2" xfId="0" applyNumberFormat="1" applyFont="1" applyBorder="1" applyAlignment="1">
      <alignment vertical="center"/>
    </xf>
    <xf numFmtId="0" fontId="26" fillId="5" borderId="8" xfId="0" applyFont="1" applyFill="1" applyBorder="1" applyAlignment="1">
      <alignment vertical="center"/>
    </xf>
    <xf numFmtId="1" fontId="27" fillId="11" borderId="0" xfId="0" applyNumberFormat="1" applyFont="1" applyFill="1" applyBorder="1" applyAlignment="1">
      <alignment horizontal="center" vertical="center" wrapText="1"/>
    </xf>
    <xf numFmtId="1" fontId="27" fillId="11" borderId="1" xfId="0" applyNumberFormat="1" applyFont="1" applyFill="1" applyBorder="1" applyAlignment="1">
      <alignment horizontal="center" vertical="center" wrapText="1"/>
    </xf>
    <xf numFmtId="14" fontId="27" fillId="11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67" fontId="26" fillId="0" borderId="3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 wrapText="1"/>
    </xf>
    <xf numFmtId="167" fontId="25" fillId="2" borderId="7" xfId="0" applyNumberFormat="1" applyFont="1" applyFill="1" applyBorder="1" applyAlignment="1">
      <alignment horizontal="right" vertical="center"/>
    </xf>
    <xf numFmtId="167" fontId="25" fillId="2" borderId="2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7" fontId="25" fillId="2" borderId="5" xfId="0" applyNumberFormat="1" applyFont="1" applyFill="1" applyBorder="1" applyAlignment="1">
      <alignment horizontal="right" vertical="center"/>
    </xf>
    <xf numFmtId="167" fontId="25" fillId="2" borderId="6" xfId="0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25" fillId="2" borderId="7" xfId="0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4" fillId="4" borderId="2" xfId="0" applyFont="1" applyFill="1" applyBorder="1" applyAlignment="1">
      <alignment vertical="center"/>
    </xf>
    <xf numFmtId="3" fontId="30" fillId="4" borderId="2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Alignment="1">
      <alignment horizontal="right" vertical="center"/>
    </xf>
    <xf numFmtId="0" fontId="30" fillId="4" borderId="2" xfId="0" applyFont="1" applyFill="1" applyBorder="1" applyAlignment="1">
      <alignment horizontal="right" vertical="center"/>
    </xf>
    <xf numFmtId="3" fontId="17" fillId="4" borderId="2" xfId="0" applyNumberFormat="1" applyFont="1" applyFill="1" applyBorder="1" applyAlignment="1">
      <alignment horizontal="right" vertical="center"/>
    </xf>
    <xf numFmtId="0" fontId="5" fillId="12" borderId="0" xfId="0" applyFont="1" applyFill="1" applyBorder="1" applyAlignment="1">
      <alignment vertical="center" wrapText="1"/>
    </xf>
    <xf numFmtId="168" fontId="5" fillId="12" borderId="12" xfId="1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vertical="center"/>
    </xf>
    <xf numFmtId="3" fontId="25" fillId="2" borderId="13" xfId="0" applyNumberFormat="1" applyFont="1" applyFill="1" applyBorder="1" applyAlignment="1">
      <alignment horizontal="right" vertical="center"/>
    </xf>
    <xf numFmtId="0" fontId="25" fillId="2" borderId="13" xfId="0" applyFont="1" applyFill="1" applyBorder="1" applyAlignment="1">
      <alignment horizontal="right" vertical="center"/>
    </xf>
    <xf numFmtId="3" fontId="26" fillId="2" borderId="15" xfId="0" applyNumberFormat="1" applyFont="1" applyFill="1" applyBorder="1" applyAlignment="1">
      <alignment horizontal="right" vertical="center"/>
    </xf>
    <xf numFmtId="3" fontId="26" fillId="2" borderId="14" xfId="0" applyNumberFormat="1" applyFont="1" applyFill="1" applyBorder="1" applyAlignment="1">
      <alignment horizontal="right" vertical="center"/>
    </xf>
    <xf numFmtId="167" fontId="25" fillId="2" borderId="13" xfId="0" applyNumberFormat="1" applyFont="1" applyFill="1" applyBorder="1" applyAlignment="1">
      <alignment horizontal="right" vertical="center"/>
    </xf>
    <xf numFmtId="167" fontId="26" fillId="2" borderId="14" xfId="0" applyNumberFormat="1" applyFont="1" applyFill="1" applyBorder="1" applyAlignment="1">
      <alignment horizontal="right" vertical="center"/>
    </xf>
    <xf numFmtId="167" fontId="25" fillId="2" borderId="16" xfId="0" applyNumberFormat="1" applyFont="1" applyFill="1" applyBorder="1" applyAlignment="1">
      <alignment horizontal="right" vertical="center"/>
    </xf>
    <xf numFmtId="167" fontId="26" fillId="2" borderId="13" xfId="0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right" vertical="center"/>
    </xf>
    <xf numFmtId="167" fontId="14" fillId="2" borderId="13" xfId="0" applyNumberFormat="1" applyFont="1" applyFill="1" applyBorder="1" applyAlignment="1">
      <alignment horizontal="right" vertical="center"/>
    </xf>
    <xf numFmtId="167" fontId="28" fillId="2" borderId="13" xfId="0" applyNumberFormat="1" applyFont="1" applyFill="1" applyBorder="1" applyAlignment="1">
      <alignment vertical="center"/>
    </xf>
    <xf numFmtId="167" fontId="14" fillId="2" borderId="16" xfId="0" applyNumberFormat="1" applyFont="1" applyFill="1" applyBorder="1" applyAlignment="1">
      <alignment horizontal="right" vertical="center"/>
    </xf>
    <xf numFmtId="167" fontId="13" fillId="2" borderId="13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vertical="center"/>
    </xf>
    <xf numFmtId="167" fontId="32" fillId="2" borderId="7" xfId="0" applyNumberFormat="1" applyFont="1" applyFill="1" applyBorder="1" applyAlignment="1">
      <alignment horizontal="right" vertical="center"/>
    </xf>
    <xf numFmtId="167" fontId="5" fillId="12" borderId="17" xfId="0" applyNumberFormat="1" applyFont="1" applyFill="1" applyBorder="1" applyAlignment="1">
      <alignment horizontal="right" vertical="center" wrapText="1"/>
    </xf>
    <xf numFmtId="167" fontId="32" fillId="2" borderId="2" xfId="0" applyNumberFormat="1" applyFont="1" applyFill="1" applyBorder="1" applyAlignment="1">
      <alignment horizontal="right" vertical="center"/>
    </xf>
    <xf numFmtId="167" fontId="33" fillId="2" borderId="3" xfId="0" applyNumberFormat="1" applyFont="1" applyFill="1" applyBorder="1" applyAlignment="1">
      <alignment horizontal="right" vertical="center"/>
    </xf>
    <xf numFmtId="0" fontId="10" fillId="0" borderId="0" xfId="6"/>
    <xf numFmtId="0" fontId="34" fillId="0" borderId="0" xfId="6" applyFont="1"/>
    <xf numFmtId="0" fontId="10" fillId="0" borderId="20" xfId="6" applyFont="1" applyBorder="1"/>
    <xf numFmtId="0" fontId="10" fillId="0" borderId="0" xfId="6" applyFont="1"/>
    <xf numFmtId="0" fontId="35" fillId="0" borderId="20" xfId="0" applyFont="1" applyBorder="1" applyAlignment="1">
      <alignment horizontal="left" indent="1"/>
    </xf>
    <xf numFmtId="164" fontId="36" fillId="0" borderId="21" xfId="3" applyNumberFormat="1" applyFont="1" applyBorder="1" applyAlignment="1">
      <alignment horizontal="center"/>
    </xf>
    <xf numFmtId="164" fontId="36" fillId="0" borderId="21" xfId="3" applyNumberFormat="1" applyFont="1" applyBorder="1" applyAlignment="1">
      <alignment horizontal="left" indent="1"/>
    </xf>
    <xf numFmtId="164" fontId="39" fillId="0" borderId="21" xfId="3" applyNumberFormat="1" applyFont="1" applyBorder="1"/>
    <xf numFmtId="0" fontId="10" fillId="0" borderId="20" xfId="6" applyFont="1" applyBorder="1" applyAlignment="1">
      <alignment horizontal="left" indent="1"/>
    </xf>
    <xf numFmtId="164" fontId="39" fillId="0" borderId="21" xfId="3" applyNumberFormat="1" applyFont="1" applyBorder="1" applyAlignment="1">
      <alignment horizontal="center"/>
    </xf>
    <xf numFmtId="0" fontId="40" fillId="0" borderId="20" xfId="0" applyFont="1" applyBorder="1" applyAlignment="1">
      <alignment horizontal="left" indent="1"/>
    </xf>
    <xf numFmtId="0" fontId="40" fillId="0" borderId="22" xfId="0" applyFont="1" applyBorder="1"/>
    <xf numFmtId="164" fontId="39" fillId="0" borderId="23" xfId="3" applyNumberFormat="1" applyFont="1" applyBorder="1" applyAlignment="1">
      <alignment horizontal="center"/>
    </xf>
    <xf numFmtId="164" fontId="39" fillId="0" borderId="23" xfId="3" applyNumberFormat="1" applyFont="1" applyBorder="1"/>
    <xf numFmtId="0" fontId="25" fillId="2" borderId="20" xfId="0" applyFont="1" applyFill="1" applyBorder="1" applyAlignment="1">
      <alignment horizontal="left" indent="2"/>
    </xf>
    <xf numFmtId="164" fontId="10" fillId="2" borderId="21" xfId="3" applyNumberFormat="1" applyFont="1" applyFill="1" applyBorder="1" applyAlignment="1">
      <alignment horizontal="center"/>
    </xf>
    <xf numFmtId="167" fontId="25" fillId="2" borderId="13" xfId="1" applyNumberFormat="1" applyFont="1" applyFill="1" applyBorder="1" applyAlignment="1">
      <alignment horizontal="right" vertical="center"/>
    </xf>
    <xf numFmtId="167" fontId="25" fillId="2" borderId="0" xfId="1" applyNumberFormat="1" applyFont="1" applyFill="1" applyBorder="1" applyAlignment="1">
      <alignment horizontal="right" vertical="center"/>
    </xf>
    <xf numFmtId="3" fontId="26" fillId="2" borderId="4" xfId="1" applyNumberFormat="1" applyFont="1" applyFill="1" applyBorder="1" applyAlignment="1">
      <alignment horizontal="right" vertical="center"/>
    </xf>
    <xf numFmtId="167" fontId="26" fillId="2" borderId="4" xfId="1" applyNumberFormat="1" applyFont="1" applyFill="1" applyBorder="1" applyAlignment="1">
      <alignment horizontal="right" vertical="center"/>
    </xf>
    <xf numFmtId="167" fontId="26" fillId="2" borderId="7" xfId="0" applyNumberFormat="1" applyFont="1" applyFill="1" applyBorder="1" applyAlignment="1">
      <alignment horizontal="right" vertical="center"/>
    </xf>
    <xf numFmtId="167" fontId="26" fillId="2" borderId="2" xfId="0" applyNumberFormat="1" applyFont="1" applyFill="1" applyBorder="1" applyAlignment="1">
      <alignment horizontal="right" vertical="center"/>
    </xf>
    <xf numFmtId="167" fontId="26" fillId="2" borderId="24" xfId="0" applyNumberFormat="1" applyFont="1" applyFill="1" applyBorder="1" applyAlignment="1">
      <alignment horizontal="right" vertical="center"/>
    </xf>
    <xf numFmtId="167" fontId="26" fillId="2" borderId="25" xfId="0" applyNumberFormat="1" applyFont="1" applyFill="1" applyBorder="1" applyAlignment="1">
      <alignment horizontal="right" vertical="center"/>
    </xf>
    <xf numFmtId="167" fontId="26" fillId="2" borderId="26" xfId="0" applyNumberFormat="1" applyFont="1" applyFill="1" applyBorder="1" applyAlignment="1">
      <alignment horizontal="right" vertical="center"/>
    </xf>
    <xf numFmtId="167" fontId="26" fillId="2" borderId="27" xfId="0" applyNumberFormat="1" applyFont="1" applyFill="1" applyBorder="1" applyAlignment="1">
      <alignment horizontal="right" vertical="center"/>
    </xf>
    <xf numFmtId="3" fontId="25" fillId="2" borderId="0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right" vertical="center"/>
    </xf>
    <xf numFmtId="3" fontId="26" fillId="2" borderId="4" xfId="0" applyNumberFormat="1" applyFont="1" applyFill="1" applyBorder="1" applyAlignment="1">
      <alignment horizontal="right" vertical="center"/>
    </xf>
    <xf numFmtId="3" fontId="26" fillId="2" borderId="28" xfId="0" applyNumberFormat="1" applyFont="1" applyFill="1" applyBorder="1" applyAlignment="1">
      <alignment horizontal="right" vertical="center"/>
    </xf>
    <xf numFmtId="3" fontId="26" fillId="2" borderId="3" xfId="0" applyNumberFormat="1" applyFont="1" applyFill="1" applyBorder="1" applyAlignment="1">
      <alignment horizontal="right" vertical="center"/>
    </xf>
    <xf numFmtId="3" fontId="25" fillId="2" borderId="28" xfId="0" applyNumberFormat="1" applyFont="1" applyFill="1" applyBorder="1" applyAlignment="1">
      <alignment horizontal="right" vertical="center"/>
    </xf>
    <xf numFmtId="167" fontId="25" fillId="2" borderId="0" xfId="0" applyNumberFormat="1" applyFont="1" applyFill="1" applyBorder="1" applyAlignment="1">
      <alignment horizontal="right" vertical="center"/>
    </xf>
    <xf numFmtId="167" fontId="25" fillId="2" borderId="28" xfId="0" applyNumberFormat="1" applyFont="1" applyFill="1" applyBorder="1" applyAlignment="1">
      <alignment horizontal="right" vertical="center"/>
    </xf>
    <xf numFmtId="167" fontId="26" fillId="2" borderId="0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43" fillId="2" borderId="0" xfId="0" applyFont="1" applyFill="1" applyAlignment="1">
      <alignment vertical="center" wrapText="1"/>
    </xf>
    <xf numFmtId="167" fontId="26" fillId="2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166" fontId="25" fillId="2" borderId="13" xfId="1" applyNumberFormat="1" applyFont="1" applyFill="1" applyBorder="1" applyAlignment="1">
      <alignment horizontal="right" vertical="center"/>
    </xf>
    <xf numFmtId="166" fontId="25" fillId="2" borderId="0" xfId="1" applyNumberFormat="1" applyFont="1" applyFill="1" applyBorder="1" applyAlignment="1">
      <alignment horizontal="right" vertical="center"/>
    </xf>
    <xf numFmtId="166" fontId="26" fillId="2" borderId="4" xfId="1" applyNumberFormat="1" applyFont="1" applyFill="1" applyBorder="1" applyAlignment="1">
      <alignment horizontal="right" vertical="center"/>
    </xf>
    <xf numFmtId="3" fontId="26" fillId="2" borderId="13" xfId="0" applyNumberFormat="1" applyFont="1" applyFill="1" applyBorder="1" applyAlignment="1">
      <alignment horizontal="right" vertical="center"/>
    </xf>
    <xf numFmtId="0" fontId="25" fillId="6" borderId="8" xfId="0" applyFont="1" applyFill="1" applyBorder="1" applyAlignment="1">
      <alignment vertical="center"/>
    </xf>
    <xf numFmtId="0" fontId="26" fillId="6" borderId="7" xfId="0" applyFont="1" applyFill="1" applyBorder="1" applyAlignment="1">
      <alignment vertical="center"/>
    </xf>
    <xf numFmtId="167" fontId="26" fillId="6" borderId="2" xfId="0" applyNumberFormat="1" applyFont="1" applyFill="1" applyBorder="1" applyAlignment="1">
      <alignment horizontal="right" vertical="center"/>
    </xf>
    <xf numFmtId="167" fontId="28" fillId="0" borderId="5" xfId="0" applyNumberFormat="1" applyFont="1" applyBorder="1" applyAlignment="1">
      <alignment vertical="center"/>
    </xf>
    <xf numFmtId="167" fontId="28" fillId="0" borderId="6" xfId="0" applyNumberFormat="1" applyFont="1" applyBorder="1" applyAlignment="1">
      <alignment vertical="center"/>
    </xf>
    <xf numFmtId="167" fontId="43" fillId="0" borderId="27" xfId="0" applyNumberFormat="1" applyFont="1" applyBorder="1" applyAlignment="1">
      <alignment vertical="center"/>
    </xf>
    <xf numFmtId="3" fontId="25" fillId="2" borderId="16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167" fontId="26" fillId="2" borderId="16" xfId="0" applyNumberFormat="1" applyFont="1" applyFill="1" applyBorder="1" applyAlignment="1">
      <alignment horizontal="right" vertical="center"/>
    </xf>
    <xf numFmtId="167" fontId="26" fillId="2" borderId="15" xfId="0" applyNumberFormat="1" applyFont="1" applyFill="1" applyBorder="1" applyAlignment="1">
      <alignment horizontal="right" vertical="center"/>
    </xf>
    <xf numFmtId="43" fontId="25" fillId="2" borderId="13" xfId="1" applyFont="1" applyFill="1" applyBorder="1" applyAlignment="1">
      <alignment horizontal="right" vertical="center"/>
    </xf>
    <xf numFmtId="43" fontId="25" fillId="2" borderId="0" xfId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 wrapText="1"/>
    </xf>
    <xf numFmtId="167" fontId="43" fillId="2" borderId="13" xfId="0" applyNumberFormat="1" applyFont="1" applyFill="1" applyBorder="1" applyAlignment="1">
      <alignment vertical="center"/>
    </xf>
    <xf numFmtId="167" fontId="28" fillId="2" borderId="16" xfId="0" applyNumberFormat="1" applyFont="1" applyFill="1" applyBorder="1" applyAlignment="1">
      <alignment vertical="center"/>
    </xf>
    <xf numFmtId="167" fontId="14" fillId="2" borderId="15" xfId="0" applyNumberFormat="1" applyFont="1" applyFill="1" applyBorder="1" applyAlignment="1">
      <alignment horizontal="right" vertical="center"/>
    </xf>
    <xf numFmtId="167" fontId="13" fillId="2" borderId="14" xfId="0" applyNumberFormat="1" applyFont="1" applyFill="1" applyBorder="1" applyAlignment="1">
      <alignment horizontal="right" vertical="center"/>
    </xf>
    <xf numFmtId="49" fontId="26" fillId="2" borderId="8" xfId="0" applyNumberFormat="1" applyFont="1" applyFill="1" applyBorder="1" applyAlignment="1">
      <alignment vertical="center"/>
    </xf>
    <xf numFmtId="0" fontId="27" fillId="11" borderId="29" xfId="0" applyFont="1" applyFill="1" applyBorder="1" applyAlignment="1">
      <alignment horizontal="center" vertical="center" wrapText="1"/>
    </xf>
    <xf numFmtId="17" fontId="27" fillId="11" borderId="29" xfId="0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vertical="center" wrapText="1"/>
    </xf>
    <xf numFmtId="168" fontId="5" fillId="12" borderId="29" xfId="1" applyNumberFormat="1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left" vertical="center" wrapText="1" indent="2"/>
    </xf>
    <xf numFmtId="168" fontId="14" fillId="14" borderId="29" xfId="1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left" vertical="center" wrapText="1"/>
    </xf>
    <xf numFmtId="168" fontId="5" fillId="12" borderId="1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 indent="2"/>
    </xf>
    <xf numFmtId="168" fontId="14" fillId="2" borderId="1" xfId="1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41" fillId="13" borderId="18" xfId="0" applyFont="1" applyFill="1" applyBorder="1" applyAlignment="1">
      <alignment horizontal="center" vertical="center" readingOrder="1"/>
    </xf>
    <xf numFmtId="0" fontId="41" fillId="13" borderId="19" xfId="0" applyFont="1" applyFill="1" applyBorder="1" applyAlignment="1">
      <alignment horizontal="center" vertical="center" readingOrder="1"/>
    </xf>
    <xf numFmtId="0" fontId="41" fillId="13" borderId="20" xfId="0" applyFont="1" applyFill="1" applyBorder="1" applyAlignment="1">
      <alignment horizontal="center" vertical="center" readingOrder="1"/>
    </xf>
    <xf numFmtId="0" fontId="41" fillId="13" borderId="21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center" wrapText="1"/>
    </xf>
    <xf numFmtId="0" fontId="31" fillId="11" borderId="0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11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7" fillId="11" borderId="10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>
      <alignment horizontal="center" vertical="center" wrapText="1"/>
    </xf>
    <xf numFmtId="0" fontId="27" fillId="11" borderId="0" xfId="0" applyFont="1" applyFill="1" applyAlignment="1">
      <alignment horizontal="center" vertical="center" wrapText="1"/>
    </xf>
    <xf numFmtId="0" fontId="29" fillId="11" borderId="0" xfId="0" applyFont="1" applyFill="1" applyBorder="1" applyAlignment="1">
      <alignment vertical="center" wrapText="1"/>
    </xf>
  </cellXfs>
  <cellStyles count="8">
    <cellStyle name="Estilo 1" xfId="5" xr:uid="{00000000-0005-0000-0000-000000000000}"/>
    <cellStyle name="Normal" xfId="0" builtinId="0"/>
    <cellStyle name="Normal 2 2" xfId="6" xr:uid="{00000000-0005-0000-0000-000002000000}"/>
    <cellStyle name="Normal 3" xfId="2" xr:uid="{00000000-0005-0000-0000-000003000000}"/>
    <cellStyle name="Normal 3 2" xfId="7" xr:uid="{00000000-0005-0000-0000-000004000000}"/>
    <cellStyle name="Porcentagem 2" xfId="4" xr:uid="{00000000-0005-0000-0000-000005000000}"/>
    <cellStyle name="Vírgula" xfId="1" builtinId="3"/>
    <cellStyle name="Vírgula 2" xfId="3" xr:uid="{00000000-0005-0000-0000-000007000000}"/>
  </cellStyles>
  <dxfs count="4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D7F83C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2 BP (Pass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3 LAJIDA'!A1"/><Relationship Id="rId7" Type="http://schemas.openxmlformats.org/officeDocument/2006/relationships/hyperlink" Target="#'3.1 BP (Ativo)'!A1"/><Relationship Id="rId12" Type="http://schemas.openxmlformats.org/officeDocument/2006/relationships/hyperlink" Target="#'1.1 Balan&#231;o de Energia'!A1"/><Relationship Id="rId2" Type="http://schemas.openxmlformats.org/officeDocument/2006/relationships/hyperlink" Target="#'2.2 Custos Despesas operaci'!A1"/><Relationship Id="rId1" Type="http://schemas.openxmlformats.org/officeDocument/2006/relationships/hyperlink" Target="#'2.1 Receita'!A1"/><Relationship Id="rId6" Type="http://schemas.openxmlformats.org/officeDocument/2006/relationships/hyperlink" Target="#'2.6 Investimentos'!A1"/><Relationship Id="rId11" Type="http://schemas.openxmlformats.org/officeDocument/2006/relationships/image" Target="../media/image1.jpeg"/><Relationship Id="rId5" Type="http://schemas.openxmlformats.org/officeDocument/2006/relationships/hyperlink" Target="#'2.5 Endividamento'!A1"/><Relationship Id="rId10" Type="http://schemas.openxmlformats.org/officeDocument/2006/relationships/hyperlink" Target="#'5. Fluxo de caixa'!A1"/><Relationship Id="rId4" Type="http://schemas.openxmlformats.org/officeDocument/2006/relationships/hyperlink" Target="#'2.4 Resultado Financeiro'!A1"/><Relationship Id="rId9" Type="http://schemas.openxmlformats.org/officeDocument/2006/relationships/hyperlink" Target="#'4.1 DRE'!A1"/><Relationship Id="rId14" Type="http://schemas.openxmlformats.org/officeDocument/2006/relationships/hyperlink" Target="#'1.3 EE comprada para revend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5" Type="http://schemas.openxmlformats.org/officeDocument/2006/relationships/image" Target="../media/image11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Relationship Id="rId4" Type="http://schemas.openxmlformats.org/officeDocument/2006/relationships/hyperlink" Target="#'Cemig D (&#205;ndice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6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1T22</a:t>
          </a:r>
        </a:p>
      </xdr:txBody>
    </xdr:sp>
    <xdr:clientData/>
  </xdr:twoCellAnchor>
  <xdr:twoCellAnchor>
    <xdr:from>
      <xdr:col>0</xdr:col>
      <xdr:colOff>321469</xdr:colOff>
      <xdr:row>9</xdr:row>
      <xdr:rowOff>178594</xdr:rowOff>
    </xdr:from>
    <xdr:to>
      <xdr:col>3</xdr:col>
      <xdr:colOff>399320</xdr:colOff>
      <xdr:row>12</xdr:row>
      <xdr:rowOff>31279</xdr:rowOff>
    </xdr:to>
    <xdr:sp macro="" textlink="">
      <xdr:nvSpPr>
        <xdr:cNvPr id="36" name="Retângulo Arredondado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21469" y="1893094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321469</xdr:colOff>
      <xdr:row>12</xdr:row>
      <xdr:rowOff>101947</xdr:rowOff>
    </xdr:from>
    <xdr:to>
      <xdr:col>3</xdr:col>
      <xdr:colOff>399320</xdr:colOff>
      <xdr:row>14</xdr:row>
      <xdr:rowOff>145132</xdr:rowOff>
    </xdr:to>
    <xdr:sp macro="" textlink="">
      <xdr:nvSpPr>
        <xdr:cNvPr id="37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1469" y="2387947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.    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321469</xdr:colOff>
      <xdr:row>15</xdr:row>
      <xdr:rowOff>19179</xdr:rowOff>
    </xdr:from>
    <xdr:to>
      <xdr:col>3</xdr:col>
      <xdr:colOff>399320</xdr:colOff>
      <xdr:row>17</xdr:row>
      <xdr:rowOff>62364</xdr:rowOff>
    </xdr:to>
    <xdr:sp macro="" textlink="">
      <xdr:nvSpPr>
        <xdr:cNvPr id="38" name="Retângulo Arredondado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21469" y="2876679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Energia elétrica comprada .     para revenda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3281" cy="110534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3</xdr:col>
      <xdr:colOff>1464469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726406" y="233363"/>
          <a:ext cx="5453063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3</xdr:col>
      <xdr:colOff>543724</xdr:colOff>
      <xdr:row>4</xdr:row>
      <xdr:rowOff>39689</xdr:rowOff>
    </xdr:from>
    <xdr:to>
      <xdr:col>3</xdr:col>
      <xdr:colOff>1380138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258724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273844</xdr:colOff>
      <xdr:row>6</xdr:row>
      <xdr:rowOff>107157</xdr:rowOff>
    </xdr:from>
    <xdr:to>
      <xdr:col>3</xdr:col>
      <xdr:colOff>1262065</xdr:colOff>
      <xdr:row>7</xdr:row>
      <xdr:rowOff>107156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8844" y="125015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702469</xdr:colOff>
      <xdr:row>20</xdr:row>
      <xdr:rowOff>107156</xdr:rowOff>
    </xdr:from>
    <xdr:to>
      <xdr:col>2</xdr:col>
      <xdr:colOff>1217683</xdr:colOff>
      <xdr:row>35</xdr:row>
      <xdr:rowOff>190498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C4722B8C-6E59-4B61-A408-21484AB1C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19250" y="4191000"/>
          <a:ext cx="3825152" cy="29408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35720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227094" cy="10910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4</xdr:col>
      <xdr:colOff>11906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389857" y="60326"/>
          <a:ext cx="5813424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355609</xdr:colOff>
      <xdr:row>4</xdr:row>
      <xdr:rowOff>31751</xdr:rowOff>
    </xdr:from>
    <xdr:to>
      <xdr:col>3</xdr:col>
      <xdr:colOff>1118998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35635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1375" cy="1081535"/>
        </a:xfrm>
        <a:prstGeom prst="rect">
          <a:avLst/>
        </a:prstGeom>
      </xdr:spPr>
    </xdr:pic>
    <xdr:clientData/>
  </xdr:twoCellAnchor>
  <xdr:twoCellAnchor>
    <xdr:from>
      <xdr:col>1</xdr:col>
      <xdr:colOff>417515</xdr:colOff>
      <xdr:row>0</xdr:row>
      <xdr:rowOff>60326</xdr:rowOff>
    </xdr:from>
    <xdr:to>
      <xdr:col>4</xdr:col>
      <xdr:colOff>35719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143796" y="60326"/>
          <a:ext cx="6059486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367513</xdr:colOff>
      <xdr:row>3</xdr:row>
      <xdr:rowOff>211136</xdr:rowOff>
    </xdr:from>
    <xdr:to>
      <xdr:col>3</xdr:col>
      <xdr:colOff>1186465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273013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4781" cy="112598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3</xdr:col>
      <xdr:colOff>1428750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517650" y="160337"/>
          <a:ext cx="6209506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2022</a:t>
          </a:r>
        </a:p>
        <a:p>
          <a:pPr algn="ctr"/>
          <a:endParaRPr lang="pt-BR" sz="24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561183</xdr:colOff>
      <xdr:row>4</xdr:row>
      <xdr:rowOff>69055</xdr:rowOff>
    </xdr:from>
    <xdr:to>
      <xdr:col>3</xdr:col>
      <xdr:colOff>1365847</xdr:colOff>
      <xdr:row>5</xdr:row>
      <xdr:rowOff>111485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6859589" y="831055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333375</xdr:colOff>
      <xdr:row>7</xdr:row>
      <xdr:rowOff>47625</xdr:rowOff>
    </xdr:from>
    <xdr:to>
      <xdr:col>3</xdr:col>
      <xdr:colOff>1321596</xdr:colOff>
      <xdr:row>7</xdr:row>
      <xdr:rowOff>309562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85875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23812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46280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2022</a:t>
          </a:r>
        </a:p>
      </xdr:txBody>
    </xdr:sp>
    <xdr:clientData/>
  </xdr:twoCellAnchor>
  <xdr:twoCellAnchor>
    <xdr:from>
      <xdr:col>2</xdr:col>
      <xdr:colOff>734222</xdr:colOff>
      <xdr:row>4</xdr:row>
      <xdr:rowOff>55561</xdr:rowOff>
    </xdr:from>
    <xdr:to>
      <xdr:col>3</xdr:col>
      <xdr:colOff>729261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7437441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272902</xdr:colOff>
      <xdr:row>51</xdr:row>
      <xdr:rowOff>45166</xdr:rowOff>
    </xdr:from>
    <xdr:to>
      <xdr:col>7</xdr:col>
      <xdr:colOff>232686</xdr:colOff>
      <xdr:row>57</xdr:row>
      <xdr:rowOff>90147</xdr:rowOff>
    </xdr:to>
    <xdr:sp macro="" textlink="">
      <xdr:nvSpPr>
        <xdr:cNvPr id="16" name="Text Box 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72902" y="10862845"/>
          <a:ext cx="7280427" cy="1269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392207</xdr:colOff>
      <xdr:row>5</xdr:row>
      <xdr:rowOff>147469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404412" cy="1155998"/>
        </a:xfrm>
        <a:prstGeom prst="rect">
          <a:avLst/>
        </a:prstGeom>
      </xdr:spPr>
    </xdr:pic>
    <xdr:clientData/>
  </xdr:twoCellAnchor>
  <xdr:twoCellAnchor>
    <xdr:from>
      <xdr:col>2</xdr:col>
      <xdr:colOff>690631</xdr:colOff>
      <xdr:row>0</xdr:row>
      <xdr:rowOff>182565</xdr:rowOff>
    </xdr:from>
    <xdr:to>
      <xdr:col>7</xdr:col>
      <xdr:colOff>127068</xdr:colOff>
      <xdr:row>5</xdr:row>
      <xdr:rowOff>16943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721572" y="182565"/>
          <a:ext cx="5554849" cy="842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7</xdr:col>
      <xdr:colOff>235189</xdr:colOff>
      <xdr:row>3</xdr:row>
      <xdr:rowOff>170623</xdr:rowOff>
    </xdr:from>
    <xdr:to>
      <xdr:col>8</xdr:col>
      <xdr:colOff>292899</xdr:colOff>
      <xdr:row>5</xdr:row>
      <xdr:rowOff>21985</xdr:rowOff>
    </xdr:to>
    <xdr:grpSp>
      <xdr:nvGrpSpPr>
        <xdr:cNvPr id="21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7390845" y="777842"/>
          <a:ext cx="914960" cy="256174"/>
          <a:chOff x="7817675" y="768144"/>
          <a:chExt cx="918516" cy="249238"/>
        </a:xfrm>
      </xdr:grpSpPr>
      <xdr:sp macro="" textlink="">
        <xdr:nvSpPr>
          <xdr:cNvPr id="22" name="Retângulo Arredondado 48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7</xdr:col>
      <xdr:colOff>298258</xdr:colOff>
      <xdr:row>6</xdr:row>
      <xdr:rowOff>92448</xdr:rowOff>
    </xdr:from>
    <xdr:to>
      <xdr:col>8</xdr:col>
      <xdr:colOff>423626</xdr:colOff>
      <xdr:row>7</xdr:row>
      <xdr:rowOff>150278</xdr:rowOff>
    </xdr:to>
    <xdr:pic>
      <xdr:nvPicPr>
        <xdr:cNvPr id="24" name="Imagem 2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611" y="1302683"/>
          <a:ext cx="988221" cy="25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1381124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74" cy="1094233"/>
        </a:xfrm>
        <a:prstGeom prst="rect">
          <a:avLst/>
        </a:prstGeom>
      </xdr:spPr>
    </xdr:pic>
    <xdr:clientData/>
  </xdr:twoCellAnchor>
  <xdr:twoCellAnchor editAs="oneCell">
    <xdr:from>
      <xdr:col>5</xdr:col>
      <xdr:colOff>369095</xdr:colOff>
      <xdr:row>6</xdr:row>
      <xdr:rowOff>47626</xdr:rowOff>
    </xdr:from>
    <xdr:to>
      <xdr:col>5</xdr:col>
      <xdr:colOff>1357316</xdr:colOff>
      <xdr:row>7</xdr:row>
      <xdr:rowOff>0</xdr:rowOff>
    </xdr:to>
    <xdr:pic>
      <xdr:nvPicPr>
        <xdr:cNvPr id="3" name="Imagem 2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20" y="1190626"/>
          <a:ext cx="988221" cy="2571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595312</xdr:colOff>
      <xdr:row>0</xdr:row>
      <xdr:rowOff>184683</xdr:rowOff>
    </xdr:from>
    <xdr:to>
      <xdr:col>5</xdr:col>
      <xdr:colOff>690561</xdr:colOff>
      <xdr:row>5</xdr:row>
      <xdr:rowOff>71223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0" y="184683"/>
          <a:ext cx="7072311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5</xdr:col>
      <xdr:colOff>408900</xdr:colOff>
      <xdr:row>4</xdr:row>
      <xdr:rowOff>0</xdr:rowOff>
    </xdr:from>
    <xdr:to>
      <xdr:col>5</xdr:col>
      <xdr:colOff>1245314</xdr:colOff>
      <xdr:row>5</xdr:row>
      <xdr:rowOff>36080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8314650" y="762000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5719" cy="1094233"/>
        </a:xfrm>
        <a:prstGeom prst="rect">
          <a:avLst/>
        </a:prstGeom>
      </xdr:spPr>
    </xdr:pic>
    <xdr:clientData/>
  </xdr:twoCellAnchor>
  <xdr:twoCellAnchor>
    <xdr:from>
      <xdr:col>3</xdr:col>
      <xdr:colOff>454572</xdr:colOff>
      <xdr:row>4</xdr:row>
      <xdr:rowOff>35143</xdr:rowOff>
    </xdr:from>
    <xdr:to>
      <xdr:col>3</xdr:col>
      <xdr:colOff>1290986</xdr:colOff>
      <xdr:row>5</xdr:row>
      <xdr:rowOff>71223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6717260" y="797143"/>
          <a:ext cx="836414" cy="226580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273843</xdr:colOff>
      <xdr:row>6</xdr:row>
      <xdr:rowOff>11906</xdr:rowOff>
    </xdr:from>
    <xdr:to>
      <xdr:col>3</xdr:col>
      <xdr:colOff>1262064</xdr:colOff>
      <xdr:row>6</xdr:row>
      <xdr:rowOff>273843</xdr:rowOff>
    </xdr:to>
    <xdr:pic>
      <xdr:nvPicPr>
        <xdr:cNvPr id="6" name="Imagem 5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768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616294</xdr:colOff>
      <xdr:row>0</xdr:row>
      <xdr:rowOff>190499</xdr:rowOff>
    </xdr:from>
    <xdr:to>
      <xdr:col>4</xdr:col>
      <xdr:colOff>23814</xdr:colOff>
      <xdr:row>5</xdr:row>
      <xdr:rowOff>130969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544982" y="190499"/>
          <a:ext cx="6110738" cy="892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0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4</xdr:col>
      <xdr:colOff>145008</xdr:colOff>
      <xdr:row>4</xdr:row>
      <xdr:rowOff>35143</xdr:rowOff>
    </xdr:from>
    <xdr:to>
      <xdr:col>4</xdr:col>
      <xdr:colOff>981422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7679283" y="797143"/>
          <a:ext cx="0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297655</xdr:colOff>
      <xdr:row>6</xdr:row>
      <xdr:rowOff>35718</xdr:rowOff>
    </xdr:from>
    <xdr:to>
      <xdr:col>3</xdr:col>
      <xdr:colOff>1285876</xdr:colOff>
      <xdr:row>6</xdr:row>
      <xdr:rowOff>297655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343" y="117871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511967</xdr:colOff>
      <xdr:row>4</xdr:row>
      <xdr:rowOff>35719</xdr:rowOff>
    </xdr:from>
    <xdr:to>
      <xdr:col>3</xdr:col>
      <xdr:colOff>1348381</xdr:colOff>
      <xdr:row>5</xdr:row>
      <xdr:rowOff>79736</xdr:rowOff>
    </xdr:to>
    <xdr:grpSp>
      <xdr:nvGrpSpPr>
        <xdr:cNvPr id="9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6774655" y="797719"/>
          <a:ext cx="836414" cy="234517"/>
          <a:chOff x="7817675" y="768144"/>
          <a:chExt cx="918516" cy="249238"/>
        </a:xfrm>
      </xdr:grpSpPr>
      <xdr:sp macro="" textlink="">
        <xdr:nvSpPr>
          <xdr:cNvPr id="10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62465</xdr:colOff>
      <xdr:row>6</xdr:row>
      <xdr:rowOff>114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94370" cy="1143114"/>
        </a:xfrm>
        <a:prstGeom prst="rect">
          <a:avLst/>
        </a:prstGeom>
      </xdr:spPr>
    </xdr:pic>
    <xdr:clientData/>
  </xdr:twoCellAnchor>
  <xdr:twoCellAnchor>
    <xdr:from>
      <xdr:col>1</xdr:col>
      <xdr:colOff>730250</xdr:colOff>
      <xdr:row>1</xdr:row>
      <xdr:rowOff>23812</xdr:rowOff>
    </xdr:from>
    <xdr:to>
      <xdr:col>3</xdr:col>
      <xdr:colOff>1404936</xdr:colOff>
      <xdr:row>6</xdr:row>
      <xdr:rowOff>11906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39875" y="214312"/>
          <a:ext cx="5889624" cy="940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3</xdr:col>
      <xdr:colOff>732383</xdr:colOff>
      <xdr:row>4</xdr:row>
      <xdr:rowOff>58956</xdr:rowOff>
    </xdr:from>
    <xdr:to>
      <xdr:col>3</xdr:col>
      <xdr:colOff>1568797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756946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595313</xdr:colOff>
      <xdr:row>6</xdr:row>
      <xdr:rowOff>130969</xdr:rowOff>
    </xdr:from>
    <xdr:to>
      <xdr:col>3</xdr:col>
      <xdr:colOff>1583534</xdr:colOff>
      <xdr:row>7</xdr:row>
      <xdr:rowOff>202406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18046"/>
        </a:xfrm>
        <a:prstGeom prst="rect">
          <a:avLst/>
        </a:prstGeom>
      </xdr:spPr>
    </xdr:pic>
    <xdr:clientData/>
  </xdr:twoCellAnchor>
  <xdr:twoCellAnchor>
    <xdr:from>
      <xdr:col>1</xdr:col>
      <xdr:colOff>300038</xdr:colOff>
      <xdr:row>0</xdr:row>
      <xdr:rowOff>134938</xdr:rowOff>
    </xdr:from>
    <xdr:to>
      <xdr:col>5</xdr:col>
      <xdr:colOff>23813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323976" y="134938"/>
          <a:ext cx="6081712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200579</xdr:colOff>
      <xdr:row>4</xdr:row>
      <xdr:rowOff>51018</xdr:rowOff>
    </xdr:from>
    <xdr:to>
      <xdr:col>4</xdr:col>
      <xdr:colOff>1013181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510892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1035845</xdr:colOff>
      <xdr:row>5</xdr:row>
      <xdr:rowOff>345282</xdr:rowOff>
    </xdr:from>
    <xdr:to>
      <xdr:col>4</xdr:col>
      <xdr:colOff>952503</xdr:colOff>
      <xdr:row>6</xdr:row>
      <xdr:rowOff>250031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595" y="129778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3</xdr:col>
      <xdr:colOff>1416843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608137" y="234950"/>
          <a:ext cx="6023769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513307</xdr:colOff>
      <xdr:row>4</xdr:row>
      <xdr:rowOff>54191</xdr:rowOff>
    </xdr:from>
    <xdr:to>
      <xdr:col>3</xdr:col>
      <xdr:colOff>1349721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6728370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404810</xdr:colOff>
      <xdr:row>5</xdr:row>
      <xdr:rowOff>226219</xdr:rowOff>
    </xdr:from>
    <xdr:to>
      <xdr:col>3</xdr:col>
      <xdr:colOff>1393031</xdr:colOff>
      <xdr:row>6</xdr:row>
      <xdr:rowOff>214312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3" y="117871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23813</xdr:colOff>
      <xdr:row>9</xdr:row>
      <xdr:rowOff>2034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719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4</xdr:row>
      <xdr:rowOff>23812</xdr:rowOff>
    </xdr:from>
    <xdr:to>
      <xdr:col>8</xdr:col>
      <xdr:colOff>0</xdr:colOff>
      <xdr:row>10</xdr:row>
      <xdr:rowOff>202406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109663" y="214312"/>
          <a:ext cx="5760243" cy="559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6</xdr:col>
      <xdr:colOff>613242</xdr:colOff>
      <xdr:row>7</xdr:row>
      <xdr:rowOff>12705</xdr:rowOff>
    </xdr:from>
    <xdr:to>
      <xdr:col>7</xdr:col>
      <xdr:colOff>668532</xdr:colOff>
      <xdr:row>8</xdr:row>
      <xdr:rowOff>48785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6006773" y="774705"/>
          <a:ext cx="781572" cy="22658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6</xdr:col>
      <xdr:colOff>392909</xdr:colOff>
      <xdr:row>9</xdr:row>
      <xdr:rowOff>59532</xdr:rowOff>
    </xdr:from>
    <xdr:to>
      <xdr:col>7</xdr:col>
      <xdr:colOff>654848</xdr:colOff>
      <xdr:row>10</xdr:row>
      <xdr:rowOff>178594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40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1\Informe_Mercado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44">
          <cell r="F44">
            <v>6254.0332640000006</v>
          </cell>
        </row>
        <row r="46">
          <cell r="C46">
            <v>1445.1022113669999</v>
          </cell>
          <cell r="F46">
            <v>1487.4072069179997</v>
          </cell>
        </row>
        <row r="48">
          <cell r="C48">
            <v>4288.7150071690012</v>
          </cell>
          <cell r="F48">
            <v>131.02769953699922</v>
          </cell>
        </row>
        <row r="50">
          <cell r="C50">
            <v>339.73959364799998</v>
          </cell>
          <cell r="F50">
            <v>3593.5186645709991</v>
          </cell>
        </row>
        <row r="52">
          <cell r="C52">
            <v>271.23089400000003</v>
          </cell>
        </row>
        <row r="54">
          <cell r="C54">
            <v>1833.2179720080001</v>
          </cell>
        </row>
        <row r="56">
          <cell r="C56">
            <v>139.275374</v>
          </cell>
        </row>
        <row r="58">
          <cell r="C58">
            <v>188.159479</v>
          </cell>
        </row>
        <row r="60">
          <cell r="C60">
            <v>2960.5463038340004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  <sheetName val="Dados_SAS"/>
    </sheetNames>
    <sheetDataSet>
      <sheetData sheetId="0">
        <row r="27">
          <cell r="D27">
            <v>2784999.8968319627</v>
          </cell>
        </row>
        <row r="28">
          <cell r="D28">
            <v>472440.25788335089</v>
          </cell>
        </row>
        <row r="29">
          <cell r="D29">
            <v>1323646.7173200888</v>
          </cell>
        </row>
        <row r="30">
          <cell r="D30">
            <v>771565.57322995237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/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>
      <c r="M1" s="25"/>
      <c r="N1" s="25"/>
      <c r="O1" s="25"/>
    </row>
    <row r="2" spans="13:15">
      <c r="M2" s="25"/>
      <c r="N2" s="25"/>
      <c r="O2" s="25"/>
    </row>
    <row r="3" spans="13:15">
      <c r="M3" s="25"/>
      <c r="N3" s="25"/>
      <c r="O3" s="25"/>
    </row>
    <row r="4" spans="13:15">
      <c r="M4" s="25"/>
      <c r="N4" s="25"/>
      <c r="O4" s="25"/>
    </row>
    <row r="5" spans="13:15">
      <c r="M5" s="25"/>
      <c r="N5" s="25"/>
      <c r="O5" s="25"/>
    </row>
    <row r="6" spans="13:15">
      <c r="M6" s="25"/>
      <c r="N6" s="25"/>
      <c r="O6" s="25"/>
    </row>
    <row r="7" spans="13:15">
      <c r="M7" s="25"/>
      <c r="N7" s="25"/>
      <c r="O7" s="25"/>
    </row>
    <row r="8" spans="13:15">
      <c r="M8" s="25"/>
      <c r="N8" s="25"/>
      <c r="O8" s="25"/>
    </row>
    <row r="9" spans="13:15">
      <c r="M9" s="25"/>
      <c r="N9" s="25"/>
      <c r="O9" s="25"/>
    </row>
    <row r="10" spans="13:15">
      <c r="M10" s="25"/>
      <c r="N10" s="25"/>
      <c r="O10" s="25"/>
    </row>
    <row r="11" spans="13:15">
      <c r="M11" s="25"/>
      <c r="N11" s="25"/>
      <c r="O11" s="25"/>
    </row>
    <row r="12" spans="13:15">
      <c r="M12" s="25"/>
      <c r="N12" s="25"/>
      <c r="O12" s="25"/>
    </row>
    <row r="13" spans="13:15">
      <c r="M13" s="25"/>
      <c r="N13" s="25"/>
      <c r="O13" s="25"/>
    </row>
    <row r="14" spans="13:15">
      <c r="M14" s="25"/>
      <c r="N14" s="25"/>
      <c r="O14" s="25"/>
    </row>
    <row r="15" spans="13:15">
      <c r="M15" s="25"/>
      <c r="N15" s="25"/>
      <c r="O15" s="25"/>
    </row>
    <row r="16" spans="13:15">
      <c r="M16" s="25"/>
      <c r="N16" s="25"/>
      <c r="O16" s="25"/>
    </row>
    <row r="17" spans="13:15">
      <c r="M17" s="25"/>
      <c r="N17" s="25"/>
      <c r="O17" s="25"/>
    </row>
    <row r="18" spans="13:15">
      <c r="M18" s="25"/>
      <c r="N18" s="25"/>
      <c r="O18" s="25"/>
    </row>
    <row r="19" spans="13:15">
      <c r="M19" s="25"/>
      <c r="N19" s="25"/>
      <c r="O19" s="25"/>
    </row>
    <row r="20" spans="13:15">
      <c r="M20" s="25"/>
      <c r="N20" s="25"/>
      <c r="O20" s="25"/>
    </row>
    <row r="21" spans="13:15">
      <c r="M21" s="25"/>
      <c r="N21" s="25"/>
      <c r="O21" s="25"/>
    </row>
    <row r="22" spans="13:15">
      <c r="M22" s="25"/>
      <c r="N22" s="25"/>
      <c r="O22" s="25"/>
    </row>
    <row r="23" spans="13:15">
      <c r="M23" s="25"/>
      <c r="N23" s="25"/>
      <c r="O23" s="25"/>
    </row>
    <row r="24" spans="13:15">
      <c r="M24" s="25"/>
      <c r="N24" s="25"/>
      <c r="O24" s="25"/>
    </row>
    <row r="25" spans="13:15">
      <c r="M25" s="25"/>
      <c r="N25" s="25"/>
      <c r="O25" s="25"/>
    </row>
    <row r="26" spans="13:15">
      <c r="M26" s="25"/>
      <c r="N26" s="25"/>
      <c r="O26" s="25"/>
    </row>
    <row r="27" spans="13:15">
      <c r="M27" s="25"/>
      <c r="N27" s="25"/>
      <c r="O27" s="25"/>
    </row>
    <row r="28" spans="13:15">
      <c r="M28" s="25"/>
      <c r="N28" s="25"/>
      <c r="O28" s="25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G19"/>
  <sheetViews>
    <sheetView zoomScale="80" zoomScaleNormal="80" workbookViewId="0">
      <selection activeCell="E25" sqref="E25"/>
    </sheetView>
  </sheetViews>
  <sheetFormatPr defaultColWidth="9.140625" defaultRowHeight="15"/>
  <cols>
    <col min="1" max="1" width="13.7109375" style="21" customWidth="1"/>
    <col min="2" max="2" width="49.7109375" style="21" customWidth="1"/>
    <col min="3" max="4" width="22.28515625" style="21" customWidth="1"/>
    <col min="5" max="5" width="18.42578125" style="21" customWidth="1"/>
    <col min="6" max="7" width="9.140625" style="21" customWidth="1"/>
    <col min="8" max="16384" width="9.140625" style="21"/>
  </cols>
  <sheetData>
    <row r="5" spans="1:7">
      <c r="A5" s="19"/>
      <c r="B5" s="182"/>
      <c r="C5" s="183"/>
      <c r="D5" s="183"/>
      <c r="E5" s="183"/>
      <c r="F5" s="183"/>
      <c r="G5" s="183"/>
    </row>
    <row r="6" spans="1:7">
      <c r="A6" s="19"/>
      <c r="B6" s="183"/>
      <c r="C6" s="183"/>
      <c r="D6" s="183"/>
      <c r="E6" s="183"/>
      <c r="F6" s="183"/>
      <c r="G6" s="183"/>
    </row>
    <row r="7" spans="1:7" ht="21.6" customHeight="1">
      <c r="B7" s="6" t="s">
        <v>0</v>
      </c>
      <c r="C7" s="3"/>
      <c r="D7" s="3"/>
    </row>
    <row r="8" spans="1:7" ht="17.45" customHeight="1">
      <c r="B8" s="186" t="s">
        <v>34</v>
      </c>
      <c r="C8" s="159" t="s">
        <v>35</v>
      </c>
    </row>
    <row r="9" spans="1:7" ht="17.45" customHeight="1">
      <c r="B9" s="186"/>
      <c r="C9" s="160">
        <v>44621</v>
      </c>
    </row>
    <row r="10" spans="1:7" ht="17.45" customHeight="1">
      <c r="B10" s="161" t="s">
        <v>238</v>
      </c>
      <c r="C10" s="162">
        <v>14.31</v>
      </c>
    </row>
    <row r="11" spans="1:7" ht="17.45" customHeight="1">
      <c r="B11" s="163"/>
      <c r="C11" s="164"/>
    </row>
    <row r="12" spans="1:7" ht="17.45" customHeight="1">
      <c r="B12" s="161" t="s">
        <v>239</v>
      </c>
      <c r="C12" s="162">
        <v>51.43</v>
      </c>
    </row>
    <row r="13" spans="1:7" ht="17.45" customHeight="1">
      <c r="B13" s="163"/>
      <c r="C13" s="164"/>
    </row>
    <row r="14" spans="1:7" ht="17.45" customHeight="1">
      <c r="B14" s="161" t="s">
        <v>208</v>
      </c>
      <c r="C14" s="162">
        <v>422.67</v>
      </c>
    </row>
    <row r="15" spans="1:7" ht="17.45" customHeight="1">
      <c r="B15" s="163"/>
      <c r="C15" s="164"/>
    </row>
    <row r="16" spans="1:7">
      <c r="B16" s="165" t="s">
        <v>240</v>
      </c>
      <c r="C16" s="166">
        <f>C17</f>
        <v>11</v>
      </c>
    </row>
    <row r="17" spans="2:3" ht="15" customHeight="1">
      <c r="B17" s="167" t="s">
        <v>241</v>
      </c>
      <c r="C17" s="168">
        <v>11</v>
      </c>
    </row>
    <row r="18" spans="2:3" ht="15" customHeight="1" thickBot="1">
      <c r="B18" s="161" t="s">
        <v>36</v>
      </c>
      <c r="C18" s="77">
        <f>C16+C14+C12+C10</f>
        <v>499.41</v>
      </c>
    </row>
    <row r="19" spans="2:3" ht="15.75" thickTop="1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1"/>
  <sheetViews>
    <sheetView showGridLines="0" showRowColHeaders="0" zoomScale="80" zoomScaleNormal="80" workbookViewId="0">
      <selection activeCell="C26" activeCellId="1" sqref="C11:C12 C26"/>
    </sheetView>
  </sheetViews>
  <sheetFormatPr defaultColWidth="9.140625" defaultRowHeight="1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>
      <c r="B4" s="182"/>
      <c r="C4" s="183"/>
      <c r="D4" s="183"/>
    </row>
    <row r="5" spans="2:4" ht="32.1" customHeight="1">
      <c r="B5" s="183"/>
      <c r="C5" s="183"/>
      <c r="D5" s="183"/>
    </row>
    <row r="6" spans="2:4">
      <c r="B6" s="183"/>
      <c r="C6" s="183"/>
      <c r="D6" s="183"/>
    </row>
    <row r="7" spans="2:4">
      <c r="B7" s="6" t="s">
        <v>0</v>
      </c>
      <c r="C7" s="2"/>
      <c r="D7" s="2"/>
    </row>
    <row r="8" spans="2:4">
      <c r="B8" s="187"/>
      <c r="C8" s="178" t="s">
        <v>23</v>
      </c>
      <c r="D8" s="179"/>
    </row>
    <row r="9" spans="2:4" ht="21.95" customHeight="1">
      <c r="B9" s="187"/>
      <c r="C9" s="57">
        <v>44651</v>
      </c>
      <c r="D9" s="57">
        <v>44561</v>
      </c>
    </row>
    <row r="10" spans="2:4" ht="23.1" customHeight="1">
      <c r="B10" s="66" t="s">
        <v>37</v>
      </c>
      <c r="C10" s="80"/>
      <c r="D10" s="80"/>
    </row>
    <row r="11" spans="2:4" ht="18.95" customHeight="1">
      <c r="B11" s="63" t="s">
        <v>38</v>
      </c>
      <c r="C11" s="79">
        <v>346463</v>
      </c>
      <c r="D11" s="79">
        <v>198694</v>
      </c>
    </row>
    <row r="12" spans="2:4" ht="18.95" customHeight="1">
      <c r="B12" s="63" t="s">
        <v>39</v>
      </c>
      <c r="C12" s="79">
        <v>2308</v>
      </c>
      <c r="D12" s="79">
        <v>342243</v>
      </c>
    </row>
    <row r="13" spans="2:4" ht="18.95" customHeight="1">
      <c r="B13" s="63" t="s">
        <v>40</v>
      </c>
      <c r="C13" s="79">
        <v>3243730</v>
      </c>
      <c r="D13" s="79">
        <v>3021976</v>
      </c>
    </row>
    <row r="14" spans="2:4" ht="18.95" customHeight="1">
      <c r="B14" s="63" t="s">
        <v>41</v>
      </c>
      <c r="C14" s="79">
        <v>269116</v>
      </c>
      <c r="D14" s="79">
        <v>264910</v>
      </c>
    </row>
    <row r="15" spans="2:4" ht="18.95" customHeight="1">
      <c r="B15" s="63" t="s">
        <v>105</v>
      </c>
      <c r="C15" s="79">
        <v>1836335</v>
      </c>
      <c r="D15" s="79">
        <v>1907198</v>
      </c>
    </row>
    <row r="16" spans="2:4" ht="18.95" customHeight="1">
      <c r="B16" s="63" t="s">
        <v>42</v>
      </c>
      <c r="C16" s="79">
        <v>40740</v>
      </c>
      <c r="D16" s="79">
        <v>45363</v>
      </c>
    </row>
    <row r="17" spans="2:4" ht="18.95" customHeight="1">
      <c r="B17" s="63" t="s">
        <v>43</v>
      </c>
      <c r="C17" s="79">
        <v>26761</v>
      </c>
      <c r="D17" s="79">
        <v>29963</v>
      </c>
    </row>
    <row r="18" spans="2:4" ht="18.95" customHeight="1">
      <c r="B18" s="63" t="s">
        <v>44</v>
      </c>
      <c r="C18" s="79">
        <v>247283</v>
      </c>
      <c r="D18" s="79">
        <v>233315</v>
      </c>
    </row>
    <row r="19" spans="2:4" ht="18.95" customHeight="1">
      <c r="B19" s="63" t="s">
        <v>45</v>
      </c>
      <c r="C19" s="79">
        <v>97703</v>
      </c>
      <c r="D19" s="123">
        <v>287420</v>
      </c>
    </row>
    <row r="20" spans="2:4" ht="18.95" customHeight="1">
      <c r="B20" s="63" t="s">
        <v>46</v>
      </c>
      <c r="C20" s="79">
        <v>47801</v>
      </c>
      <c r="D20" s="123">
        <v>46540</v>
      </c>
    </row>
    <row r="21" spans="2:4" ht="18.95" customHeight="1">
      <c r="B21" s="63" t="s">
        <v>47</v>
      </c>
      <c r="C21" s="79">
        <v>1048458</v>
      </c>
      <c r="D21" s="123">
        <v>1221433</v>
      </c>
    </row>
    <row r="22" spans="2:4" ht="18.95" customHeight="1">
      <c r="B22" s="63" t="s">
        <v>51</v>
      </c>
      <c r="C22" s="79">
        <v>219339</v>
      </c>
      <c r="D22" s="123">
        <v>161923</v>
      </c>
    </row>
    <row r="23" spans="2:4" ht="18.95" customHeight="1">
      <c r="B23" s="66" t="s">
        <v>48</v>
      </c>
      <c r="C23" s="81">
        <v>7426037</v>
      </c>
      <c r="D23" s="125">
        <v>7760978</v>
      </c>
    </row>
    <row r="24" spans="2:4" ht="18.95" customHeight="1">
      <c r="B24" s="63"/>
      <c r="C24" s="79"/>
      <c r="D24" s="124"/>
    </row>
    <row r="25" spans="2:4" ht="18.95" customHeight="1">
      <c r="B25" s="66" t="s">
        <v>49</v>
      </c>
      <c r="C25" s="79"/>
      <c r="D25" s="124"/>
    </row>
    <row r="26" spans="2:4" ht="18.95" customHeight="1">
      <c r="B26" s="63" t="s">
        <v>39</v>
      </c>
      <c r="C26" s="79">
        <v>296</v>
      </c>
      <c r="D26" s="123">
        <v>69125</v>
      </c>
    </row>
    <row r="27" spans="2:4" ht="18.95" customHeight="1">
      <c r="B27" s="63" t="s">
        <v>50</v>
      </c>
      <c r="C27" s="79">
        <v>1684419</v>
      </c>
      <c r="D27" s="123">
        <v>1656651</v>
      </c>
    </row>
    <row r="28" spans="2:4" ht="18.95" customHeight="1">
      <c r="B28" s="63" t="s">
        <v>105</v>
      </c>
      <c r="C28" s="79">
        <v>925040</v>
      </c>
      <c r="D28" s="123">
        <v>1197692</v>
      </c>
    </row>
    <row r="29" spans="2:4" ht="11.45" customHeight="1">
      <c r="B29" s="63" t="s">
        <v>42</v>
      </c>
      <c r="C29" s="79">
        <v>70419</v>
      </c>
      <c r="D29" s="123">
        <v>68967</v>
      </c>
    </row>
    <row r="30" spans="2:4" ht="18.95" customHeight="1">
      <c r="B30" s="63" t="s">
        <v>107</v>
      </c>
      <c r="C30" s="79">
        <v>618225</v>
      </c>
      <c r="D30" s="123">
        <v>619772</v>
      </c>
    </row>
    <row r="31" spans="2:4" ht="18.95" customHeight="1">
      <c r="B31" s="63" t="s">
        <v>41</v>
      </c>
      <c r="C31" s="79">
        <v>48130</v>
      </c>
      <c r="D31" s="123">
        <v>48148</v>
      </c>
    </row>
    <row r="32" spans="2:4" ht="18.95" customHeight="1">
      <c r="B32" s="63" t="s">
        <v>51</v>
      </c>
      <c r="C32" s="79">
        <v>18789</v>
      </c>
      <c r="D32" s="123">
        <v>13352</v>
      </c>
    </row>
    <row r="33" spans="2:4" ht="18.95" customHeight="1">
      <c r="B33" s="63" t="s">
        <v>47</v>
      </c>
      <c r="C33" s="79">
        <v>1180126</v>
      </c>
      <c r="D33" s="123">
        <v>1609844</v>
      </c>
    </row>
    <row r="34" spans="2:4" ht="18.95" customHeight="1">
      <c r="B34" s="63" t="s">
        <v>52</v>
      </c>
      <c r="C34" s="79">
        <v>1999762</v>
      </c>
      <c r="D34" s="123">
        <v>1926652</v>
      </c>
    </row>
    <row r="35" spans="2:4" ht="18.95" customHeight="1">
      <c r="B35" s="63" t="s">
        <v>53</v>
      </c>
      <c r="C35" s="79">
        <v>9566016</v>
      </c>
      <c r="D35" s="123">
        <v>9449638</v>
      </c>
    </row>
    <row r="36" spans="2:4" ht="18.95" customHeight="1">
      <c r="B36" s="63" t="s">
        <v>54</v>
      </c>
      <c r="C36" s="147">
        <v>164486</v>
      </c>
      <c r="D36" s="128">
        <v>176809</v>
      </c>
    </row>
    <row r="37" spans="2:4" ht="18.95" customHeight="1">
      <c r="B37" s="66" t="s">
        <v>55</v>
      </c>
      <c r="C37" s="140">
        <v>16275708</v>
      </c>
      <c r="D37" s="126">
        <v>16836650</v>
      </c>
    </row>
    <row r="38" spans="2:4" ht="18.95" customHeight="1" thickBot="1">
      <c r="B38" s="66" t="s">
        <v>56</v>
      </c>
      <c r="C38" s="82">
        <v>23701745</v>
      </c>
      <c r="D38" s="127">
        <v>24597628</v>
      </c>
    </row>
    <row r="39" spans="2:4" ht="15.75" thickTop="1"/>
    <row r="40" spans="2:4" hidden="1"/>
    <row r="41" spans="2:4" hidden="1"/>
  </sheetData>
  <mergeCells count="3">
    <mergeCell ref="B4:D6"/>
    <mergeCell ref="B8:B9"/>
    <mergeCell ref="C8:D8"/>
  </mergeCells>
  <conditionalFormatting sqref="B11:D38">
    <cfRule type="expression" dxfId="24" priority="6">
      <formula>MOD(ROW(),2)=0</formula>
    </cfRule>
  </conditionalFormatting>
  <conditionalFormatting sqref="B10:D38">
    <cfRule type="expression" dxfId="23" priority="5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D45"/>
  <sheetViews>
    <sheetView showGridLines="0" showRowColHeaders="0" zoomScale="80" zoomScaleNormal="80" workbookViewId="0">
      <selection activeCell="I19" sqref="I19"/>
    </sheetView>
  </sheetViews>
  <sheetFormatPr defaultColWidth="8.7109375" defaultRowHeight="1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>
      <c r="B4" s="182"/>
      <c r="C4" s="183"/>
      <c r="D4" s="183"/>
    </row>
    <row r="5" spans="2:4" ht="17.25" customHeight="1">
      <c r="B5" s="183"/>
      <c r="C5" s="183"/>
      <c r="D5" s="183"/>
    </row>
    <row r="6" spans="2:4" ht="17.25" customHeight="1">
      <c r="B6" s="183"/>
      <c r="C6" s="183"/>
      <c r="D6" s="183"/>
    </row>
    <row r="7" spans="2:4" ht="20.45" customHeight="1">
      <c r="B7" s="22" t="s">
        <v>0</v>
      </c>
      <c r="C7" s="23"/>
      <c r="D7" s="23"/>
    </row>
    <row r="8" spans="2:4" ht="20.45" customHeight="1">
      <c r="B8" s="187"/>
      <c r="C8" s="178" t="s">
        <v>23</v>
      </c>
      <c r="D8" s="179"/>
    </row>
    <row r="9" spans="2:4" ht="20.45" customHeight="1">
      <c r="B9" s="187"/>
      <c r="C9" s="57">
        <v>44651</v>
      </c>
      <c r="D9" s="57">
        <v>44561</v>
      </c>
    </row>
    <row r="10" spans="2:4" ht="20.45" customHeight="1">
      <c r="B10" s="66" t="s">
        <v>37</v>
      </c>
      <c r="C10" s="80"/>
      <c r="D10" s="80"/>
    </row>
    <row r="11" spans="2:4" s="9" customFormat="1" ht="20.45" customHeight="1">
      <c r="B11" s="63" t="s">
        <v>209</v>
      </c>
      <c r="C11" s="83">
        <v>856461</v>
      </c>
      <c r="D11" s="83">
        <v>875254</v>
      </c>
    </row>
    <row r="12" spans="2:4" s="9" customFormat="1" ht="20.45" customHeight="1">
      <c r="B12" s="63" t="s">
        <v>57</v>
      </c>
      <c r="C12" s="83">
        <v>1578913</v>
      </c>
      <c r="D12" s="83">
        <v>2019994</v>
      </c>
    </row>
    <row r="13" spans="2:4" s="9" customFormat="1" ht="20.45" customHeight="1">
      <c r="B13" s="63" t="s">
        <v>58</v>
      </c>
      <c r="C13" s="83">
        <v>263710</v>
      </c>
      <c r="D13" s="83">
        <v>226823</v>
      </c>
    </row>
    <row r="14" spans="2:4" s="9" customFormat="1" ht="20.45" customHeight="1">
      <c r="B14" s="63" t="s">
        <v>59</v>
      </c>
      <c r="C14" s="83">
        <v>131604</v>
      </c>
      <c r="D14" s="83">
        <v>141428</v>
      </c>
    </row>
    <row r="15" spans="2:4" s="9" customFormat="1" ht="20.45" customHeight="1">
      <c r="B15" s="63" t="s">
        <v>60</v>
      </c>
      <c r="C15" s="83">
        <v>387752</v>
      </c>
      <c r="D15" s="83">
        <v>499178</v>
      </c>
    </row>
    <row r="16" spans="2:4" s="9" customFormat="1" ht="20.45" customHeight="1">
      <c r="B16" s="63" t="s">
        <v>61</v>
      </c>
      <c r="C16" s="83">
        <v>111115</v>
      </c>
      <c r="D16" s="83">
        <v>87116</v>
      </c>
    </row>
    <row r="17" spans="2:4" s="9" customFormat="1" ht="20.45" customHeight="1">
      <c r="B17" s="63" t="s">
        <v>24</v>
      </c>
      <c r="C17" s="83">
        <v>248639</v>
      </c>
      <c r="D17" s="83">
        <v>244559</v>
      </c>
    </row>
    <row r="18" spans="2:4" s="9" customFormat="1" ht="20.45" customHeight="1">
      <c r="B18" s="63" t="s">
        <v>44</v>
      </c>
      <c r="C18" s="83">
        <v>376412</v>
      </c>
      <c r="D18" s="83">
        <v>357106</v>
      </c>
    </row>
    <row r="19" spans="2:4" s="9" customFormat="1" ht="20.45" customHeight="1">
      <c r="B19" s="63" t="s">
        <v>233</v>
      </c>
      <c r="C19" s="83">
        <v>100791</v>
      </c>
      <c r="D19" s="83" t="s">
        <v>72</v>
      </c>
    </row>
    <row r="20" spans="2:4" s="9" customFormat="1" ht="20.45" customHeight="1">
      <c r="B20" s="63" t="s">
        <v>210</v>
      </c>
      <c r="C20" s="83">
        <v>1466</v>
      </c>
      <c r="D20" s="83">
        <v>51359</v>
      </c>
    </row>
    <row r="21" spans="2:4" s="9" customFormat="1" ht="20.45" customHeight="1">
      <c r="B21" s="63" t="s">
        <v>62</v>
      </c>
      <c r="C21" s="83">
        <v>1027849</v>
      </c>
      <c r="D21" s="83">
        <v>916961</v>
      </c>
    </row>
    <row r="22" spans="2:4" s="9" customFormat="1" ht="20.45" customHeight="1">
      <c r="B22" s="63" t="s">
        <v>65</v>
      </c>
      <c r="C22" s="83">
        <v>267307</v>
      </c>
      <c r="D22" s="83">
        <v>704025</v>
      </c>
    </row>
    <row r="23" spans="2:4" s="9" customFormat="1" ht="20.45" customHeight="1">
      <c r="B23" s="63" t="s">
        <v>63</v>
      </c>
      <c r="C23" s="83">
        <v>39807</v>
      </c>
      <c r="D23" s="83">
        <v>49261</v>
      </c>
    </row>
    <row r="24" spans="2:4" s="9" customFormat="1" ht="20.45" customHeight="1">
      <c r="B24" s="148" t="s">
        <v>211</v>
      </c>
      <c r="C24" s="85">
        <v>499408</v>
      </c>
      <c r="D24" s="85">
        <v>486829</v>
      </c>
    </row>
    <row r="25" spans="2:4" s="9" customFormat="1" ht="20.45" customHeight="1">
      <c r="B25" s="66" t="s">
        <v>48</v>
      </c>
      <c r="C25" s="149">
        <v>5891234</v>
      </c>
      <c r="D25" s="149">
        <v>6659893</v>
      </c>
    </row>
    <row r="26" spans="2:4" s="9" customFormat="1" ht="20.45" customHeight="1">
      <c r="B26" s="66"/>
      <c r="C26" s="83"/>
      <c r="D26" s="83"/>
    </row>
    <row r="27" spans="2:4" s="9" customFormat="1" ht="20.45" customHeight="1">
      <c r="B27" s="66" t="s">
        <v>49</v>
      </c>
      <c r="C27" s="83"/>
      <c r="D27" s="83"/>
    </row>
    <row r="28" spans="2:4" s="9" customFormat="1" ht="20.45" customHeight="1">
      <c r="B28" s="63" t="s">
        <v>209</v>
      </c>
      <c r="C28" s="83">
        <v>3016414</v>
      </c>
      <c r="D28" s="83">
        <v>3371907</v>
      </c>
    </row>
    <row r="29" spans="2:4" s="9" customFormat="1" ht="20.45" customHeight="1">
      <c r="B29" s="63" t="s">
        <v>64</v>
      </c>
      <c r="C29" s="83">
        <v>1229175</v>
      </c>
      <c r="D29" s="83">
        <v>1203590</v>
      </c>
    </row>
    <row r="30" spans="2:4" s="9" customFormat="1" ht="20.45" customHeight="1">
      <c r="B30" s="63" t="s">
        <v>24</v>
      </c>
      <c r="C30" s="83">
        <v>3957227</v>
      </c>
      <c r="D30" s="83">
        <v>3928836</v>
      </c>
    </row>
    <row r="31" spans="2:4" s="9" customFormat="1" ht="20.45" customHeight="1">
      <c r="B31" s="63" t="s">
        <v>60</v>
      </c>
      <c r="C31" s="83">
        <v>75785</v>
      </c>
      <c r="D31" s="83">
        <v>197457</v>
      </c>
    </row>
    <row r="32" spans="2:4" s="9" customFormat="1" ht="20.45" customHeight="1">
      <c r="B32" s="63" t="s">
        <v>65</v>
      </c>
      <c r="C32" s="83">
        <v>2184324</v>
      </c>
      <c r="D32" s="83">
        <v>2132289</v>
      </c>
    </row>
    <row r="33" spans="2:4" s="9" customFormat="1" ht="20.45" customHeight="1">
      <c r="B33" s="63" t="s">
        <v>63</v>
      </c>
      <c r="C33" s="83">
        <v>140211</v>
      </c>
      <c r="D33" s="83">
        <v>141751</v>
      </c>
    </row>
    <row r="34" spans="2:4" s="9" customFormat="1" ht="20.45" customHeight="1">
      <c r="B34" s="63" t="s">
        <v>211</v>
      </c>
      <c r="C34" s="85">
        <v>19239</v>
      </c>
      <c r="D34" s="85">
        <v>19239</v>
      </c>
    </row>
    <row r="35" spans="2:4" s="9" customFormat="1" ht="20.45" customHeight="1">
      <c r="B35" s="66" t="s">
        <v>55</v>
      </c>
      <c r="C35" s="150">
        <v>10622375</v>
      </c>
      <c r="D35" s="150">
        <v>10995069</v>
      </c>
    </row>
    <row r="36" spans="2:4" s="9" customFormat="1" ht="20.45" customHeight="1">
      <c r="B36" s="66" t="s">
        <v>66</v>
      </c>
      <c r="C36" s="150">
        <v>16513609</v>
      </c>
      <c r="D36" s="150">
        <v>17654962</v>
      </c>
    </row>
    <row r="37" spans="2:4" s="9" customFormat="1" ht="20.45" customHeight="1">
      <c r="B37" s="66"/>
      <c r="C37" s="83"/>
      <c r="D37" s="83"/>
    </row>
    <row r="38" spans="2:4" s="9" customFormat="1" ht="20.45" customHeight="1">
      <c r="B38" s="66" t="s">
        <v>67</v>
      </c>
      <c r="C38" s="83"/>
      <c r="D38" s="83"/>
    </row>
    <row r="39" spans="2:4" s="9" customFormat="1" ht="20.45" customHeight="1">
      <c r="B39" s="63" t="s">
        <v>68</v>
      </c>
      <c r="C39" s="83">
        <v>5371998</v>
      </c>
      <c r="D39" s="83">
        <v>5371998</v>
      </c>
    </row>
    <row r="40" spans="2:4" s="9" customFormat="1" ht="20.45" customHeight="1">
      <c r="B40" s="63" t="s">
        <v>69</v>
      </c>
      <c r="C40" s="83">
        <v>3273582</v>
      </c>
      <c r="D40" s="83">
        <v>3404039</v>
      </c>
    </row>
    <row r="41" spans="2:4" s="9" customFormat="1" ht="20.45" customHeight="1">
      <c r="B41" s="63" t="s">
        <v>70</v>
      </c>
      <c r="C41" s="83">
        <v>-1833371</v>
      </c>
      <c r="D41" s="83">
        <v>-1833371</v>
      </c>
    </row>
    <row r="42" spans="2:4" s="9" customFormat="1" ht="20.45" customHeight="1">
      <c r="B42" s="63" t="s">
        <v>71</v>
      </c>
      <c r="C42" s="85">
        <v>375927</v>
      </c>
      <c r="D42" s="85" t="s">
        <v>72</v>
      </c>
    </row>
    <row r="43" spans="2:4" s="9" customFormat="1" ht="21" customHeight="1">
      <c r="B43" s="66" t="s">
        <v>73</v>
      </c>
      <c r="C43" s="149">
        <v>7188136</v>
      </c>
      <c r="D43" s="149">
        <v>6942666</v>
      </c>
    </row>
    <row r="44" spans="2:4" ht="21" customHeight="1" thickBot="1">
      <c r="B44" s="66" t="s">
        <v>74</v>
      </c>
      <c r="C44" s="84">
        <v>23701745</v>
      </c>
      <c r="D44" s="84">
        <v>24597628</v>
      </c>
    </row>
    <row r="45" spans="2:4" ht="15.75" thickTop="1"/>
  </sheetData>
  <mergeCells count="3">
    <mergeCell ref="B4:D6"/>
    <mergeCell ref="B8:B9"/>
    <mergeCell ref="C8:D8"/>
  </mergeCells>
  <conditionalFormatting sqref="B11:D13 B15:B43 B14:C14">
    <cfRule type="expression" dxfId="22" priority="8">
      <formula>MOD(ROW(),2)=0</formula>
    </cfRule>
  </conditionalFormatting>
  <conditionalFormatting sqref="B10:D13 B15:B43 B14:C14">
    <cfRule type="expression" dxfId="21" priority="7">
      <formula>MOD(ROW(),2)=0</formula>
    </cfRule>
  </conditionalFormatting>
  <conditionalFormatting sqref="C15:C44">
    <cfRule type="expression" dxfId="20" priority="6">
      <formula>MOD(ROW(),2)=0</formula>
    </cfRule>
  </conditionalFormatting>
  <conditionalFormatting sqref="C15:C44">
    <cfRule type="expression" dxfId="19" priority="5">
      <formula>MOD(ROW(),2)=0</formula>
    </cfRule>
  </conditionalFormatting>
  <conditionalFormatting sqref="D14:D44">
    <cfRule type="expression" dxfId="18" priority="4">
      <formula>MOD(ROW(),2)=0</formula>
    </cfRule>
  </conditionalFormatting>
  <conditionalFormatting sqref="D14:D44">
    <cfRule type="expression" dxfId="17" priority="3">
      <formula>MOD(ROW(),2)=0</formula>
    </cfRule>
  </conditionalFormatting>
  <conditionalFormatting sqref="B44">
    <cfRule type="expression" dxfId="16" priority="2">
      <formula>MOD(ROW(),2)=0</formula>
    </cfRule>
  </conditionalFormatting>
  <conditionalFormatting sqref="B44">
    <cfRule type="expression" dxfId="15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D47"/>
  <sheetViews>
    <sheetView showGridLines="0" showRowColHeaders="0" zoomScale="80" zoomScaleNormal="80" workbookViewId="0">
      <selection activeCell="C38" sqref="C38:C40"/>
    </sheetView>
  </sheetViews>
  <sheetFormatPr defaultColWidth="8.7109375" defaultRowHeight="15"/>
  <cols>
    <col min="1" max="1" width="10.42578125" customWidth="1"/>
    <col min="2" max="2" width="63" customWidth="1"/>
    <col min="3" max="3" width="21" customWidth="1"/>
    <col min="4" max="4" width="21.85546875" customWidth="1"/>
    <col min="5" max="5" width="12.42578125" customWidth="1"/>
  </cols>
  <sheetData>
    <row r="5" spans="2:4">
      <c r="B5" s="182"/>
      <c r="C5" s="183"/>
      <c r="D5" s="183"/>
    </row>
    <row r="6" spans="2:4">
      <c r="B6" s="183"/>
      <c r="C6" s="183"/>
      <c r="D6" s="183"/>
    </row>
    <row r="7" spans="2:4" ht="7.5" customHeight="1">
      <c r="B7" s="183"/>
      <c r="C7" s="183"/>
      <c r="D7" s="183"/>
    </row>
    <row r="8" spans="2:4" ht="32.1" customHeight="1">
      <c r="B8" s="24" t="s">
        <v>1</v>
      </c>
      <c r="C8" s="2"/>
      <c r="D8" s="2"/>
    </row>
    <row r="9" spans="2:4" ht="32.1" customHeight="1">
      <c r="B9" s="187"/>
      <c r="C9" s="178" t="s">
        <v>23</v>
      </c>
      <c r="D9" s="179"/>
    </row>
    <row r="10" spans="2:4" ht="31.5" customHeight="1">
      <c r="B10" s="187"/>
      <c r="C10" s="57" t="s">
        <v>218</v>
      </c>
      <c r="D10" s="57" t="s">
        <v>155</v>
      </c>
    </row>
    <row r="11" spans="2:4" ht="29.1" customHeight="1">
      <c r="B11" s="134" t="s">
        <v>75</v>
      </c>
      <c r="C11" s="140">
        <v>4748317</v>
      </c>
      <c r="D11" s="140">
        <v>4661975</v>
      </c>
    </row>
    <row r="12" spans="2:4" ht="21" customHeight="1">
      <c r="B12" s="60"/>
      <c r="C12" s="83"/>
      <c r="D12" s="83"/>
    </row>
    <row r="13" spans="2:4">
      <c r="B13" s="134" t="s">
        <v>76</v>
      </c>
      <c r="C13" s="83"/>
      <c r="D13" s="83"/>
    </row>
    <row r="14" spans="2:4" ht="21" customHeight="1">
      <c r="B14" s="133" t="s">
        <v>77</v>
      </c>
      <c r="C14" s="83"/>
      <c r="D14" s="83"/>
    </row>
    <row r="15" spans="2:4" ht="21" customHeight="1">
      <c r="B15" s="60" t="s">
        <v>78</v>
      </c>
      <c r="C15" s="83">
        <v>-1978485</v>
      </c>
      <c r="D15" s="83">
        <v>-2148339</v>
      </c>
    </row>
    <row r="16" spans="2:4" ht="21" customHeight="1">
      <c r="B16" s="60" t="s">
        <v>29</v>
      </c>
      <c r="C16" s="85">
        <v>-888952</v>
      </c>
      <c r="D16" s="85">
        <v>-765274</v>
      </c>
    </row>
    <row r="17" spans="2:4">
      <c r="B17" s="60"/>
      <c r="C17" s="83">
        <v>-2867437</v>
      </c>
      <c r="D17" s="83">
        <v>-2913613</v>
      </c>
    </row>
    <row r="18" spans="2:4">
      <c r="B18" s="133" t="s">
        <v>79</v>
      </c>
      <c r="C18" s="83"/>
      <c r="D18" s="83"/>
    </row>
    <row r="19" spans="2:4" ht="21" customHeight="1">
      <c r="B19" s="60" t="s">
        <v>80</v>
      </c>
      <c r="C19" s="83">
        <v>-138203</v>
      </c>
      <c r="D19" s="83">
        <v>-150234</v>
      </c>
    </row>
    <row r="20" spans="2:4">
      <c r="B20" s="60" t="s">
        <v>25</v>
      </c>
      <c r="C20" s="129">
        <v>-8287</v>
      </c>
      <c r="D20" s="129">
        <v>-7717</v>
      </c>
    </row>
    <row r="21" spans="2:4">
      <c r="B21" s="60" t="s">
        <v>26</v>
      </c>
      <c r="C21" s="129">
        <v>-249316</v>
      </c>
      <c r="D21" s="129">
        <v>-246567</v>
      </c>
    </row>
    <row r="22" spans="2:4">
      <c r="B22" s="60" t="s">
        <v>27</v>
      </c>
      <c r="C22" s="129">
        <v>-151934</v>
      </c>
      <c r="D22" s="129">
        <v>-142797</v>
      </c>
    </row>
    <row r="23" spans="2:4">
      <c r="B23" s="60" t="s">
        <v>81</v>
      </c>
      <c r="C23" s="129">
        <v>-59467</v>
      </c>
      <c r="D23" s="129">
        <v>15066</v>
      </c>
    </row>
    <row r="24" spans="2:4" ht="21" customHeight="1">
      <c r="B24" s="60" t="s">
        <v>82</v>
      </c>
      <c r="C24" s="129">
        <v>-429503</v>
      </c>
      <c r="D24" s="129">
        <v>-321301</v>
      </c>
    </row>
    <row r="25" spans="2:4" ht="21" customHeight="1">
      <c r="B25" s="60" t="s">
        <v>83</v>
      </c>
      <c r="C25" s="130">
        <v>-8322</v>
      </c>
      <c r="D25" s="130">
        <v>-7669</v>
      </c>
    </row>
    <row r="26" spans="2:4" ht="21" customHeight="1">
      <c r="B26" s="60"/>
      <c r="C26" s="129">
        <v>-1045032</v>
      </c>
      <c r="D26" s="129">
        <v>-861219</v>
      </c>
    </row>
    <row r="27" spans="2:4" ht="21" customHeight="1">
      <c r="B27" s="132"/>
      <c r="C27" s="129"/>
      <c r="D27" s="129"/>
    </row>
    <row r="28" spans="2:4">
      <c r="B28" s="133" t="s">
        <v>84</v>
      </c>
      <c r="C28" s="131">
        <v>-3912469</v>
      </c>
      <c r="D28" s="131">
        <v>-3774832</v>
      </c>
    </row>
    <row r="29" spans="2:4" ht="21" customHeight="1">
      <c r="B29" s="60"/>
      <c r="C29" s="83"/>
      <c r="D29" s="129"/>
    </row>
    <row r="30" spans="2:4" ht="21" customHeight="1">
      <c r="B30" s="133" t="s">
        <v>85</v>
      </c>
      <c r="C30" s="86">
        <v>835848</v>
      </c>
      <c r="D30" s="131">
        <v>887143</v>
      </c>
    </row>
    <row r="31" spans="2:4" ht="21" customHeight="1">
      <c r="B31" s="60"/>
      <c r="C31" s="83"/>
      <c r="D31" s="129"/>
    </row>
    <row r="32" spans="2:4" ht="21" customHeight="1">
      <c r="B32" s="133" t="s">
        <v>86</v>
      </c>
      <c r="C32" s="83"/>
      <c r="D32" s="129"/>
    </row>
    <row r="33" spans="2:4" ht="21" customHeight="1">
      <c r="B33" s="60" t="s">
        <v>87</v>
      </c>
      <c r="C33" s="83">
        <v>-44259</v>
      </c>
      <c r="D33" s="129">
        <v>-44178</v>
      </c>
    </row>
    <row r="34" spans="2:4" ht="21" customHeight="1">
      <c r="B34" s="60" t="s">
        <v>88</v>
      </c>
      <c r="C34" s="83">
        <v>-170583</v>
      </c>
      <c r="D34" s="129">
        <v>-145704</v>
      </c>
    </row>
    <row r="35" spans="2:4" ht="21" customHeight="1">
      <c r="B35" s="60" t="s">
        <v>89</v>
      </c>
      <c r="C35" s="85">
        <v>-141852</v>
      </c>
      <c r="D35" s="130">
        <v>-116215</v>
      </c>
    </row>
    <row r="36" spans="2:4" ht="21" customHeight="1">
      <c r="B36" s="134"/>
      <c r="C36" s="86">
        <v>-356694</v>
      </c>
      <c r="D36" s="131">
        <v>-306097</v>
      </c>
    </row>
    <row r="37" spans="2:4" ht="21" customHeight="1">
      <c r="B37" s="60"/>
      <c r="C37" s="83"/>
      <c r="D37" s="129"/>
    </row>
    <row r="38" spans="2:4" ht="30" customHeight="1">
      <c r="B38" s="133" t="s">
        <v>90</v>
      </c>
      <c r="C38" s="86">
        <v>479154</v>
      </c>
      <c r="D38" s="131">
        <v>581046</v>
      </c>
    </row>
    <row r="39" spans="2:4" ht="21" customHeight="1">
      <c r="B39" s="60" t="s">
        <v>91</v>
      </c>
      <c r="C39" s="83">
        <v>186956</v>
      </c>
      <c r="D39" s="129">
        <v>126899</v>
      </c>
    </row>
    <row r="40" spans="2:4" ht="21" customHeight="1">
      <c r="B40" s="60" t="s">
        <v>92</v>
      </c>
      <c r="C40" s="85">
        <v>-162153</v>
      </c>
      <c r="D40" s="130">
        <v>-166354</v>
      </c>
    </row>
    <row r="41" spans="2:4" ht="21" customHeight="1">
      <c r="B41" s="134" t="s">
        <v>213</v>
      </c>
      <c r="C41" s="86">
        <v>503957</v>
      </c>
      <c r="D41" s="131">
        <v>541591</v>
      </c>
    </row>
    <row r="42" spans="2:4" ht="21" customHeight="1">
      <c r="B42" s="60"/>
      <c r="C42" s="83"/>
      <c r="D42" s="129"/>
    </row>
    <row r="43" spans="2:4" ht="21" customHeight="1">
      <c r="B43" s="132" t="s">
        <v>93</v>
      </c>
      <c r="C43" s="83">
        <v>-155798</v>
      </c>
      <c r="D43" s="129">
        <v>-166683</v>
      </c>
    </row>
    <row r="44" spans="2:4" ht="21" customHeight="1">
      <c r="B44" s="60" t="s">
        <v>94</v>
      </c>
      <c r="C44" s="83">
        <v>27768</v>
      </c>
      <c r="D44" s="129">
        <v>17244</v>
      </c>
    </row>
    <row r="45" spans="2:4" ht="21" customHeight="1" thickBot="1">
      <c r="B45" s="134" t="s">
        <v>31</v>
      </c>
      <c r="C45" s="84">
        <v>375927</v>
      </c>
      <c r="D45" s="135">
        <v>392152</v>
      </c>
    </row>
    <row r="46" spans="2:4" ht="15.75" thickTop="1">
      <c r="B46" s="60" t="s">
        <v>95</v>
      </c>
      <c r="C46" s="151">
        <v>0.16</v>
      </c>
      <c r="D46" s="152">
        <v>0.17</v>
      </c>
    </row>
    <row r="47" spans="2:4">
      <c r="B47" s="132"/>
      <c r="C47" s="83"/>
      <c r="D47" s="129"/>
    </row>
  </sheetData>
  <mergeCells count="3">
    <mergeCell ref="B5:D7"/>
    <mergeCell ref="B9:B10"/>
    <mergeCell ref="C9:D9"/>
  </mergeCells>
  <conditionalFormatting sqref="B12:D22 B23:B41 D23:D41">
    <cfRule type="expression" dxfId="14" priority="6">
      <formula>MOD(ROW(),2)=0</formula>
    </cfRule>
  </conditionalFormatting>
  <conditionalFormatting sqref="B11:D22 B23:B41 D23:D41">
    <cfRule type="expression" dxfId="13" priority="5">
      <formula>MOD(ROW(),2)=0</formula>
    </cfRule>
  </conditionalFormatting>
  <conditionalFormatting sqref="B42:B47 D42:D47">
    <cfRule type="expression" dxfId="12" priority="4">
      <formula>MOD(ROW(),2)=0</formula>
    </cfRule>
  </conditionalFormatting>
  <conditionalFormatting sqref="B42:B47 D42:D47">
    <cfRule type="expression" dxfId="11" priority="3">
      <formula>MOD(ROW(),2)=0</formula>
    </cfRule>
  </conditionalFormatting>
  <conditionalFormatting sqref="C23:C47">
    <cfRule type="expression" dxfId="10" priority="2">
      <formula>MOD(ROW(),2)=0</formula>
    </cfRule>
  </conditionalFormatting>
  <conditionalFormatting sqref="C23:C47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7:E69"/>
  <sheetViews>
    <sheetView showGridLines="0" showRowColHeaders="0" zoomScale="80" zoomScaleNormal="80" workbookViewId="0">
      <selection activeCell="J55" sqref="J55"/>
    </sheetView>
  </sheetViews>
  <sheetFormatPr defaultColWidth="8.7109375" defaultRowHeight="15"/>
  <cols>
    <col min="1" max="1" width="10.28515625" customWidth="1"/>
    <col min="2" max="2" width="90.140625" customWidth="1"/>
    <col min="3" max="4" width="12.140625" customWidth="1"/>
    <col min="5" max="5" width="2.85546875" customWidth="1"/>
  </cols>
  <sheetData>
    <row r="7" spans="2:4" ht="9.6" customHeight="1">
      <c r="B7" s="176"/>
      <c r="C7" s="180"/>
      <c r="D7" s="180"/>
    </row>
    <row r="8" spans="2:4">
      <c r="B8" s="6" t="s">
        <v>0</v>
      </c>
      <c r="C8" s="2"/>
      <c r="D8" s="2"/>
    </row>
    <row r="9" spans="2:4" ht="15.75" customHeight="1">
      <c r="B9" s="187"/>
      <c r="C9" s="178" t="s">
        <v>23</v>
      </c>
      <c r="D9" s="179"/>
    </row>
    <row r="10" spans="2:4" ht="32.450000000000003" customHeight="1">
      <c r="B10" s="187"/>
      <c r="C10" s="57" t="s">
        <v>218</v>
      </c>
      <c r="D10" s="57" t="s">
        <v>155</v>
      </c>
    </row>
    <row r="11" spans="2:4" ht="36.6" customHeight="1">
      <c r="B11" s="69" t="s">
        <v>96</v>
      </c>
      <c r="C11" s="87"/>
      <c r="D11" s="87"/>
    </row>
    <row r="12" spans="2:4" ht="21" customHeight="1">
      <c r="B12" s="70" t="s">
        <v>97</v>
      </c>
      <c r="C12" s="88">
        <v>375927</v>
      </c>
      <c r="D12" s="88">
        <v>392152</v>
      </c>
    </row>
    <row r="13" spans="2:4" ht="21" customHeight="1">
      <c r="B13" s="70" t="s">
        <v>98</v>
      </c>
      <c r="C13" s="89"/>
      <c r="D13" s="89"/>
    </row>
    <row r="14" spans="2:4" ht="21" customHeight="1">
      <c r="B14" s="70" t="s">
        <v>24</v>
      </c>
      <c r="C14" s="88">
        <v>112759</v>
      </c>
      <c r="D14" s="88">
        <v>85210</v>
      </c>
    </row>
    <row r="15" spans="2:4" ht="21" customHeight="1">
      <c r="B15" s="70" t="s">
        <v>27</v>
      </c>
      <c r="C15" s="88">
        <v>175375</v>
      </c>
      <c r="D15" s="89">
        <v>164257</v>
      </c>
    </row>
    <row r="16" spans="2:4" ht="21" customHeight="1">
      <c r="B16" s="70" t="s">
        <v>28</v>
      </c>
      <c r="C16" s="88">
        <v>105437</v>
      </c>
      <c r="D16" s="88">
        <v>18112</v>
      </c>
    </row>
    <row r="17" spans="2:4" ht="21" customHeight="1">
      <c r="B17" s="70" t="s">
        <v>234</v>
      </c>
      <c r="C17" s="88">
        <v>-7053</v>
      </c>
      <c r="D17" s="89" t="s">
        <v>33</v>
      </c>
    </row>
    <row r="18" spans="2:4" ht="21" customHeight="1">
      <c r="B18" s="70" t="s">
        <v>99</v>
      </c>
      <c r="C18" s="88">
        <v>7394</v>
      </c>
      <c r="D18" s="88">
        <v>7987</v>
      </c>
    </row>
    <row r="19" spans="2:4" ht="21" customHeight="1">
      <c r="B19" s="70" t="s">
        <v>178</v>
      </c>
      <c r="C19" s="89">
        <v>-436718</v>
      </c>
      <c r="D19" s="89">
        <v>-178373</v>
      </c>
    </row>
    <row r="20" spans="2:4" ht="21" customHeight="1">
      <c r="B20" s="70" t="s">
        <v>100</v>
      </c>
      <c r="C20" s="88">
        <v>79220</v>
      </c>
      <c r="D20" s="88">
        <v>142933</v>
      </c>
    </row>
    <row r="21" spans="2:4" ht="21" customHeight="1">
      <c r="B21" s="70" t="s">
        <v>101</v>
      </c>
      <c r="C21" s="88">
        <v>-19732</v>
      </c>
      <c r="D21" s="89">
        <v>-10906</v>
      </c>
    </row>
    <row r="22" spans="2:4" ht="21" customHeight="1">
      <c r="B22" s="70" t="s">
        <v>102</v>
      </c>
      <c r="C22" s="88">
        <v>432</v>
      </c>
      <c r="D22" s="88">
        <v>468</v>
      </c>
    </row>
    <row r="23" spans="2:4" ht="25.5">
      <c r="B23" s="153" t="s">
        <v>103</v>
      </c>
      <c r="C23" s="89">
        <v>700107</v>
      </c>
      <c r="D23" s="89">
        <v>-338907</v>
      </c>
    </row>
    <row r="24" spans="2:4" ht="21" customHeight="1">
      <c r="B24" s="70" t="s">
        <v>104</v>
      </c>
      <c r="C24" s="90">
        <v>-27768</v>
      </c>
      <c r="D24" s="90">
        <v>-17244</v>
      </c>
    </row>
    <row r="25" spans="2:4" ht="21" customHeight="1">
      <c r="B25" s="70"/>
      <c r="C25" s="88">
        <v>1065380</v>
      </c>
      <c r="D25" s="89">
        <v>265689</v>
      </c>
    </row>
    <row r="26" spans="2:4" ht="21" customHeight="1">
      <c r="B26" s="70" t="s">
        <v>212</v>
      </c>
      <c r="C26" s="88"/>
      <c r="D26" s="88"/>
    </row>
    <row r="27" spans="2:4" ht="21" customHeight="1">
      <c r="B27" s="70" t="s">
        <v>40</v>
      </c>
      <c r="C27" s="89">
        <v>-266013</v>
      </c>
      <c r="D27" s="89">
        <v>14586</v>
      </c>
    </row>
    <row r="28" spans="2:4" ht="21" customHeight="1">
      <c r="B28" s="70" t="s">
        <v>41</v>
      </c>
      <c r="C28" s="88">
        <v>-4188</v>
      </c>
      <c r="D28" s="88">
        <v>-29494</v>
      </c>
    </row>
    <row r="29" spans="2:4" ht="21" customHeight="1">
      <c r="B29" s="70" t="s">
        <v>105</v>
      </c>
      <c r="C29" s="88">
        <v>12998</v>
      </c>
      <c r="D29" s="89">
        <v>47017</v>
      </c>
    </row>
    <row r="30" spans="2:4" ht="21" customHeight="1">
      <c r="B30" s="70" t="s">
        <v>106</v>
      </c>
      <c r="C30" s="88">
        <v>-7557</v>
      </c>
      <c r="D30" s="88">
        <v>-4177</v>
      </c>
    </row>
    <row r="31" spans="2:4" ht="21" customHeight="1">
      <c r="B31" s="70" t="s">
        <v>107</v>
      </c>
      <c r="C31" s="89">
        <v>10248</v>
      </c>
      <c r="D31" s="89">
        <v>-46254</v>
      </c>
    </row>
    <row r="32" spans="2:4" ht="21" customHeight="1">
      <c r="B32" s="70" t="s">
        <v>44</v>
      </c>
      <c r="C32" s="88">
        <v>-13968</v>
      </c>
      <c r="D32" s="88">
        <v>1901</v>
      </c>
    </row>
    <row r="33" spans="2:4" ht="21" customHeight="1">
      <c r="B33" s="70" t="s">
        <v>45</v>
      </c>
      <c r="C33" s="88">
        <v>189717</v>
      </c>
      <c r="D33" s="89" t="s">
        <v>33</v>
      </c>
    </row>
    <row r="34" spans="2:4" ht="21" customHeight="1">
      <c r="B34" s="70" t="s">
        <v>46</v>
      </c>
      <c r="C34" s="88">
        <v>-1261</v>
      </c>
      <c r="D34" s="88">
        <v>18</v>
      </c>
    </row>
    <row r="35" spans="2:4" ht="21" customHeight="1">
      <c r="B35" s="70" t="s">
        <v>83</v>
      </c>
      <c r="C35" s="155">
        <v>-61362</v>
      </c>
      <c r="D35" s="155">
        <v>-12012</v>
      </c>
    </row>
    <row r="36" spans="2:4" ht="21" customHeight="1">
      <c r="B36" s="70"/>
      <c r="C36" s="88">
        <v>-141386</v>
      </c>
      <c r="D36" s="88">
        <v>-28415</v>
      </c>
    </row>
    <row r="37" spans="2:4" ht="21" customHeight="1">
      <c r="B37" s="70" t="s">
        <v>108</v>
      </c>
      <c r="C37" s="88"/>
      <c r="D37" s="89"/>
    </row>
    <row r="38" spans="2:4" ht="21" customHeight="1">
      <c r="B38" s="70" t="s">
        <v>57</v>
      </c>
      <c r="C38" s="88">
        <v>-466304</v>
      </c>
      <c r="D38" s="88">
        <v>-370389</v>
      </c>
    </row>
    <row r="39" spans="2:4" ht="21" customHeight="1">
      <c r="B39" s="70" t="s">
        <v>109</v>
      </c>
      <c r="C39" s="89">
        <v>256871</v>
      </c>
      <c r="D39" s="89">
        <v>240179</v>
      </c>
    </row>
    <row r="40" spans="2:4" ht="21" customHeight="1">
      <c r="B40" s="70" t="s">
        <v>110</v>
      </c>
      <c r="C40" s="88">
        <v>155798</v>
      </c>
      <c r="D40" s="88">
        <v>166683</v>
      </c>
    </row>
    <row r="41" spans="2:4" ht="21" customHeight="1">
      <c r="B41" s="70" t="s">
        <v>59</v>
      </c>
      <c r="C41" s="88">
        <v>-9824</v>
      </c>
      <c r="D41" s="89">
        <v>-14433</v>
      </c>
    </row>
    <row r="42" spans="2:4" ht="21" customHeight="1">
      <c r="B42" s="70" t="s">
        <v>44</v>
      </c>
      <c r="C42" s="88">
        <v>19306</v>
      </c>
      <c r="D42" s="88">
        <v>-36026</v>
      </c>
    </row>
    <row r="43" spans="2:4" ht="21" customHeight="1">
      <c r="B43" s="70" t="s">
        <v>60</v>
      </c>
      <c r="C43" s="89">
        <v>-233098</v>
      </c>
      <c r="D43" s="89">
        <v>-13904</v>
      </c>
    </row>
    <row r="44" spans="2:4" ht="21" customHeight="1">
      <c r="B44" s="70" t="s">
        <v>24</v>
      </c>
      <c r="C44" s="88">
        <v>-80288</v>
      </c>
      <c r="D44" s="88">
        <v>-71967</v>
      </c>
    </row>
    <row r="45" spans="2:4" ht="21" customHeight="1">
      <c r="B45" s="70" t="s">
        <v>64</v>
      </c>
      <c r="C45" s="88">
        <v>-33882</v>
      </c>
      <c r="D45" s="89">
        <v>-25591</v>
      </c>
    </row>
    <row r="46" spans="2:4" ht="21" customHeight="1">
      <c r="B46" s="70" t="s">
        <v>61</v>
      </c>
      <c r="C46" s="88">
        <v>23999</v>
      </c>
      <c r="D46" s="88">
        <v>16116</v>
      </c>
    </row>
    <row r="47" spans="2:4" ht="21" customHeight="1">
      <c r="B47" s="70" t="s">
        <v>83</v>
      </c>
      <c r="C47" s="155">
        <v>20343</v>
      </c>
      <c r="D47" s="155">
        <v>26541</v>
      </c>
    </row>
    <row r="48" spans="2:4" ht="21" customHeight="1">
      <c r="B48" s="70"/>
      <c r="C48" s="156">
        <v>-347079</v>
      </c>
      <c r="D48" s="156">
        <v>-82791</v>
      </c>
    </row>
    <row r="49" spans="1:5" ht="21" customHeight="1">
      <c r="B49" s="69" t="s">
        <v>111</v>
      </c>
      <c r="C49" s="91">
        <v>576915</v>
      </c>
      <c r="D49" s="154">
        <v>154483</v>
      </c>
    </row>
    <row r="50" spans="1:5" ht="21" customHeight="1">
      <c r="B50" s="70" t="s">
        <v>112</v>
      </c>
      <c r="C50" s="88">
        <v>-88106</v>
      </c>
      <c r="D50" s="88">
        <v>-87469</v>
      </c>
    </row>
    <row r="51" spans="1:5" s="21" customFormat="1" ht="21" customHeight="1">
      <c r="A51"/>
      <c r="B51" s="70" t="s">
        <v>113</v>
      </c>
      <c r="C51" s="155">
        <v>-270</v>
      </c>
      <c r="D51" s="155">
        <v>-240</v>
      </c>
    </row>
    <row r="52" spans="1:5" s="21" customFormat="1" ht="21" customHeight="1">
      <c r="A52"/>
      <c r="B52" s="69" t="s">
        <v>114</v>
      </c>
      <c r="C52" s="91">
        <v>488539</v>
      </c>
      <c r="D52" s="91">
        <v>66774</v>
      </c>
    </row>
    <row r="53" spans="1:5" s="21" customFormat="1" ht="21" customHeight="1">
      <c r="A53"/>
      <c r="B53" s="70"/>
      <c r="C53" s="88"/>
      <c r="D53" s="89"/>
      <c r="E53" s="71"/>
    </row>
    <row r="54" spans="1:5" s="21" customFormat="1" ht="21" customHeight="1">
      <c r="A54"/>
      <c r="B54" s="69" t="s">
        <v>116</v>
      </c>
      <c r="C54" s="88"/>
      <c r="D54" s="88"/>
      <c r="E54" s="72"/>
    </row>
    <row r="55" spans="1:5" s="21" customFormat="1" ht="21" customHeight="1">
      <c r="A55"/>
      <c r="B55" s="70" t="s">
        <v>117</v>
      </c>
      <c r="C55" s="89">
        <v>408764</v>
      </c>
      <c r="D55" s="89">
        <v>1001685</v>
      </c>
      <c r="E55" s="72"/>
    </row>
    <row r="56" spans="1:5" s="21" customFormat="1" ht="21" customHeight="1">
      <c r="A56"/>
      <c r="B56" s="70" t="s">
        <v>118</v>
      </c>
      <c r="C56" s="88">
        <v>-14073</v>
      </c>
      <c r="D56" s="88">
        <v>-6494</v>
      </c>
      <c r="E56" s="72"/>
    </row>
    <row r="57" spans="1:5" s="21" customFormat="1" ht="21" customHeight="1">
      <c r="A57"/>
      <c r="B57" s="70" t="s">
        <v>119</v>
      </c>
      <c r="C57" s="90">
        <v>-407900</v>
      </c>
      <c r="D57" s="155">
        <v>-308695</v>
      </c>
      <c r="E57" s="73"/>
    </row>
    <row r="58" spans="1:5" s="21" customFormat="1" ht="21" customHeight="1">
      <c r="A58"/>
      <c r="B58" s="69" t="s">
        <v>235</v>
      </c>
      <c r="C58" s="91">
        <v>-13209</v>
      </c>
      <c r="D58" s="91">
        <v>686496</v>
      </c>
      <c r="E58" s="71"/>
    </row>
    <row r="59" spans="1:5" s="21" customFormat="1" ht="21" customHeight="1">
      <c r="A59"/>
      <c r="B59" s="70"/>
      <c r="C59" s="89"/>
      <c r="D59" s="89"/>
      <c r="E59" s="71"/>
    </row>
    <row r="60" spans="1:5" s="21" customFormat="1" ht="21" customHeight="1">
      <c r="A60"/>
      <c r="B60" s="69" t="s">
        <v>120</v>
      </c>
      <c r="C60" s="88"/>
      <c r="D60" s="88"/>
      <c r="E60" s="74"/>
    </row>
    <row r="61" spans="1:5" s="21" customFormat="1" ht="21" customHeight="1">
      <c r="A61"/>
      <c r="B61" s="70" t="s">
        <v>121</v>
      </c>
      <c r="C61" s="88">
        <v>-14992</v>
      </c>
      <c r="D61" s="89">
        <v>-13600</v>
      </c>
      <c r="E61" s="72"/>
    </row>
    <row r="62" spans="1:5" s="21" customFormat="1" ht="21" customHeight="1">
      <c r="A62"/>
      <c r="B62" s="70" t="s">
        <v>122</v>
      </c>
      <c r="C62" s="88">
        <v>-412569</v>
      </c>
      <c r="D62" s="88">
        <v>-707335</v>
      </c>
      <c r="E62" s="73"/>
    </row>
    <row r="63" spans="1:5" s="21" customFormat="1" ht="21" customHeight="1">
      <c r="A63"/>
      <c r="B63" s="70" t="s">
        <v>233</v>
      </c>
      <c r="C63" s="155">
        <v>100000</v>
      </c>
      <c r="D63" s="155" t="s">
        <v>33</v>
      </c>
      <c r="E63" s="71"/>
    </row>
    <row r="64" spans="1:5" s="21" customFormat="1" ht="21" customHeight="1">
      <c r="A64"/>
      <c r="B64" s="69" t="s">
        <v>123</v>
      </c>
      <c r="C64" s="91">
        <v>-327561</v>
      </c>
      <c r="D64" s="91">
        <v>-720935</v>
      </c>
      <c r="E64" s="75"/>
    </row>
    <row r="65" spans="1:5" s="21" customFormat="1" ht="21" customHeight="1">
      <c r="A65"/>
      <c r="B65" s="70"/>
      <c r="C65" s="88"/>
      <c r="D65" s="89"/>
      <c r="E65" s="72"/>
    </row>
    <row r="66" spans="1:5" s="21" customFormat="1" ht="21" customHeight="1">
      <c r="A66"/>
      <c r="B66" s="69" t="s">
        <v>124</v>
      </c>
      <c r="C66" s="91">
        <v>147769</v>
      </c>
      <c r="D66" s="91">
        <v>32335</v>
      </c>
      <c r="E66" s="73"/>
    </row>
    <row r="67" spans="1:5" ht="21" customHeight="1">
      <c r="B67" s="70" t="s">
        <v>125</v>
      </c>
      <c r="C67" s="155">
        <v>198694</v>
      </c>
      <c r="D67" s="155">
        <v>659045</v>
      </c>
    </row>
    <row r="68" spans="1:5" ht="21" customHeight="1" thickBot="1">
      <c r="B68" s="69" t="s">
        <v>126</v>
      </c>
      <c r="C68" s="157">
        <v>346463</v>
      </c>
      <c r="D68" s="157">
        <v>691380</v>
      </c>
    </row>
    <row r="69" spans="1:5" ht="15.75" thickTop="1"/>
  </sheetData>
  <mergeCells count="3">
    <mergeCell ref="B7:D7"/>
    <mergeCell ref="B9:B10"/>
    <mergeCell ref="C9:D9"/>
  </mergeCells>
  <conditionalFormatting sqref="B12:D13 B18:B52 B14:C17">
    <cfRule type="expression" dxfId="8" priority="9">
      <formula>MOD(ROW(),2)=0</formula>
    </cfRule>
  </conditionalFormatting>
  <conditionalFormatting sqref="B53:B66">
    <cfRule type="expression" dxfId="7" priority="8">
      <formula>MOD(ROW(),2)=0</formula>
    </cfRule>
  </conditionalFormatting>
  <conditionalFormatting sqref="B11:D13 B18:B66 B14:C17">
    <cfRule type="expression" dxfId="6" priority="7">
      <formula>MOD(ROW(),2)=0</formula>
    </cfRule>
  </conditionalFormatting>
  <conditionalFormatting sqref="B67:B68">
    <cfRule type="expression" dxfId="5" priority="6">
      <formula>MOD(ROW(),2)=0</formula>
    </cfRule>
  </conditionalFormatting>
  <conditionalFormatting sqref="B67:B68">
    <cfRule type="expression" dxfId="4" priority="5">
      <formula>MOD(ROW(),2)=0</formula>
    </cfRule>
  </conditionalFormatting>
  <conditionalFormatting sqref="C18:C68">
    <cfRule type="expression" dxfId="3" priority="4">
      <formula>MOD(ROW(),2)=0</formula>
    </cfRule>
  </conditionalFormatting>
  <conditionalFormatting sqref="C18:C68">
    <cfRule type="expression" dxfId="2" priority="3">
      <formula>MOD(ROW(),2)=0</formula>
    </cfRule>
  </conditionalFormatting>
  <conditionalFormatting sqref="D14:D68">
    <cfRule type="expression" dxfId="1" priority="2">
      <formula>MOD(ROW(),2)=0</formula>
    </cfRule>
  </conditionalFormatting>
  <conditionalFormatting sqref="D14:D68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5:T62"/>
  <sheetViews>
    <sheetView showGridLines="0" showRowColHeaders="0" zoomScale="80" zoomScaleNormal="80" workbookViewId="0">
      <selection activeCell="G17" sqref="G17"/>
    </sheetView>
  </sheetViews>
  <sheetFormatPr defaultRowHeight="15.75"/>
  <cols>
    <col min="1" max="1" width="8.140625" style="26" customWidth="1"/>
    <col min="2" max="2" width="7.42578125" style="26" customWidth="1"/>
    <col min="3" max="3" width="30" style="26" customWidth="1"/>
    <col min="4" max="4" width="12.28515625" style="26" customWidth="1"/>
    <col min="5" max="5" width="5.140625" style="26" customWidth="1"/>
    <col min="6" max="6" width="30" style="26" customWidth="1"/>
    <col min="7" max="7" width="14.140625" style="26" bestFit="1" customWidth="1"/>
    <col min="8" max="8" width="12.85546875" style="26" customWidth="1"/>
    <col min="9" max="9" width="9.140625" style="26"/>
    <col min="10" max="10" width="13.85546875" style="26" bestFit="1" customWidth="1"/>
    <col min="11" max="11" width="18.5703125" style="26" customWidth="1"/>
    <col min="12" max="12" width="14.85546875" style="27" customWidth="1"/>
    <col min="13" max="13" width="30.42578125" style="27" hidden="1" customWidth="1"/>
    <col min="14" max="14" width="8.85546875" style="27" hidden="1" customWidth="1"/>
    <col min="15" max="15" width="9.140625" style="27" hidden="1" customWidth="1"/>
    <col min="16" max="16" width="25.5703125" style="27" hidden="1" customWidth="1"/>
    <col min="17" max="17" width="8.85546875" style="27" hidden="1" customWidth="1"/>
    <col min="18" max="18" width="9.140625" style="27" hidden="1" customWidth="1"/>
    <col min="19" max="19" width="22.28515625" style="27" hidden="1" customWidth="1"/>
    <col min="20" max="20" width="12.140625" style="27" hidden="1" customWidth="1"/>
    <col min="21" max="21" width="9.140625" style="27" customWidth="1"/>
    <col min="22" max="16384" width="9.140625" style="27"/>
  </cols>
  <sheetData>
    <row r="5" spans="3:20">
      <c r="C5" s="170"/>
      <c r="D5" s="171"/>
      <c r="E5" s="171"/>
      <c r="F5" s="171"/>
      <c r="G5" s="171"/>
      <c r="H5" s="171"/>
    </row>
    <row r="6" spans="3:20">
      <c r="C6" s="171"/>
      <c r="D6" s="171"/>
      <c r="E6" s="171"/>
      <c r="F6" s="171"/>
      <c r="G6" s="171"/>
      <c r="H6" s="171"/>
    </row>
    <row r="7" spans="3:20">
      <c r="C7" s="171"/>
      <c r="D7" s="171"/>
      <c r="E7" s="171"/>
      <c r="F7" s="171"/>
      <c r="G7" s="171"/>
      <c r="H7" s="171"/>
    </row>
    <row r="8" spans="3:20" ht="16.5" thickBot="1"/>
    <row r="9" spans="3:20" ht="16.5" thickTop="1">
      <c r="C9" s="172" t="s">
        <v>156</v>
      </c>
      <c r="D9" s="173"/>
      <c r="E9" s="98"/>
      <c r="F9" s="172" t="s">
        <v>157</v>
      </c>
      <c r="G9" s="173"/>
    </row>
    <row r="10" spans="3:20">
      <c r="C10" s="174" t="s">
        <v>242</v>
      </c>
      <c r="D10" s="175"/>
      <c r="E10" s="98"/>
      <c r="F10" s="174" t="s">
        <v>243</v>
      </c>
      <c r="G10" s="175"/>
    </row>
    <row r="11" spans="3:20">
      <c r="C11" s="101" t="s">
        <v>6</v>
      </c>
      <c r="D11" s="102">
        <v>7888</v>
      </c>
      <c r="E11" s="100"/>
      <c r="F11" s="101" t="s">
        <v>170</v>
      </c>
      <c r="G11" s="103">
        <v>6489</v>
      </c>
    </row>
    <row r="12" spans="3:20">
      <c r="C12" s="111" t="s">
        <v>8</v>
      </c>
      <c r="D12" s="112">
        <v>1370</v>
      </c>
      <c r="E12" s="100"/>
      <c r="F12" s="99"/>
      <c r="G12" s="104"/>
    </row>
    <row r="13" spans="3:20">
      <c r="C13" s="111" t="s">
        <v>171</v>
      </c>
      <c r="D13" s="112">
        <v>3960</v>
      </c>
      <c r="E13" s="100"/>
      <c r="F13" s="107"/>
      <c r="G13" s="104"/>
    </row>
    <row r="14" spans="3:20">
      <c r="C14" s="111" t="s">
        <v>172</v>
      </c>
      <c r="D14" s="112">
        <v>130</v>
      </c>
      <c r="E14" s="100"/>
      <c r="F14" s="101" t="s">
        <v>160</v>
      </c>
      <c r="G14" s="103">
        <v>1518</v>
      </c>
      <c r="M14" s="28" t="s">
        <v>2</v>
      </c>
      <c r="N14" s="29"/>
      <c r="O14" s="29"/>
      <c r="P14" s="29"/>
      <c r="Q14" s="29"/>
    </row>
    <row r="15" spans="3:20">
      <c r="C15" s="111" t="s">
        <v>173</v>
      </c>
      <c r="D15" s="112">
        <v>336</v>
      </c>
      <c r="E15" s="100"/>
      <c r="F15" s="99"/>
      <c r="G15" s="104"/>
      <c r="M15" s="29"/>
      <c r="N15" s="29"/>
      <c r="O15" s="29"/>
      <c r="P15" s="29"/>
      <c r="Q15" s="29"/>
    </row>
    <row r="16" spans="3:20">
      <c r="C16" s="111" t="s">
        <v>158</v>
      </c>
      <c r="D16" s="112">
        <v>258</v>
      </c>
      <c r="E16" s="100"/>
      <c r="F16" s="101" t="s">
        <v>160</v>
      </c>
      <c r="G16" s="103">
        <v>1518</v>
      </c>
      <c r="M16" s="30" t="s">
        <v>3</v>
      </c>
      <c r="N16" s="31">
        <f>N18+N32+N34</f>
        <v>11465.986835026002</v>
      </c>
      <c r="O16" s="32"/>
      <c r="P16" s="33" t="s">
        <v>4</v>
      </c>
      <c r="Q16" s="34">
        <f>SUM(Q18:Q24)</f>
        <v>11465.986835025999</v>
      </c>
      <c r="S16" s="33" t="s">
        <v>5</v>
      </c>
      <c r="T16" s="34">
        <f>+SUM(T18:T26)</f>
        <v>6254.0332640000006</v>
      </c>
    </row>
    <row r="17" spans="3:20">
      <c r="C17" s="111" t="s">
        <v>159</v>
      </c>
      <c r="D17" s="112">
        <v>1834</v>
      </c>
      <c r="E17" s="100"/>
      <c r="F17" s="105"/>
      <c r="G17" s="104"/>
      <c r="M17" s="29"/>
      <c r="N17" s="29"/>
      <c r="O17" s="29"/>
      <c r="P17" s="29"/>
      <c r="Q17" s="29"/>
    </row>
    <row r="18" spans="3:20">
      <c r="C18" s="105"/>
      <c r="D18" s="106"/>
      <c r="E18" s="100"/>
      <c r="F18" s="101" t="s">
        <v>15</v>
      </c>
      <c r="G18" s="103">
        <v>3511</v>
      </c>
      <c r="M18" s="35" t="s">
        <v>6</v>
      </c>
      <c r="N18" s="36">
        <f>SUM(N20:N30)</f>
        <v>8317.2810521920019</v>
      </c>
      <c r="O18" s="29"/>
      <c r="P18" s="37" t="s">
        <v>5</v>
      </c>
      <c r="Q18" s="38">
        <f>[2]Infograma!$F$44</f>
        <v>6254.0332640000006</v>
      </c>
      <c r="S18" s="37" t="s">
        <v>7</v>
      </c>
      <c r="T18" s="38">
        <f>[3]Informe_Mercado!$D$27/1000</f>
        <v>2784.9998968319628</v>
      </c>
    </row>
    <row r="19" spans="3:20">
      <c r="C19" s="105"/>
      <c r="D19" s="106"/>
      <c r="E19" s="100"/>
      <c r="F19" s="105"/>
      <c r="G19" s="104"/>
      <c r="M19" s="29"/>
      <c r="N19" s="29"/>
      <c r="O19" s="29"/>
      <c r="P19" s="37"/>
      <c r="Q19" s="38"/>
      <c r="S19" s="37"/>
      <c r="T19" s="37"/>
    </row>
    <row r="20" spans="3:20">
      <c r="C20" s="101" t="s">
        <v>161</v>
      </c>
      <c r="D20" s="106"/>
      <c r="E20" s="100"/>
      <c r="F20" s="105"/>
      <c r="G20" s="104"/>
      <c r="M20" s="39" t="s">
        <v>8</v>
      </c>
      <c r="N20" s="40">
        <f>[2]Infograma!$C$46</f>
        <v>1445.1022113669999</v>
      </c>
      <c r="O20" s="29"/>
      <c r="P20" s="41" t="s">
        <v>9</v>
      </c>
      <c r="Q20" s="38">
        <f>[2]Infograma!$F$46</f>
        <v>1487.4072069179997</v>
      </c>
      <c r="S20" s="37" t="s">
        <v>10</v>
      </c>
      <c r="T20" s="38">
        <f>[3]Informe_Mercado!$D$28/1000</f>
        <v>472.44025788335091</v>
      </c>
    </row>
    <row r="21" spans="3:20">
      <c r="C21" s="101" t="s">
        <v>174</v>
      </c>
      <c r="D21" s="102">
        <v>657</v>
      </c>
      <c r="E21" s="100"/>
      <c r="F21" s="105"/>
      <c r="G21" s="104"/>
      <c r="M21" s="39"/>
      <c r="N21" s="39"/>
      <c r="O21" s="29"/>
      <c r="P21" s="37"/>
      <c r="Q21" s="38"/>
      <c r="S21" s="37"/>
      <c r="T21" s="37"/>
    </row>
    <row r="22" spans="3:20" s="26" customFormat="1">
      <c r="C22" s="105"/>
      <c r="D22" s="106"/>
      <c r="E22" s="100"/>
      <c r="F22" s="105"/>
      <c r="G22" s="104"/>
      <c r="M22" s="39" t="s">
        <v>11</v>
      </c>
      <c r="N22" s="40">
        <f>[2]Infograma!$C$48</f>
        <v>4288.7150071690012</v>
      </c>
      <c r="O22" s="29"/>
      <c r="P22" s="41" t="s">
        <v>12</v>
      </c>
      <c r="Q22" s="38">
        <f>[2]Infograma!$F$48</f>
        <v>131.02769953699922</v>
      </c>
      <c r="S22" s="37" t="s">
        <v>13</v>
      </c>
      <c r="T22" s="38">
        <f>[3]Informe_Mercado!$D$29/1000</f>
        <v>1323.6467173200888</v>
      </c>
    </row>
    <row r="23" spans="3:20" s="26" customFormat="1">
      <c r="C23" s="105"/>
      <c r="D23" s="106"/>
      <c r="E23" s="100"/>
      <c r="F23" s="99"/>
      <c r="G23" s="104"/>
      <c r="M23" s="39"/>
      <c r="N23" s="39"/>
      <c r="O23" s="29"/>
      <c r="P23" s="41"/>
      <c r="Q23" s="38"/>
      <c r="S23" s="37"/>
      <c r="T23" s="38"/>
    </row>
    <row r="24" spans="3:20" s="26" customFormat="1">
      <c r="C24" s="101" t="s">
        <v>162</v>
      </c>
      <c r="D24" s="102">
        <v>3118</v>
      </c>
      <c r="E24" s="100"/>
      <c r="F24" s="99"/>
      <c r="G24" s="104"/>
      <c r="M24" s="39" t="s">
        <v>14</v>
      </c>
      <c r="N24" s="40">
        <f>[2]Infograma!$C$50</f>
        <v>339.73959364799998</v>
      </c>
      <c r="O24" s="29"/>
      <c r="P24" s="41" t="s">
        <v>15</v>
      </c>
      <c r="Q24" s="38">
        <f>[2]Infograma!$F$50</f>
        <v>3593.5186645709991</v>
      </c>
      <c r="S24" s="37" t="s">
        <v>16</v>
      </c>
      <c r="T24" s="38">
        <f>[3]Informe_Mercado!$D$30/1000</f>
        <v>771.56557322995241</v>
      </c>
    </row>
    <row r="25" spans="3:20" s="26" customFormat="1" ht="16.5" thickBot="1">
      <c r="C25" s="108"/>
      <c r="D25" s="109"/>
      <c r="E25" s="100"/>
      <c r="F25" s="108"/>
      <c r="G25" s="110"/>
      <c r="M25" s="39"/>
      <c r="N25" s="39"/>
      <c r="O25" s="29"/>
      <c r="P25" s="29"/>
      <c r="Q25" s="29"/>
      <c r="S25" s="37"/>
      <c r="T25" s="38"/>
    </row>
    <row r="26" spans="3:20" s="26" customFormat="1" ht="16.5" thickTop="1">
      <c r="C26" s="97"/>
      <c r="D26" s="97"/>
      <c r="E26" s="97"/>
      <c r="F26" s="97"/>
      <c r="G26" s="97"/>
      <c r="M26" s="39" t="s">
        <v>17</v>
      </c>
      <c r="N26" s="40">
        <f>[2]Infograma!$C$52</f>
        <v>271.23089400000003</v>
      </c>
      <c r="O26" s="29"/>
      <c r="P26" s="29"/>
      <c r="Q26" s="29"/>
      <c r="S26" s="37" t="s">
        <v>18</v>
      </c>
      <c r="T26" s="38">
        <f>+Q18-SUM(T18:T24)</f>
        <v>901.38081873464489</v>
      </c>
    </row>
    <row r="27" spans="3:20" s="26" customFormat="1">
      <c r="C27" s="97"/>
      <c r="D27" s="97"/>
      <c r="E27" s="97"/>
      <c r="F27" s="97"/>
      <c r="G27" s="97"/>
      <c r="M27" s="39"/>
      <c r="N27" s="39"/>
      <c r="O27" s="29"/>
      <c r="P27" s="29"/>
      <c r="Q27" s="29"/>
    </row>
    <row r="28" spans="3:20" s="26" customFormat="1">
      <c r="C28" s="169" t="s">
        <v>163</v>
      </c>
      <c r="D28" s="169"/>
      <c r="E28" s="169"/>
      <c r="F28" s="169"/>
      <c r="G28" s="169"/>
      <c r="M28" s="39" t="s">
        <v>19</v>
      </c>
      <c r="N28" s="40">
        <f>[2]Infograma!$C$54</f>
        <v>1833.2179720080001</v>
      </c>
      <c r="O28" s="29"/>
      <c r="P28" s="29"/>
      <c r="Q28" s="29"/>
    </row>
    <row r="29" spans="3:20" s="26" customFormat="1">
      <c r="C29" s="169" t="s">
        <v>164</v>
      </c>
      <c r="D29" s="169"/>
      <c r="E29" s="169"/>
      <c r="F29" s="169"/>
      <c r="G29" s="169"/>
      <c r="M29" s="39"/>
      <c r="N29" s="39"/>
      <c r="O29" s="29"/>
      <c r="P29" s="29"/>
      <c r="Q29" s="29"/>
    </row>
    <row r="30" spans="3:20" s="26" customFormat="1">
      <c r="C30" s="169" t="s">
        <v>165</v>
      </c>
      <c r="D30" s="169"/>
      <c r="E30" s="169"/>
      <c r="F30" s="169"/>
      <c r="G30" s="169"/>
      <c r="M30" s="39" t="s">
        <v>20</v>
      </c>
      <c r="N30" s="40">
        <f>[2]Infograma!$C$56</f>
        <v>139.275374</v>
      </c>
      <c r="O30" s="29"/>
      <c r="P30" s="29"/>
      <c r="Q30" s="29"/>
    </row>
    <row r="31" spans="3:20" s="26" customFormat="1">
      <c r="C31" s="169" t="s">
        <v>166</v>
      </c>
      <c r="D31" s="169"/>
      <c r="E31" s="169"/>
      <c r="F31" s="169"/>
      <c r="G31" s="169"/>
      <c r="M31" s="29"/>
      <c r="N31" s="29"/>
      <c r="O31" s="29"/>
      <c r="P31" s="29"/>
      <c r="Q31" s="29"/>
    </row>
    <row r="32" spans="3:20" s="26" customFormat="1">
      <c r="C32" s="169" t="s">
        <v>167</v>
      </c>
      <c r="D32" s="169"/>
      <c r="E32" s="169"/>
      <c r="F32" s="169"/>
      <c r="G32" s="169"/>
      <c r="M32" s="35" t="s">
        <v>21</v>
      </c>
      <c r="N32" s="36">
        <f>[2]Infograma!$C$58</f>
        <v>188.159479</v>
      </c>
      <c r="O32" s="29"/>
      <c r="P32" s="29"/>
      <c r="Q32" s="29"/>
    </row>
    <row r="33" spans="3:18" s="26" customFormat="1">
      <c r="C33" s="169" t="s">
        <v>168</v>
      </c>
      <c r="D33" s="169"/>
      <c r="E33" s="169"/>
      <c r="F33" s="169"/>
      <c r="G33" s="169"/>
      <c r="M33" s="29"/>
      <c r="N33" s="29"/>
      <c r="O33" s="29"/>
      <c r="P33" s="29"/>
      <c r="Q33" s="29"/>
    </row>
    <row r="34" spans="3:18" s="26" customFormat="1">
      <c r="C34" s="169" t="s">
        <v>169</v>
      </c>
      <c r="D34" s="169"/>
      <c r="E34" s="169"/>
      <c r="F34" s="169"/>
      <c r="G34" s="169"/>
      <c r="M34" s="35" t="s">
        <v>22</v>
      </c>
      <c r="N34" s="36">
        <f>[2]Infograma!$C$60</f>
        <v>2960.5463038340004</v>
      </c>
      <c r="O34" s="29"/>
      <c r="P34" s="29"/>
      <c r="Q34" s="29"/>
    </row>
    <row r="35" spans="3:18" s="26" customFormat="1">
      <c r="M35" s="29"/>
      <c r="N35" s="29"/>
      <c r="O35" s="29"/>
      <c r="P35" s="29"/>
      <c r="Q35" s="29"/>
    </row>
    <row r="36" spans="3:18" s="26" customFormat="1">
      <c r="M36" s="29"/>
      <c r="N36" s="29"/>
      <c r="O36" s="29"/>
      <c r="P36" s="29"/>
      <c r="Q36" s="29"/>
    </row>
    <row r="37" spans="3:18" s="26" customFormat="1">
      <c r="M37" s="28"/>
      <c r="N37" s="29"/>
      <c r="O37" s="29"/>
      <c r="P37" s="29"/>
      <c r="Q37" s="29"/>
    </row>
    <row r="38" spans="3:18">
      <c r="J38" s="42"/>
      <c r="M38" s="29"/>
      <c r="N38" s="29"/>
      <c r="O38" s="29"/>
      <c r="P38" s="29"/>
      <c r="Q38" s="29"/>
    </row>
    <row r="39" spans="3:18">
      <c r="J39" s="42"/>
      <c r="M39" s="28"/>
      <c r="N39" s="28"/>
      <c r="O39" s="28"/>
      <c r="P39" s="28"/>
      <c r="Q39" s="28"/>
      <c r="R39" s="28"/>
    </row>
    <row r="40" spans="3:18">
      <c r="J40" s="42"/>
      <c r="K40" s="43"/>
      <c r="M40" s="28"/>
      <c r="N40" s="28"/>
      <c r="O40" s="28"/>
      <c r="P40" s="28"/>
      <c r="Q40" s="28"/>
      <c r="R40" s="28"/>
    </row>
    <row r="41" spans="3:18">
      <c r="J41" s="42"/>
      <c r="M41" s="28"/>
      <c r="N41" s="28"/>
      <c r="O41" s="28"/>
      <c r="P41" s="28"/>
      <c r="Q41" s="28"/>
      <c r="R41" s="28"/>
    </row>
    <row r="42" spans="3:18">
      <c r="J42" s="42"/>
      <c r="M42" s="28"/>
      <c r="N42" s="28"/>
      <c r="O42" s="28"/>
      <c r="P42" s="28"/>
      <c r="Q42" s="28"/>
      <c r="R42" s="28"/>
    </row>
    <row r="43" spans="3:18">
      <c r="J43" s="42"/>
      <c r="K43" s="43"/>
      <c r="M43" s="28"/>
      <c r="N43" s="28"/>
      <c r="O43" s="28"/>
      <c r="P43" s="28"/>
      <c r="Q43" s="28"/>
      <c r="R43" s="28"/>
    </row>
    <row r="44" spans="3:18">
      <c r="K44" s="43"/>
      <c r="M44" s="28"/>
      <c r="N44" s="28"/>
      <c r="O44" s="28"/>
      <c r="P44" s="28"/>
      <c r="Q44" s="28"/>
      <c r="R44" s="28"/>
    </row>
    <row r="45" spans="3:18">
      <c r="J45" s="43"/>
      <c r="K45" s="43"/>
      <c r="M45" s="28"/>
      <c r="N45" s="28"/>
      <c r="O45" s="28"/>
      <c r="P45" s="28"/>
      <c r="Q45" s="28"/>
      <c r="R45" s="28"/>
    </row>
    <row r="46" spans="3:18">
      <c r="J46" s="43"/>
      <c r="M46" s="28"/>
      <c r="N46" s="28"/>
      <c r="O46" s="28"/>
      <c r="P46" s="28"/>
      <c r="Q46" s="28"/>
      <c r="R46" s="28"/>
    </row>
    <row r="47" spans="3:18" s="26" customFormat="1">
      <c r="J47" s="43"/>
      <c r="M47" s="28"/>
      <c r="N47" s="28"/>
      <c r="O47" s="28"/>
      <c r="P47" s="28"/>
      <c r="Q47" s="28"/>
      <c r="R47" s="28"/>
    </row>
    <row r="48" spans="3:18" s="26" customFormat="1">
      <c r="K48" s="43"/>
      <c r="M48" s="28"/>
      <c r="N48" s="28"/>
      <c r="O48" s="28"/>
      <c r="P48" s="28"/>
      <c r="Q48" s="28"/>
      <c r="R48" s="28"/>
    </row>
    <row r="49" spans="1:18" s="26" customFormat="1">
      <c r="K49" s="42"/>
      <c r="M49" s="28"/>
      <c r="N49" s="28"/>
      <c r="O49" s="28"/>
      <c r="P49" s="28"/>
      <c r="Q49" s="28"/>
      <c r="R49" s="28"/>
    </row>
    <row r="50" spans="1:18" s="26" customFormat="1">
      <c r="M50" s="28"/>
      <c r="N50" s="28"/>
      <c r="O50" s="28"/>
      <c r="P50" s="28"/>
      <c r="Q50" s="28"/>
      <c r="R50" s="28"/>
    </row>
    <row r="51" spans="1:18" s="26" customFormat="1">
      <c r="J51" s="43"/>
      <c r="M51" s="28"/>
      <c r="N51" s="28"/>
      <c r="O51" s="28"/>
      <c r="P51" s="28"/>
      <c r="Q51" s="28"/>
      <c r="R51" s="28"/>
    </row>
    <row r="52" spans="1:18">
      <c r="M52" s="28"/>
      <c r="N52" s="28"/>
      <c r="O52" s="28"/>
      <c r="P52" s="28"/>
      <c r="Q52" s="28"/>
      <c r="R52" s="28"/>
    </row>
    <row r="53" spans="1:18">
      <c r="M53" s="28"/>
      <c r="N53" s="28"/>
      <c r="O53" s="28"/>
      <c r="P53" s="28"/>
      <c r="Q53" s="28"/>
      <c r="R53" s="28"/>
    </row>
    <row r="54" spans="1:18">
      <c r="M54" s="28"/>
      <c r="N54" s="28"/>
      <c r="O54" s="28"/>
      <c r="P54" s="28"/>
      <c r="Q54" s="28"/>
      <c r="R54" s="28"/>
    </row>
    <row r="55" spans="1:18">
      <c r="G55" s="27"/>
      <c r="H55" s="27"/>
      <c r="I55" s="27"/>
      <c r="J55" s="27"/>
      <c r="K55" s="27"/>
      <c r="M55" s="28"/>
      <c r="N55" s="28"/>
      <c r="O55" s="28"/>
      <c r="P55" s="28"/>
      <c r="Q55" s="28"/>
      <c r="R55" s="28"/>
    </row>
    <row r="56" spans="1:18">
      <c r="J56" s="42"/>
    </row>
    <row r="58" spans="1:18">
      <c r="A58" s="27"/>
      <c r="B58" s="27"/>
      <c r="C58" s="27"/>
      <c r="D58" s="27"/>
      <c r="E58" s="27"/>
      <c r="F58" s="27"/>
    </row>
    <row r="62" spans="1:18">
      <c r="C62" s="42"/>
      <c r="D62" s="42"/>
    </row>
  </sheetData>
  <dataConsolidate/>
  <mergeCells count="12">
    <mergeCell ref="C5:H7"/>
    <mergeCell ref="C9:D9"/>
    <mergeCell ref="F9:G9"/>
    <mergeCell ref="C10:D10"/>
    <mergeCell ref="F10:G10"/>
    <mergeCell ref="C33:G33"/>
    <mergeCell ref="C34:G34"/>
    <mergeCell ref="C28:G28"/>
    <mergeCell ref="C29:G29"/>
    <mergeCell ref="C30:G30"/>
    <mergeCell ref="C31:G31"/>
    <mergeCell ref="C32:G32"/>
  </mergeCells>
  <conditionalFormatting sqref="C12:D17">
    <cfRule type="expression" dxfId="41" priority="1">
      <formula>MOD(ROW(),2)=0</formula>
    </cfRule>
  </conditionalFormatting>
  <pageMargins left="0" right="0" top="0" bottom="0" header="0" footer="0"/>
  <pageSetup paperSize="9" scale="80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showGridLines="0" showRowColHeaders="0" zoomScale="80" zoomScaleNormal="80" workbookViewId="0">
      <selection activeCell="G12" sqref="G12"/>
    </sheetView>
  </sheetViews>
  <sheetFormatPr defaultColWidth="8.7109375" defaultRowHeight="15" customHeight="1"/>
  <cols>
    <col min="1" max="1" width="13.85546875" customWidth="1"/>
    <col min="2" max="2" width="42.42578125" customWidth="1"/>
    <col min="3" max="6" width="20.7109375" customWidth="1"/>
    <col min="16384" max="16384" width="8.7109375" customWidth="1"/>
  </cols>
  <sheetData>
    <row r="1" spans="1:6" ht="15" customHeight="1">
      <c r="B1" s="176"/>
      <c r="C1" s="176"/>
      <c r="D1" s="176"/>
      <c r="E1" s="176"/>
      <c r="F1" s="176"/>
    </row>
    <row r="2" spans="1:6" ht="15" customHeight="1">
      <c r="B2" s="176"/>
      <c r="C2" s="176"/>
      <c r="D2" s="176"/>
      <c r="E2" s="176"/>
      <c r="F2" s="176"/>
    </row>
    <row r="3" spans="1:6" ht="15" customHeight="1">
      <c r="B3" s="176"/>
      <c r="C3" s="176"/>
      <c r="D3" s="176"/>
      <c r="E3" s="176"/>
      <c r="F3" s="176"/>
    </row>
    <row r="4" spans="1:6" ht="15" customHeight="1">
      <c r="B4" s="176"/>
      <c r="C4" s="176"/>
      <c r="D4" s="176"/>
      <c r="E4" s="176"/>
      <c r="F4" s="176"/>
    </row>
    <row r="5" spans="1:6" ht="15" customHeight="1">
      <c r="B5" s="176"/>
      <c r="C5" s="176"/>
      <c r="D5" s="176"/>
      <c r="E5" s="176"/>
      <c r="F5" s="176"/>
    </row>
    <row r="6" spans="1:6" ht="15" customHeight="1">
      <c r="B6" s="176"/>
      <c r="C6" s="176"/>
      <c r="D6" s="176"/>
      <c r="E6" s="176"/>
      <c r="F6" s="176"/>
    </row>
    <row r="7" spans="1:6" ht="24.6" customHeight="1">
      <c r="A7" s="10"/>
      <c r="B7" s="4" t="s">
        <v>0</v>
      </c>
      <c r="C7" s="10"/>
      <c r="D7" s="10"/>
      <c r="E7" s="10"/>
    </row>
    <row r="8" spans="1:6" ht="32.450000000000003" customHeight="1">
      <c r="A8" s="10"/>
      <c r="B8" s="177"/>
      <c r="C8" s="178" t="s">
        <v>133</v>
      </c>
      <c r="D8" s="179"/>
      <c r="E8" s="178" t="s">
        <v>134</v>
      </c>
      <c r="F8" s="179"/>
    </row>
    <row r="9" spans="1:6" ht="31.5" customHeight="1">
      <c r="A9" s="10"/>
      <c r="B9" s="177"/>
      <c r="C9" s="48" t="s">
        <v>218</v>
      </c>
      <c r="D9" s="48" t="s">
        <v>155</v>
      </c>
      <c r="E9" s="48" t="s">
        <v>218</v>
      </c>
      <c r="F9" s="48" t="s">
        <v>155</v>
      </c>
    </row>
    <row r="10" spans="1:6" ht="21.75" customHeight="1">
      <c r="A10" s="10"/>
      <c r="B10" s="92" t="s">
        <v>135</v>
      </c>
      <c r="C10" s="93">
        <v>2841768</v>
      </c>
      <c r="D10" s="93">
        <v>2875007</v>
      </c>
      <c r="E10" s="93">
        <v>3115808</v>
      </c>
      <c r="F10" s="93">
        <v>2659586</v>
      </c>
    </row>
    <row r="11" spans="1:6" ht="21.75" customHeight="1">
      <c r="A11" s="10"/>
      <c r="B11" s="92" t="s">
        <v>136</v>
      </c>
      <c r="C11" s="93">
        <v>368760</v>
      </c>
      <c r="D11" s="93">
        <v>430303</v>
      </c>
      <c r="E11" s="93">
        <v>344268</v>
      </c>
      <c r="F11" s="93">
        <v>315126</v>
      </c>
    </row>
    <row r="12" spans="1:6" ht="21.75" customHeight="1">
      <c r="A12" s="10"/>
      <c r="B12" s="92" t="s">
        <v>137</v>
      </c>
      <c r="C12" s="93">
        <v>1148033</v>
      </c>
      <c r="D12" s="93">
        <v>1106513</v>
      </c>
      <c r="E12" s="93">
        <v>1462294</v>
      </c>
      <c r="F12" s="93">
        <v>1107130</v>
      </c>
    </row>
    <row r="13" spans="1:6" ht="21.75" customHeight="1">
      <c r="A13" s="10"/>
      <c r="B13" s="92" t="s">
        <v>138</v>
      </c>
      <c r="C13" s="93">
        <v>540836</v>
      </c>
      <c r="D13" s="93">
        <v>837407</v>
      </c>
      <c r="E13" s="93">
        <v>487744</v>
      </c>
      <c r="F13" s="93">
        <v>532951</v>
      </c>
    </row>
    <row r="14" spans="1:6" ht="21.75" customHeight="1">
      <c r="A14" s="10"/>
      <c r="B14" s="92" t="s">
        <v>139</v>
      </c>
      <c r="C14" s="93">
        <v>204191</v>
      </c>
      <c r="D14" s="93">
        <v>186717</v>
      </c>
      <c r="E14" s="93">
        <v>179314</v>
      </c>
      <c r="F14" s="93">
        <v>137104</v>
      </c>
    </row>
    <row r="15" spans="1:6" ht="21.75" customHeight="1">
      <c r="A15" s="10"/>
      <c r="B15" s="92" t="s">
        <v>140</v>
      </c>
      <c r="C15" s="93">
        <v>285011</v>
      </c>
      <c r="D15" s="93">
        <v>355356</v>
      </c>
      <c r="E15" s="93">
        <v>167372</v>
      </c>
      <c r="F15" s="93">
        <v>211955</v>
      </c>
    </row>
    <row r="16" spans="1:6" ht="21.75" customHeight="1">
      <c r="A16" s="10"/>
      <c r="B16" s="92" t="s">
        <v>141</v>
      </c>
      <c r="C16" s="93">
        <v>339958</v>
      </c>
      <c r="D16" s="93">
        <v>347115</v>
      </c>
      <c r="E16" s="93">
        <v>246977</v>
      </c>
      <c r="F16" s="93">
        <v>194880</v>
      </c>
    </row>
    <row r="17" spans="1:6" ht="21.75" customHeight="1">
      <c r="A17" s="10"/>
      <c r="B17" s="76" t="s">
        <v>142</v>
      </c>
      <c r="C17" s="94">
        <v>5728557</v>
      </c>
      <c r="D17" s="94">
        <v>6138418</v>
      </c>
      <c r="E17" s="94">
        <v>6003777</v>
      </c>
      <c r="F17" s="94">
        <v>5158732</v>
      </c>
    </row>
    <row r="18" spans="1:6" ht="21.75" customHeight="1">
      <c r="A18" s="10"/>
      <c r="B18" s="92" t="s">
        <v>143</v>
      </c>
      <c r="C18" s="93">
        <v>9854</v>
      </c>
      <c r="D18" s="93">
        <v>8560</v>
      </c>
      <c r="E18" s="93" t="s">
        <v>175</v>
      </c>
      <c r="F18" s="93" t="s">
        <v>176</v>
      </c>
    </row>
    <row r="19" spans="1:6" ht="21.75" customHeight="1">
      <c r="A19" s="10"/>
      <c r="B19" s="92" t="s">
        <v>144</v>
      </c>
      <c r="C19" s="93" t="s">
        <v>175</v>
      </c>
      <c r="D19" s="93" t="s">
        <v>175</v>
      </c>
      <c r="E19" s="93">
        <v>12794</v>
      </c>
      <c r="F19" s="93">
        <v>913</v>
      </c>
    </row>
    <row r="20" spans="1:6" ht="21.75" customHeight="1">
      <c r="B20" s="92" t="s">
        <v>145</v>
      </c>
      <c r="C20" s="93" t="s">
        <v>175</v>
      </c>
      <c r="D20" s="93" t="s">
        <v>175</v>
      </c>
      <c r="E20" s="93">
        <v>-23215</v>
      </c>
      <c r="F20" s="93">
        <v>-84757</v>
      </c>
    </row>
    <row r="21" spans="1:6" ht="21.75" customHeight="1">
      <c r="B21" s="76" t="s">
        <v>146</v>
      </c>
      <c r="C21" s="94">
        <v>5738411</v>
      </c>
      <c r="D21" s="94">
        <v>6146978</v>
      </c>
      <c r="E21" s="94">
        <v>5993356</v>
      </c>
      <c r="F21" s="94">
        <v>5074888</v>
      </c>
    </row>
    <row r="22" spans="1:6">
      <c r="C22" s="7"/>
      <c r="D22" s="7"/>
    </row>
    <row r="23" spans="1:6">
      <c r="C23" s="7"/>
      <c r="D23" s="7"/>
    </row>
    <row r="24" spans="1:6">
      <c r="C24" s="7"/>
      <c r="D24" s="7"/>
    </row>
    <row r="26" spans="1:6">
      <c r="C26" s="7"/>
      <c r="D26" s="7"/>
    </row>
    <row r="27" spans="1:6">
      <c r="C27" s="7"/>
      <c r="D27" s="7"/>
    </row>
    <row r="28" spans="1:6">
      <c r="C28" s="7"/>
      <c r="D28" s="7"/>
    </row>
    <row r="29" spans="1:6">
      <c r="C29" s="7"/>
      <c r="D29" s="7"/>
    </row>
    <row r="30" spans="1:6">
      <c r="D30" s="7"/>
    </row>
    <row r="31" spans="1:6">
      <c r="C31" s="7"/>
      <c r="D31" s="7"/>
    </row>
    <row r="32" spans="1:6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</sheetData>
  <mergeCells count="4">
    <mergeCell ref="B1:F6"/>
    <mergeCell ref="B8:B9"/>
    <mergeCell ref="C8:D8"/>
    <mergeCell ref="E8:F8"/>
  </mergeCells>
  <conditionalFormatting sqref="B10:F16 B18:F20">
    <cfRule type="expression" dxfId="40" priority="3">
      <formula>MOD(ROW(),2)=0</formula>
    </cfRule>
  </conditionalFormatting>
  <conditionalFormatting sqref="D10:F16 D18:F19">
    <cfRule type="expression" dxfId="39" priority="2">
      <formula>MOD(ROW(),2)=0</formula>
    </cfRule>
  </conditionalFormatting>
  <conditionalFormatting sqref="B17:F17">
    <cfRule type="expression" dxfId="3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showGridLines="0" showRowColHeaders="0" zoomScale="80" zoomScaleNormal="80" workbookViewId="0">
      <selection activeCell="C14" sqref="C14"/>
    </sheetView>
  </sheetViews>
  <sheetFormatPr defaultColWidth="8.7109375" defaultRowHeight="15" customHeight="1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8.5703125" customWidth="1"/>
    <col min="16384" max="16384" width="8.7109375" customWidth="1"/>
  </cols>
  <sheetData>
    <row r="1" spans="1:6" ht="15" customHeight="1">
      <c r="B1" s="176"/>
      <c r="C1" s="176"/>
      <c r="D1" s="176"/>
      <c r="E1" s="176"/>
      <c r="F1" s="176"/>
    </row>
    <row r="2" spans="1:6" ht="15" customHeight="1">
      <c r="B2" s="176"/>
      <c r="C2" s="176"/>
      <c r="D2" s="176"/>
      <c r="E2" s="176"/>
      <c r="F2" s="176"/>
    </row>
    <row r="3" spans="1:6" ht="15" customHeight="1">
      <c r="B3" s="176"/>
      <c r="C3" s="176"/>
      <c r="D3" s="176"/>
      <c r="E3" s="176"/>
      <c r="F3" s="176"/>
    </row>
    <row r="4" spans="1:6" ht="15" customHeight="1">
      <c r="B4" s="176"/>
      <c r="C4" s="176"/>
      <c r="D4" s="176"/>
      <c r="E4" s="176"/>
      <c r="F4" s="176"/>
    </row>
    <row r="5" spans="1:6" ht="15" customHeight="1">
      <c r="B5" s="176"/>
      <c r="C5" s="176"/>
      <c r="D5" s="176"/>
      <c r="E5" s="176"/>
      <c r="F5" s="176"/>
    </row>
    <row r="6" spans="1:6" ht="15" customHeight="1">
      <c r="B6" s="176"/>
      <c r="C6" s="176"/>
      <c r="D6" s="176"/>
      <c r="E6" s="176"/>
      <c r="F6" s="176"/>
    </row>
    <row r="7" spans="1:6" ht="24.6" customHeight="1">
      <c r="A7" s="10"/>
      <c r="B7" s="4" t="s">
        <v>0</v>
      </c>
      <c r="C7" s="10"/>
      <c r="D7" s="10"/>
      <c r="E7" s="10"/>
    </row>
    <row r="8" spans="1:6" ht="32.450000000000003" customHeight="1">
      <c r="A8" s="10"/>
      <c r="B8" s="177"/>
      <c r="C8" s="178" t="s">
        <v>23</v>
      </c>
      <c r="D8" s="179"/>
      <c r="E8" s="10"/>
    </row>
    <row r="9" spans="1:6" ht="31.5" customHeight="1">
      <c r="A9" s="10"/>
      <c r="B9" s="177"/>
      <c r="C9" s="48" t="s">
        <v>218</v>
      </c>
      <c r="D9" s="48" t="s">
        <v>155</v>
      </c>
      <c r="E9" s="10"/>
    </row>
    <row r="10" spans="1:6" ht="24.6" customHeight="1">
      <c r="A10" s="10"/>
      <c r="B10" s="92" t="s">
        <v>147</v>
      </c>
      <c r="C10" s="93">
        <v>394055</v>
      </c>
      <c r="D10" s="95">
        <v>487525</v>
      </c>
      <c r="E10" s="10"/>
    </row>
    <row r="11" spans="1:6" ht="24.6" customHeight="1">
      <c r="A11" s="10"/>
      <c r="B11" s="92" t="s">
        <v>148</v>
      </c>
      <c r="C11" s="93">
        <v>226116</v>
      </c>
      <c r="D11" s="95">
        <v>212487</v>
      </c>
      <c r="E11" s="10"/>
    </row>
    <row r="12" spans="1:6" ht="24.6" customHeight="1">
      <c r="A12" s="10"/>
      <c r="B12" s="92" t="s">
        <v>149</v>
      </c>
      <c r="C12" s="93">
        <v>89298</v>
      </c>
      <c r="D12" s="95">
        <v>61144</v>
      </c>
      <c r="E12" s="10"/>
    </row>
    <row r="13" spans="1:6" ht="24.6" customHeight="1">
      <c r="A13" s="10"/>
      <c r="B13" s="92" t="s">
        <v>150</v>
      </c>
      <c r="C13" s="93">
        <v>63807</v>
      </c>
      <c r="D13" s="95" t="s">
        <v>177</v>
      </c>
      <c r="E13" s="10"/>
    </row>
    <row r="14" spans="1:6" ht="24.6" customHeight="1">
      <c r="A14" s="10"/>
      <c r="B14" s="92" t="s">
        <v>151</v>
      </c>
      <c r="C14" s="93">
        <v>110083</v>
      </c>
      <c r="D14" s="95">
        <v>84987</v>
      </c>
      <c r="E14" s="10"/>
    </row>
    <row r="15" spans="1:6" ht="24.6" customHeight="1">
      <c r="A15" s="10"/>
      <c r="B15" s="92" t="s">
        <v>152</v>
      </c>
      <c r="C15" s="93">
        <v>634296</v>
      </c>
      <c r="D15" s="95">
        <v>1130524</v>
      </c>
      <c r="E15" s="10"/>
    </row>
    <row r="16" spans="1:6" ht="24.6" customHeight="1">
      <c r="A16" s="10"/>
      <c r="B16" s="92" t="s">
        <v>20</v>
      </c>
      <c r="C16" s="93">
        <v>151414</v>
      </c>
      <c r="D16" s="95">
        <v>95500</v>
      </c>
      <c r="E16" s="10"/>
    </row>
    <row r="17" spans="1:5" ht="24.6" customHeight="1">
      <c r="A17" s="10"/>
      <c r="B17" s="92" t="s">
        <v>153</v>
      </c>
      <c r="C17" s="93">
        <v>453589</v>
      </c>
      <c r="D17" s="95">
        <v>255024</v>
      </c>
      <c r="E17" s="10"/>
    </row>
    <row r="18" spans="1:5" ht="24.6" customHeight="1">
      <c r="A18" s="10"/>
      <c r="B18" s="92" t="s">
        <v>154</v>
      </c>
      <c r="C18" s="93">
        <v>-144173</v>
      </c>
      <c r="D18" s="95">
        <v>-178852</v>
      </c>
      <c r="E18" s="10"/>
    </row>
    <row r="19" spans="1:5" ht="24.6" customHeight="1" thickBot="1">
      <c r="A19" s="10"/>
      <c r="B19" s="92"/>
      <c r="C19" s="96">
        <v>1978485</v>
      </c>
      <c r="D19" s="96">
        <v>2148339</v>
      </c>
      <c r="E19" s="10"/>
    </row>
    <row r="20" spans="1:5" ht="15.75" hidden="1" thickTop="1"/>
    <row r="21" spans="1:5" ht="15.75" hidden="1" thickTop="1">
      <c r="C21" s="8"/>
      <c r="D21" s="8"/>
    </row>
    <row r="22" spans="1:5" ht="15.75" hidden="1" thickTop="1">
      <c r="C22" s="7"/>
      <c r="D22" s="7"/>
    </row>
    <row r="23" spans="1:5" ht="15.75" hidden="1" thickTop="1">
      <c r="C23" s="7"/>
      <c r="D23" s="7"/>
    </row>
    <row r="24" spans="1:5" ht="15.75" hidden="1" thickTop="1">
      <c r="C24" s="7"/>
      <c r="D24" s="7"/>
    </row>
    <row r="25" spans="1:5" ht="15.75" hidden="1" thickTop="1"/>
    <row r="26" spans="1:5" ht="15.75" hidden="1" thickTop="1">
      <c r="C26" s="7"/>
      <c r="D26" s="7"/>
    </row>
    <row r="27" spans="1:5" ht="15.75" hidden="1" thickTop="1">
      <c r="C27" s="7"/>
      <c r="D27" s="7"/>
    </row>
    <row r="28" spans="1:5" ht="15.75" hidden="1" thickTop="1">
      <c r="C28" s="7"/>
      <c r="D28" s="7"/>
    </row>
    <row r="29" spans="1:5" ht="15.75" hidden="1" thickTop="1">
      <c r="C29" s="7"/>
      <c r="D29" s="7"/>
    </row>
    <row r="30" spans="1:5" ht="15.75" hidden="1" thickTop="1">
      <c r="D30" s="7"/>
    </row>
    <row r="31" spans="1:5" ht="15.75" hidden="1" thickTop="1">
      <c r="C31" s="7"/>
      <c r="D31" s="7"/>
    </row>
    <row r="32" spans="1:5" ht="15.75" hidden="1" thickTop="1">
      <c r="C32" s="7"/>
      <c r="D32" s="7"/>
    </row>
    <row r="33" spans="3:4" ht="15.75" hidden="1" thickTop="1">
      <c r="C33" s="7"/>
      <c r="D33" s="7"/>
    </row>
    <row r="34" spans="3:4" ht="15.75" hidden="1" thickTop="1">
      <c r="C34" s="7"/>
      <c r="D34" s="7"/>
    </row>
    <row r="35" spans="3:4" ht="15.75" hidden="1" thickTop="1">
      <c r="C35" s="7"/>
      <c r="D35" s="7"/>
    </row>
    <row r="36" spans="3:4" ht="15.75" hidden="1" thickTop="1">
      <c r="C36" s="7"/>
      <c r="D36" s="7"/>
    </row>
    <row r="37" spans="3:4" ht="15.75" hidden="1" thickTop="1">
      <c r="C37" s="7"/>
      <c r="D37" s="7"/>
    </row>
    <row r="38" spans="3:4" ht="15.75" thickTop="1"/>
  </sheetData>
  <mergeCells count="3">
    <mergeCell ref="B1:F6"/>
    <mergeCell ref="B8:B9"/>
    <mergeCell ref="C8:D8"/>
  </mergeCells>
  <conditionalFormatting sqref="B10:D19">
    <cfRule type="expression" dxfId="3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showGridLines="0" showRowColHeaders="0" zoomScale="80" zoomScaleNormal="80" workbookViewId="0">
      <selection activeCell="I23" sqref="I23"/>
    </sheetView>
  </sheetViews>
  <sheetFormatPr defaultColWidth="8.7109375" defaultRowHeight="15" zeroHeight="1"/>
  <cols>
    <col min="1" max="1" width="13.85546875" customWidth="1"/>
    <col min="2" max="2" width="59.7109375" customWidth="1"/>
    <col min="3" max="4" width="20.28515625" customWidth="1"/>
    <col min="5" max="5" width="0.85546875" customWidth="1"/>
    <col min="16382" max="16382" width="8.7109375" customWidth="1"/>
  </cols>
  <sheetData>
    <row r="1" spans="1:5" ht="15" customHeight="1">
      <c r="B1" s="176"/>
      <c r="C1" s="176"/>
      <c r="D1" s="176"/>
      <c r="E1" s="176"/>
    </row>
    <row r="2" spans="1:5" ht="15" customHeight="1">
      <c r="B2" s="176"/>
      <c r="C2" s="176"/>
      <c r="D2" s="176"/>
      <c r="E2" s="176"/>
    </row>
    <row r="3" spans="1:5" ht="15" customHeight="1">
      <c r="B3" s="176"/>
      <c r="C3" s="176"/>
      <c r="D3" s="176"/>
      <c r="E3" s="176"/>
    </row>
    <row r="4" spans="1:5" ht="15" customHeight="1">
      <c r="B4" s="176"/>
      <c r="C4" s="176"/>
      <c r="D4" s="176"/>
      <c r="E4" s="176"/>
    </row>
    <row r="5" spans="1:5" ht="15" customHeight="1">
      <c r="B5" s="176"/>
      <c r="C5" s="176"/>
      <c r="D5" s="176"/>
      <c r="E5" s="176"/>
    </row>
    <row r="6" spans="1:5" ht="15" customHeight="1">
      <c r="B6" s="176"/>
      <c r="C6" s="176"/>
      <c r="D6" s="176"/>
      <c r="E6" s="176"/>
    </row>
    <row r="7" spans="1:5" ht="24.6" customHeight="1">
      <c r="A7" s="10"/>
      <c r="B7" s="4" t="s">
        <v>0</v>
      </c>
      <c r="C7" s="10"/>
      <c r="D7" s="10"/>
      <c r="E7" s="10"/>
    </row>
    <row r="8" spans="1:5" ht="32.450000000000003" customHeight="1">
      <c r="A8" s="10"/>
      <c r="B8" s="177"/>
      <c r="C8" s="178" t="s">
        <v>23</v>
      </c>
      <c r="D8" s="179"/>
      <c r="E8" s="44"/>
    </row>
    <row r="9" spans="1:5" ht="31.5" customHeight="1">
      <c r="A9" s="10"/>
      <c r="B9" s="177"/>
      <c r="C9" s="48" t="s">
        <v>218</v>
      </c>
      <c r="D9" s="48" t="s">
        <v>155</v>
      </c>
      <c r="E9" s="44"/>
    </row>
    <row r="10" spans="1:5" ht="26.25" customHeight="1">
      <c r="A10" s="10"/>
      <c r="B10" s="60" t="s">
        <v>127</v>
      </c>
      <c r="C10" s="61">
        <v>5993356</v>
      </c>
      <c r="D10" s="62">
        <v>5074888</v>
      </c>
      <c r="E10" s="45"/>
    </row>
    <row r="11" spans="1:5" ht="24.6" customHeight="1">
      <c r="A11" s="10"/>
      <c r="B11" s="60" t="s">
        <v>219</v>
      </c>
      <c r="C11" s="61">
        <v>436718</v>
      </c>
      <c r="D11" s="62">
        <v>178373</v>
      </c>
      <c r="E11" s="46"/>
    </row>
    <row r="12" spans="1:5" ht="24.6" customHeight="1">
      <c r="A12" s="10"/>
      <c r="B12" s="60" t="s">
        <v>128</v>
      </c>
      <c r="C12" s="61">
        <v>868131</v>
      </c>
      <c r="D12" s="62">
        <v>842555</v>
      </c>
      <c r="E12" s="46"/>
    </row>
    <row r="13" spans="1:5" ht="24.6" customHeight="1">
      <c r="A13" s="10"/>
      <c r="B13" s="60" t="s">
        <v>179</v>
      </c>
      <c r="C13" s="61">
        <v>-700107</v>
      </c>
      <c r="D13" s="62">
        <v>338907</v>
      </c>
      <c r="E13" s="46"/>
    </row>
    <row r="14" spans="1:5">
      <c r="A14" s="10"/>
      <c r="B14" s="60" t="s">
        <v>129</v>
      </c>
      <c r="C14" s="61">
        <v>429503</v>
      </c>
      <c r="D14" s="62">
        <v>321301</v>
      </c>
      <c r="E14" s="46"/>
    </row>
    <row r="15" spans="1:5" ht="25.5">
      <c r="A15" s="10"/>
      <c r="B15" s="60" t="s">
        <v>130</v>
      </c>
      <c r="C15" s="61">
        <v>19732</v>
      </c>
      <c r="D15" s="62">
        <v>10906</v>
      </c>
      <c r="E15" s="46"/>
    </row>
    <row r="16" spans="1:5" ht="24.6" customHeight="1">
      <c r="A16" s="10"/>
      <c r="B16" s="60" t="s">
        <v>115</v>
      </c>
      <c r="C16" s="61">
        <v>-31894</v>
      </c>
      <c r="D16" s="62">
        <v>-30569</v>
      </c>
      <c r="E16" s="46"/>
    </row>
    <row r="17" spans="1:5" ht="24.6" customHeight="1">
      <c r="A17" s="10"/>
      <c r="B17" s="60" t="s">
        <v>220</v>
      </c>
      <c r="C17" s="61">
        <v>-51684</v>
      </c>
      <c r="D17" s="62">
        <v>57197</v>
      </c>
      <c r="E17" s="46"/>
    </row>
    <row r="18" spans="1:5" ht="24.6" customHeight="1">
      <c r="A18" s="10"/>
      <c r="B18" s="60" t="s">
        <v>221</v>
      </c>
      <c r="C18" s="61">
        <v>138994</v>
      </c>
      <c r="D18" s="62" t="s">
        <v>175</v>
      </c>
      <c r="E18" s="47"/>
    </row>
    <row r="19" spans="1:5" ht="16.5" customHeight="1">
      <c r="B19" s="60" t="s">
        <v>131</v>
      </c>
      <c r="C19" s="61">
        <v>463742</v>
      </c>
      <c r="D19" s="62">
        <v>387753</v>
      </c>
    </row>
    <row r="20" spans="1:5">
      <c r="B20" s="60" t="s">
        <v>132</v>
      </c>
      <c r="C20" s="61">
        <v>-2818174</v>
      </c>
      <c r="D20" s="62">
        <v>-2519336</v>
      </c>
    </row>
    <row r="21" spans="1:5" ht="21.75" customHeight="1" thickBot="1">
      <c r="B21" s="60"/>
      <c r="C21" s="121">
        <v>4748317</v>
      </c>
      <c r="D21" s="122">
        <v>4661975</v>
      </c>
    </row>
    <row r="22" spans="1:5" ht="15.75" thickTop="1">
      <c r="C22" s="7"/>
      <c r="D22" s="7"/>
    </row>
    <row r="23" spans="1:5">
      <c r="C23" s="7"/>
      <c r="D23" s="7"/>
    </row>
    <row r="24" spans="1:5"/>
    <row r="25" spans="1:5">
      <c r="C25" s="7"/>
      <c r="D25" s="7"/>
    </row>
    <row r="26" spans="1:5">
      <c r="C26" s="7"/>
      <c r="D26" s="7"/>
    </row>
    <row r="27" spans="1:5">
      <c r="C27" s="7"/>
      <c r="D27" s="7"/>
    </row>
    <row r="28" spans="1:5">
      <c r="C28" s="7"/>
      <c r="D28" s="7"/>
    </row>
    <row r="29" spans="1:5">
      <c r="D29" s="7"/>
    </row>
    <row r="30" spans="1:5">
      <c r="C30" s="7"/>
      <c r="D30" s="7"/>
    </row>
    <row r="31" spans="1:5">
      <c r="C31" s="7"/>
      <c r="D31" s="7"/>
    </row>
    <row r="32" spans="1:5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/>
    <row r="38" spans="3:4"/>
    <row r="39" spans="3:4"/>
    <row r="40" spans="3:4"/>
    <row r="41" spans="3:4"/>
    <row r="42" spans="3:4"/>
    <row r="43" spans="3:4"/>
    <row r="44" spans="3:4"/>
    <row r="45" spans="3:4"/>
    <row r="46" spans="3:4"/>
    <row r="47" spans="3:4"/>
    <row r="48" spans="3:4"/>
    <row r="49"/>
    <row r="50"/>
    <row r="51"/>
  </sheetData>
  <mergeCells count="3">
    <mergeCell ref="C8:D8"/>
    <mergeCell ref="B1:E6"/>
    <mergeCell ref="B8:B9"/>
  </mergeCells>
  <conditionalFormatting sqref="B10:D10">
    <cfRule type="expression" dxfId="36" priority="3">
      <formula>MOD(ROW(),2)=0</formula>
    </cfRule>
  </conditionalFormatting>
  <conditionalFormatting sqref="B11:D21">
    <cfRule type="expression" dxfId="3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40"/>
  <sheetViews>
    <sheetView showGridLines="0" showRowColHeaders="0" zoomScale="80" zoomScaleNormal="80" workbookViewId="0">
      <selection activeCell="C12" sqref="C12"/>
    </sheetView>
  </sheetViews>
  <sheetFormatPr defaultColWidth="8.7109375" defaultRowHeight="1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>
      <c r="B5" s="176"/>
      <c r="C5" s="176"/>
      <c r="D5" s="176"/>
      <c r="E5" s="180"/>
      <c r="F5" s="180"/>
      <c r="G5" s="180"/>
    </row>
    <row r="6" spans="2:7">
      <c r="B6" s="180"/>
      <c r="C6" s="180"/>
      <c r="D6" s="180"/>
      <c r="E6" s="180"/>
      <c r="F6" s="180"/>
      <c r="G6" s="180"/>
    </row>
    <row r="7" spans="2:7">
      <c r="B7" s="180"/>
      <c r="C7" s="180"/>
      <c r="D7" s="180"/>
      <c r="E7" s="180"/>
      <c r="F7" s="180"/>
      <c r="G7" s="180"/>
    </row>
    <row r="8" spans="2:7" ht="21" customHeight="1">
      <c r="B8" s="11" t="s">
        <v>0</v>
      </c>
      <c r="C8" s="2"/>
      <c r="D8" s="2"/>
    </row>
    <row r="9" spans="2:7" ht="24" customHeight="1">
      <c r="B9" s="179"/>
      <c r="C9" s="178" t="s">
        <v>23</v>
      </c>
      <c r="D9" s="179"/>
    </row>
    <row r="10" spans="2:7" ht="24" customHeight="1">
      <c r="B10" s="179"/>
      <c r="C10" s="48" t="s">
        <v>218</v>
      </c>
      <c r="D10" s="48" t="s">
        <v>155</v>
      </c>
    </row>
    <row r="11" spans="2:7" ht="24" customHeight="1">
      <c r="B11" s="63" t="s">
        <v>180</v>
      </c>
      <c r="C11" s="61">
        <v>200016</v>
      </c>
      <c r="D11" s="62">
        <v>212509</v>
      </c>
    </row>
    <row r="12" spans="2:7" ht="24" customHeight="1">
      <c r="B12" s="63" t="s">
        <v>181</v>
      </c>
      <c r="C12" s="61">
        <v>23999</v>
      </c>
      <c r="D12" s="62">
        <v>20097</v>
      </c>
    </row>
    <row r="13" spans="2:7" ht="24" customHeight="1">
      <c r="B13" s="63" t="s">
        <v>222</v>
      </c>
      <c r="C13" s="61">
        <v>102587</v>
      </c>
      <c r="D13" s="62">
        <v>71897</v>
      </c>
    </row>
    <row r="14" spans="2:7" ht="24" customHeight="1">
      <c r="B14" s="63" t="s">
        <v>25</v>
      </c>
      <c r="C14" s="61">
        <v>16261</v>
      </c>
      <c r="D14" s="62">
        <v>15521</v>
      </c>
    </row>
    <row r="15" spans="2:7" ht="24" customHeight="1">
      <c r="B15" s="63" t="s">
        <v>26</v>
      </c>
      <c r="C15" s="61">
        <v>323630</v>
      </c>
      <c r="D15" s="62">
        <v>299855</v>
      </c>
    </row>
    <row r="16" spans="2:7" ht="24" customHeight="1">
      <c r="B16" s="63" t="s">
        <v>182</v>
      </c>
      <c r="C16" s="61">
        <v>1978485</v>
      </c>
      <c r="D16" s="62">
        <v>2148339</v>
      </c>
    </row>
    <row r="17" spans="2:4" ht="24" customHeight="1">
      <c r="B17" s="63" t="s">
        <v>27</v>
      </c>
      <c r="C17" s="61">
        <v>164098</v>
      </c>
      <c r="D17" s="62">
        <v>155054</v>
      </c>
    </row>
    <row r="18" spans="2:4" ht="24" customHeight="1">
      <c r="B18" s="63" t="s">
        <v>183</v>
      </c>
      <c r="C18" s="61">
        <v>11277</v>
      </c>
      <c r="D18" s="62">
        <v>9203</v>
      </c>
    </row>
    <row r="19" spans="2:4" ht="24" customHeight="1">
      <c r="B19" s="63" t="s">
        <v>28</v>
      </c>
      <c r="C19" s="61">
        <v>105437</v>
      </c>
      <c r="D19" s="62">
        <v>18112</v>
      </c>
    </row>
    <row r="20" spans="2:4" ht="24" customHeight="1">
      <c r="B20" s="60" t="s">
        <v>223</v>
      </c>
      <c r="C20" s="61">
        <v>888952</v>
      </c>
      <c r="D20" s="62">
        <v>765274</v>
      </c>
    </row>
    <row r="21" spans="2:4" ht="24" customHeight="1">
      <c r="B21" s="63" t="s">
        <v>184</v>
      </c>
      <c r="C21" s="61">
        <v>429503</v>
      </c>
      <c r="D21" s="62">
        <v>321301</v>
      </c>
    </row>
    <row r="22" spans="2:4" ht="24" customHeight="1">
      <c r="B22" s="63" t="s">
        <v>185</v>
      </c>
      <c r="C22" s="64">
        <v>24918</v>
      </c>
      <c r="D22" s="65">
        <v>43767</v>
      </c>
    </row>
    <row r="23" spans="2:4" ht="24" customHeight="1" thickBot="1">
      <c r="B23" s="58"/>
      <c r="C23" s="59">
        <v>4269163</v>
      </c>
      <c r="D23" s="59">
        <v>4080929</v>
      </c>
    </row>
    <row r="24" spans="2:4" ht="15.75" thickTop="1"/>
    <row r="27" spans="2:4">
      <c r="C27" s="8"/>
      <c r="D27" s="8"/>
    </row>
    <row r="28" spans="2:4">
      <c r="C28" s="7"/>
      <c r="D28" s="7"/>
    </row>
    <row r="29" spans="2:4">
      <c r="C29" s="7"/>
      <c r="D29" s="7"/>
    </row>
    <row r="30" spans="2:4">
      <c r="C30" s="7"/>
      <c r="D30" s="7"/>
    </row>
    <row r="31" spans="2:4">
      <c r="C31" s="7"/>
      <c r="D31" s="7"/>
    </row>
    <row r="32" spans="2:4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  <row r="38" spans="3:4">
      <c r="C38" s="7"/>
      <c r="D38" s="7"/>
    </row>
    <row r="39" spans="3:4">
      <c r="C39" s="7"/>
      <c r="D39" s="7"/>
    </row>
    <row r="40" spans="3:4">
      <c r="C40" s="7"/>
      <c r="D40" s="7"/>
    </row>
  </sheetData>
  <mergeCells count="3">
    <mergeCell ref="B5:G7"/>
    <mergeCell ref="C9:D9"/>
    <mergeCell ref="B9:B10"/>
  </mergeCells>
  <conditionalFormatting sqref="B11:D22">
    <cfRule type="expression" dxfId="3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H40"/>
  <sheetViews>
    <sheetView showGridLines="0" showRowColHeaders="0" zoomScale="80" zoomScaleNormal="80" workbookViewId="0">
      <selection activeCell="C14" sqref="C14"/>
    </sheetView>
  </sheetViews>
  <sheetFormatPr defaultColWidth="8.7109375" defaultRowHeight="15"/>
  <cols>
    <col min="1" max="1" width="15.28515625" customWidth="1"/>
    <col min="2" max="2" width="47.140625" bestFit="1" customWidth="1"/>
    <col min="3" max="5" width="16.140625" customWidth="1"/>
    <col min="6" max="6" width="7.42578125" style="12" customWidth="1"/>
    <col min="7" max="7" width="10.5703125" customWidth="1"/>
    <col min="8" max="8" width="17.5703125" customWidth="1"/>
    <col min="9" max="9" width="12.140625" customWidth="1"/>
  </cols>
  <sheetData>
    <row r="6" spans="2:8" ht="27.95" customHeight="1">
      <c r="B6" s="18"/>
      <c r="C6" s="18"/>
      <c r="D6" s="18"/>
      <c r="E6" s="18"/>
      <c r="F6" s="17"/>
      <c r="G6" s="5"/>
      <c r="H6" s="5"/>
    </row>
    <row r="7" spans="2:8" ht="27.95" customHeight="1">
      <c r="B7" s="18"/>
      <c r="C7" s="18"/>
      <c r="D7" s="18"/>
      <c r="E7" s="18"/>
      <c r="F7" s="17"/>
      <c r="G7" s="5"/>
      <c r="H7" s="5"/>
    </row>
    <row r="8" spans="2:8" s="19" customFormat="1" ht="23.45" customHeight="1">
      <c r="B8" s="181" t="s">
        <v>224</v>
      </c>
      <c r="C8" s="178" t="s">
        <v>23</v>
      </c>
      <c r="D8" s="179"/>
      <c r="E8" s="179"/>
      <c r="F8" s="16"/>
    </row>
    <row r="9" spans="2:8" s="19" customFormat="1" ht="30" customHeight="1">
      <c r="B9" s="181"/>
      <c r="C9" s="48" t="s">
        <v>218</v>
      </c>
      <c r="D9" s="48" t="s">
        <v>155</v>
      </c>
      <c r="E9" s="48" t="s">
        <v>30</v>
      </c>
      <c r="F9" s="15"/>
    </row>
    <row r="10" spans="2:8" s="19" customFormat="1" ht="23.45" customHeight="1">
      <c r="B10" s="78" t="s">
        <v>31</v>
      </c>
      <c r="C10" s="113">
        <v>375927</v>
      </c>
      <c r="D10" s="113">
        <v>392152</v>
      </c>
      <c r="E10" s="137">
        <v>-4.1399999999999997</v>
      </c>
      <c r="F10" s="14"/>
    </row>
    <row r="11" spans="2:8" s="19" customFormat="1" ht="23.45" customHeight="1">
      <c r="B11" s="78" t="s">
        <v>186</v>
      </c>
      <c r="C11" s="113">
        <v>128030</v>
      </c>
      <c r="D11" s="113">
        <v>149439</v>
      </c>
      <c r="E11" s="137">
        <v>-14.33</v>
      </c>
      <c r="F11" s="14"/>
    </row>
    <row r="12" spans="2:8" s="19" customFormat="1" ht="23.45" customHeight="1">
      <c r="B12" s="78" t="s">
        <v>187</v>
      </c>
      <c r="C12" s="114">
        <v>-24803</v>
      </c>
      <c r="D12" s="114">
        <v>39455</v>
      </c>
      <c r="E12" s="138" t="s">
        <v>189</v>
      </c>
      <c r="F12" s="14"/>
    </row>
    <row r="13" spans="2:8" s="19" customFormat="1" ht="23.45" customHeight="1">
      <c r="B13" s="78" t="s">
        <v>27</v>
      </c>
      <c r="C13" s="114">
        <v>175375</v>
      </c>
      <c r="D13" s="114">
        <v>164257</v>
      </c>
      <c r="E13" s="138">
        <v>6.77</v>
      </c>
      <c r="F13" s="14"/>
    </row>
    <row r="14" spans="2:8" s="19" customFormat="1" ht="23.45" customHeight="1">
      <c r="B14" s="158" t="s">
        <v>236</v>
      </c>
      <c r="C14" s="115" t="s">
        <v>225</v>
      </c>
      <c r="D14" s="116">
        <v>745303</v>
      </c>
      <c r="E14" s="139">
        <v>-12.18</v>
      </c>
      <c r="F14" s="13"/>
    </row>
    <row r="15" spans="2:8" s="19" customFormat="1" ht="23.45" customHeight="1">
      <c r="B15" s="158" t="s">
        <v>188</v>
      </c>
      <c r="C15" s="114" t="s">
        <v>226</v>
      </c>
      <c r="D15" s="114">
        <v>-78688</v>
      </c>
      <c r="E15" s="138" t="s">
        <v>189</v>
      </c>
      <c r="F15" s="12"/>
    </row>
    <row r="16" spans="2:8" ht="24" customHeight="1">
      <c r="B16" s="158" t="s">
        <v>237</v>
      </c>
      <c r="C16" s="115" t="s">
        <v>225</v>
      </c>
      <c r="D16" s="116">
        <v>666615</v>
      </c>
      <c r="E16" s="139">
        <v>-1.81</v>
      </c>
    </row>
    <row r="17" spans="2:6" hidden="1"/>
    <row r="18" spans="2:6" hidden="1"/>
    <row r="19" spans="2:6" hidden="1">
      <c r="C19" s="7"/>
      <c r="D19" s="7"/>
    </row>
    <row r="20" spans="2:6" hidden="1">
      <c r="C20" s="7"/>
      <c r="D20" s="7"/>
    </row>
    <row r="21" spans="2:6" hidden="1">
      <c r="C21" s="7"/>
      <c r="D21" s="7"/>
    </row>
    <row r="22" spans="2:6" hidden="1">
      <c r="C22" s="7"/>
      <c r="D22" s="7"/>
    </row>
    <row r="23" spans="2:6" hidden="1">
      <c r="C23" s="7"/>
      <c r="D23" s="7"/>
    </row>
    <row r="24" spans="2:6" hidden="1">
      <c r="B24" s="12"/>
      <c r="F24"/>
    </row>
    <row r="25" spans="2:6" hidden="1">
      <c r="B25" s="12"/>
      <c r="F25"/>
    </row>
    <row r="26" spans="2:6" hidden="1">
      <c r="B26" s="12"/>
      <c r="F26"/>
    </row>
    <row r="27" spans="2:6" hidden="1">
      <c r="B27" s="12"/>
      <c r="F27"/>
    </row>
    <row r="28" spans="2:6" hidden="1">
      <c r="B28" s="12"/>
      <c r="F28"/>
    </row>
    <row r="29" spans="2:6" hidden="1"/>
    <row r="30" spans="2:6" hidden="1"/>
    <row r="31" spans="2:6" hidden="1">
      <c r="B31" s="12"/>
      <c r="F31"/>
    </row>
    <row r="32" spans="2:6" hidden="1">
      <c r="B32" s="12"/>
      <c r="F32"/>
    </row>
    <row r="33" spans="2:6" hidden="1">
      <c r="B33" s="12"/>
      <c r="F33"/>
    </row>
    <row r="34" spans="2:6" hidden="1">
      <c r="B34" s="12"/>
      <c r="F34"/>
    </row>
    <row r="35" spans="2:6" hidden="1">
      <c r="B35" s="12"/>
      <c r="F35"/>
    </row>
    <row r="36" spans="2:6" hidden="1">
      <c r="B36" s="12"/>
      <c r="F36"/>
    </row>
    <row r="37" spans="2:6" hidden="1"/>
    <row r="38" spans="2:6" hidden="1"/>
    <row r="39" spans="2:6" hidden="1"/>
    <row r="40" spans="2:6" hidden="1"/>
  </sheetData>
  <mergeCells count="2">
    <mergeCell ref="C8:E8"/>
    <mergeCell ref="B8:B9"/>
  </mergeCells>
  <conditionalFormatting sqref="B10:E14">
    <cfRule type="expression" dxfId="33" priority="2">
      <formula>MOD(ROW(),2)=0</formula>
    </cfRule>
  </conditionalFormatting>
  <conditionalFormatting sqref="B15:E16">
    <cfRule type="expression" dxfId="3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35"/>
  <sheetViews>
    <sheetView showGridLines="0" showRowColHeaders="0" zoomScale="80" zoomScaleNormal="80" workbookViewId="0">
      <selection activeCell="N28" sqref="N28"/>
    </sheetView>
  </sheetViews>
  <sheetFormatPr defaultColWidth="2.7109375" defaultRowHeight="1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</cols>
  <sheetData>
    <row r="4" spans="2:5">
      <c r="B4" s="182"/>
      <c r="C4" s="183"/>
      <c r="D4" s="183"/>
      <c r="E4" s="183"/>
    </row>
    <row r="5" spans="2:5">
      <c r="B5" s="183"/>
      <c r="C5" s="183"/>
      <c r="D5" s="183"/>
      <c r="E5" s="183"/>
    </row>
    <row r="6" spans="2:5" ht="21.95" customHeight="1">
      <c r="B6" s="183"/>
      <c r="C6" s="183"/>
      <c r="D6" s="183"/>
      <c r="E6" s="183"/>
    </row>
    <row r="7" spans="2:5" ht="21.6" customHeight="1">
      <c r="B7" s="6" t="s">
        <v>0</v>
      </c>
      <c r="C7" s="2"/>
      <c r="D7" s="2"/>
    </row>
    <row r="8" spans="2:5" ht="21.6" customHeight="1">
      <c r="B8" s="179"/>
      <c r="C8" s="184" t="s">
        <v>23</v>
      </c>
      <c r="D8" s="185"/>
    </row>
    <row r="9" spans="2:5" ht="20.45" customHeight="1">
      <c r="B9" s="179"/>
      <c r="C9" s="48" t="s">
        <v>218</v>
      </c>
      <c r="D9" s="48" t="s">
        <v>155</v>
      </c>
    </row>
    <row r="10" spans="2:5" ht="20.45" customHeight="1">
      <c r="B10" s="66" t="s">
        <v>190</v>
      </c>
      <c r="C10" s="67"/>
      <c r="D10" s="68"/>
    </row>
    <row r="11" spans="2:5" ht="20.45" customHeight="1">
      <c r="B11" s="63" t="s">
        <v>191</v>
      </c>
      <c r="C11" s="61">
        <v>9001</v>
      </c>
      <c r="D11" s="62">
        <v>13428</v>
      </c>
    </row>
    <row r="12" spans="2:5" ht="20.45" customHeight="1">
      <c r="B12" s="63" t="s">
        <v>195</v>
      </c>
      <c r="C12" s="61">
        <v>-7910</v>
      </c>
      <c r="D12" s="62">
        <v>-6310</v>
      </c>
    </row>
    <row r="13" spans="2:5" ht="20.45" customHeight="1">
      <c r="B13" s="63" t="s">
        <v>192</v>
      </c>
      <c r="C13" s="61">
        <v>93124</v>
      </c>
      <c r="D13" s="62">
        <v>113424</v>
      </c>
    </row>
    <row r="14" spans="2:5" ht="20.45" customHeight="1">
      <c r="B14" s="63" t="s">
        <v>199</v>
      </c>
      <c r="C14" s="61">
        <v>24594</v>
      </c>
      <c r="D14" s="62" t="s">
        <v>177</v>
      </c>
    </row>
    <row r="15" spans="2:5" ht="20.45" customHeight="1">
      <c r="B15" s="63" t="s">
        <v>193</v>
      </c>
      <c r="C15" s="61">
        <v>859</v>
      </c>
      <c r="D15" s="62">
        <v>668</v>
      </c>
    </row>
    <row r="16" spans="2:5" ht="20.45" customHeight="1">
      <c r="B16" s="63" t="s">
        <v>194</v>
      </c>
      <c r="C16" s="61">
        <v>8701</v>
      </c>
      <c r="D16" s="62">
        <v>1553</v>
      </c>
    </row>
    <row r="17" spans="2:4" ht="20.45" customHeight="1">
      <c r="B17" s="63" t="s">
        <v>216</v>
      </c>
      <c r="C17" s="61">
        <v>51999</v>
      </c>
      <c r="D17" s="62" t="s">
        <v>177</v>
      </c>
    </row>
    <row r="18" spans="2:4" ht="20.45" customHeight="1">
      <c r="B18" s="63" t="s">
        <v>196</v>
      </c>
      <c r="C18" s="64">
        <v>6588</v>
      </c>
      <c r="D18" s="65">
        <v>4136</v>
      </c>
    </row>
    <row r="19" spans="2:4" ht="20.45" customHeight="1">
      <c r="B19" s="63"/>
      <c r="C19" s="117">
        <v>186956</v>
      </c>
      <c r="D19" s="118">
        <v>126899</v>
      </c>
    </row>
    <row r="20" spans="2:4" ht="20.45" customHeight="1">
      <c r="B20" s="66" t="s">
        <v>197</v>
      </c>
      <c r="C20" s="61"/>
      <c r="D20" s="62"/>
    </row>
    <row r="21" spans="2:4" ht="20.45" customHeight="1">
      <c r="B21" s="63" t="s">
        <v>214</v>
      </c>
      <c r="C21" s="61">
        <v>-56238</v>
      </c>
      <c r="D21" s="62">
        <v>-41149</v>
      </c>
    </row>
    <row r="22" spans="2:4" ht="20.45" customHeight="1">
      <c r="B22" s="63" t="s">
        <v>227</v>
      </c>
      <c r="C22" s="61">
        <v>-432</v>
      </c>
      <c r="D22" s="62">
        <v>-468</v>
      </c>
    </row>
    <row r="23" spans="2:4" ht="20.45" customHeight="1">
      <c r="B23" s="63" t="s">
        <v>198</v>
      </c>
      <c r="C23" s="61">
        <v>-10172</v>
      </c>
      <c r="D23" s="62">
        <v>-13313</v>
      </c>
    </row>
    <row r="24" spans="2:4" ht="20.45" customHeight="1">
      <c r="B24" s="63" t="s">
        <v>228</v>
      </c>
      <c r="C24" s="61" t="s">
        <v>177</v>
      </c>
      <c r="D24" s="62">
        <v>-881</v>
      </c>
    </row>
    <row r="25" spans="2:4" ht="20.45" customHeight="1">
      <c r="B25" s="63" t="s">
        <v>199</v>
      </c>
      <c r="C25" s="61">
        <v>-629</v>
      </c>
      <c r="D25" s="62">
        <v>-16963</v>
      </c>
    </row>
    <row r="26" spans="2:4" ht="20.45" customHeight="1">
      <c r="B26" s="63" t="s">
        <v>229</v>
      </c>
      <c r="C26" s="61">
        <v>-62189</v>
      </c>
      <c r="D26" s="62">
        <v>-70582</v>
      </c>
    </row>
    <row r="27" spans="2:4" ht="20.45" customHeight="1">
      <c r="B27" s="63" t="s">
        <v>215</v>
      </c>
      <c r="C27" s="61">
        <v>-9363</v>
      </c>
      <c r="D27" s="62">
        <v>-8569</v>
      </c>
    </row>
    <row r="28" spans="2:4" ht="20.45" customHeight="1">
      <c r="B28" s="63" t="s">
        <v>216</v>
      </c>
      <c r="C28" s="61" t="s">
        <v>177</v>
      </c>
      <c r="D28" s="62">
        <v>-1541</v>
      </c>
    </row>
    <row r="29" spans="2:4" ht="20.45" customHeight="1">
      <c r="B29" s="63" t="s">
        <v>200</v>
      </c>
      <c r="C29" s="61">
        <v>-7078</v>
      </c>
      <c r="D29" s="62">
        <v>-1305</v>
      </c>
    </row>
    <row r="30" spans="2:4" ht="20.45" customHeight="1">
      <c r="B30" s="63" t="s">
        <v>217</v>
      </c>
      <c r="C30" s="61">
        <v>-4847</v>
      </c>
      <c r="D30" s="62">
        <v>-4962</v>
      </c>
    </row>
    <row r="31" spans="2:4" ht="20.45" customHeight="1">
      <c r="B31" s="63" t="s">
        <v>201</v>
      </c>
      <c r="C31" s="61">
        <v>-5387</v>
      </c>
      <c r="D31" s="62">
        <v>-3208</v>
      </c>
    </row>
    <row r="32" spans="2:4" ht="20.45" customHeight="1">
      <c r="B32" s="63" t="s">
        <v>196</v>
      </c>
      <c r="C32" s="64">
        <v>-5818</v>
      </c>
      <c r="D32" s="65">
        <v>-3413</v>
      </c>
    </row>
    <row r="33" spans="2:4" ht="20.45" customHeight="1">
      <c r="B33" s="66"/>
      <c r="C33" s="119">
        <v>-162153</v>
      </c>
      <c r="D33" s="120">
        <v>-166354</v>
      </c>
    </row>
    <row r="34" spans="2:4" ht="15.75" thickBot="1">
      <c r="B34" s="66" t="s">
        <v>202</v>
      </c>
      <c r="C34" s="121">
        <v>24803</v>
      </c>
      <c r="D34" s="122">
        <v>-39455</v>
      </c>
    </row>
    <row r="35" spans="2:4" ht="15.75" thickTop="1"/>
  </sheetData>
  <mergeCells count="3">
    <mergeCell ref="B4:E6"/>
    <mergeCell ref="B8:B9"/>
    <mergeCell ref="C8:D8"/>
  </mergeCells>
  <conditionalFormatting sqref="B11:D12 B13:B33">
    <cfRule type="expression" dxfId="31" priority="6">
      <formula>MOD(ROW(),2)=0</formula>
    </cfRule>
  </conditionalFormatting>
  <conditionalFormatting sqref="B10:D12 B13:B33">
    <cfRule type="expression" dxfId="30" priority="5">
      <formula>MOD(ROW(),2)=0</formula>
    </cfRule>
  </conditionalFormatting>
  <conditionalFormatting sqref="C13:D34">
    <cfRule type="expression" dxfId="29" priority="4">
      <formula>MOD(ROW(),2)=0</formula>
    </cfRule>
  </conditionalFormatting>
  <conditionalFormatting sqref="C13:D34">
    <cfRule type="expression" dxfId="28" priority="3">
      <formula>MOD(ROW(),2)=0</formula>
    </cfRule>
  </conditionalFormatting>
  <conditionalFormatting sqref="B34">
    <cfRule type="expression" dxfId="27" priority="2">
      <formula>MOD(ROW(),2)=0</formula>
    </cfRule>
  </conditionalFormatting>
  <conditionalFormatting sqref="B34">
    <cfRule type="expression" dxfId="2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showGridLines="0" showRowColHeaders="0" topLeftCell="A4" zoomScale="80" zoomScaleNormal="80" workbookViewId="0">
      <selection activeCell="C16" sqref="C16"/>
    </sheetView>
  </sheetViews>
  <sheetFormatPr defaultColWidth="8.7109375" defaultRowHeight="15"/>
  <cols>
    <col min="1" max="1" width="4.7109375" customWidth="1"/>
    <col min="2" max="2" width="30.140625" customWidth="1"/>
    <col min="3" max="4" width="12" customWidth="1"/>
    <col min="5" max="5" width="9.5703125" bestFit="1" customWidth="1"/>
    <col min="6" max="6" width="12.42578125" bestFit="1" customWidth="1"/>
    <col min="7" max="7" width="10.85546875" bestFit="1" customWidth="1"/>
    <col min="8" max="8" width="11.28515625" bestFit="1" customWidth="1"/>
    <col min="9" max="9" width="4.140625" customWidth="1"/>
  </cols>
  <sheetData>
    <row r="1" spans="2:8" hidden="1"/>
    <row r="2" spans="2:8" hidden="1"/>
    <row r="3" spans="2:8" hidden="1"/>
    <row r="4" spans="2:8" ht="15" customHeight="1">
      <c r="B4" s="182"/>
      <c r="C4" s="182"/>
      <c r="D4" s="182"/>
      <c r="E4" s="182"/>
      <c r="F4" s="182"/>
      <c r="G4" s="182"/>
      <c r="H4" s="182"/>
    </row>
    <row r="5" spans="2:8" ht="15" customHeight="1">
      <c r="B5" s="182"/>
      <c r="C5" s="182"/>
      <c r="D5" s="182"/>
      <c r="E5" s="182"/>
      <c r="F5" s="182"/>
      <c r="G5" s="182"/>
      <c r="H5" s="182"/>
    </row>
    <row r="6" spans="2:8" ht="15" customHeight="1">
      <c r="B6" s="182"/>
      <c r="C6" s="182"/>
      <c r="D6" s="182"/>
      <c r="E6" s="182"/>
      <c r="F6" s="182"/>
      <c r="G6" s="182"/>
      <c r="H6" s="182"/>
    </row>
    <row r="7" spans="2:8" ht="15" customHeight="1">
      <c r="B7" s="136"/>
      <c r="C7" s="136"/>
      <c r="D7" s="136"/>
      <c r="E7" s="136"/>
      <c r="F7" s="136"/>
      <c r="G7" s="136"/>
      <c r="H7" s="136"/>
    </row>
    <row r="8" spans="2:8" ht="15" customHeight="1">
      <c r="B8" s="136"/>
      <c r="C8" s="136"/>
      <c r="D8" s="136"/>
      <c r="E8" s="136"/>
      <c r="F8" s="136"/>
      <c r="G8" s="136"/>
      <c r="H8" s="136"/>
    </row>
    <row r="9" spans="2:8" ht="11.25" customHeight="1">
      <c r="B9" s="136"/>
      <c r="C9" s="136"/>
      <c r="D9" s="136"/>
      <c r="E9" s="136"/>
      <c r="F9" s="136"/>
      <c r="G9" s="136"/>
      <c r="H9" s="136"/>
    </row>
    <row r="10" spans="2:8" ht="11.25" customHeight="1">
      <c r="B10" s="136"/>
      <c r="C10" s="136"/>
      <c r="D10" s="136"/>
      <c r="E10" s="136"/>
      <c r="F10" s="136"/>
      <c r="G10" s="136"/>
      <c r="H10" s="136"/>
    </row>
    <row r="11" spans="2:8" ht="20.100000000000001" customHeight="1">
      <c r="B11" s="20" t="s">
        <v>0</v>
      </c>
      <c r="C11" s="19"/>
      <c r="D11" s="19"/>
      <c r="E11" s="19"/>
      <c r="F11" s="19"/>
      <c r="G11" s="19"/>
      <c r="H11" s="19"/>
    </row>
    <row r="12" spans="2:8" ht="20.45" customHeight="1">
      <c r="B12" s="55"/>
      <c r="C12" s="56">
        <v>2022</v>
      </c>
      <c r="D12" s="56">
        <v>2023</v>
      </c>
      <c r="E12" s="56">
        <v>2024</v>
      </c>
      <c r="F12" s="56">
        <v>2025</v>
      </c>
      <c r="G12" s="56">
        <v>2026</v>
      </c>
      <c r="H12" s="56" t="s">
        <v>32</v>
      </c>
    </row>
    <row r="13" spans="2:8" ht="20.45" customHeight="1">
      <c r="B13" s="51" t="s">
        <v>203</v>
      </c>
      <c r="C13" s="52"/>
      <c r="D13" s="52"/>
      <c r="E13" s="52"/>
      <c r="F13" s="52"/>
      <c r="G13" s="52"/>
      <c r="H13" s="52"/>
    </row>
    <row r="14" spans="2:8" ht="20.45" customHeight="1">
      <c r="B14" s="50" t="s">
        <v>230</v>
      </c>
      <c r="C14" s="53">
        <v>26339</v>
      </c>
      <c r="D14" s="53">
        <v>281075</v>
      </c>
      <c r="E14" s="53">
        <v>281078</v>
      </c>
      <c r="F14" s="53">
        <v>1179669</v>
      </c>
      <c r="G14" s="53">
        <v>898592</v>
      </c>
      <c r="H14" s="53">
        <v>2666753</v>
      </c>
    </row>
    <row r="15" spans="2:8" ht="20.45" customHeight="1">
      <c r="B15" s="141" t="s">
        <v>231</v>
      </c>
      <c r="C15" s="49">
        <v>2436</v>
      </c>
      <c r="D15" s="49">
        <v>2383</v>
      </c>
      <c r="E15" s="49" t="s">
        <v>33</v>
      </c>
      <c r="F15" s="49" t="s">
        <v>33</v>
      </c>
      <c r="G15" s="49" t="s">
        <v>33</v>
      </c>
      <c r="H15" s="49">
        <v>4819</v>
      </c>
    </row>
    <row r="16" spans="2:8" ht="20.45" customHeight="1">
      <c r="B16" s="50" t="s">
        <v>232</v>
      </c>
      <c r="C16" s="144">
        <v>411569</v>
      </c>
      <c r="D16" s="145">
        <v>540000</v>
      </c>
      <c r="E16" s="145">
        <v>270000</v>
      </c>
      <c r="F16" s="145" t="s">
        <v>33</v>
      </c>
      <c r="G16" s="145" t="s">
        <v>33</v>
      </c>
      <c r="H16" s="145">
        <v>1221569</v>
      </c>
    </row>
    <row r="17" spans="2:8" ht="20.45" customHeight="1">
      <c r="B17" s="142" t="s">
        <v>204</v>
      </c>
      <c r="C17" s="143">
        <v>440344</v>
      </c>
      <c r="D17" s="143">
        <v>823458</v>
      </c>
      <c r="E17" s="143">
        <v>551078</v>
      </c>
      <c r="F17" s="143">
        <v>1179669</v>
      </c>
      <c r="G17" s="143">
        <v>898592</v>
      </c>
      <c r="H17" s="143">
        <v>3893141</v>
      </c>
    </row>
    <row r="18" spans="2:8" ht="20.45" customHeight="1">
      <c r="B18" s="50" t="s">
        <v>205</v>
      </c>
      <c r="C18" s="53">
        <v>-496</v>
      </c>
      <c r="D18" s="53">
        <v>-769</v>
      </c>
      <c r="E18" s="53">
        <v>-439</v>
      </c>
      <c r="F18" s="53">
        <v>-2241</v>
      </c>
      <c r="G18" s="53">
        <v>-2133</v>
      </c>
      <c r="H18" s="53">
        <v>-6078</v>
      </c>
    </row>
    <row r="19" spans="2:8" ht="20.45" customHeight="1">
      <c r="B19" s="51" t="s">
        <v>206</v>
      </c>
      <c r="C19" s="49" t="s">
        <v>33</v>
      </c>
      <c r="D19" s="49" t="s">
        <v>33</v>
      </c>
      <c r="E19" s="49" t="s">
        <v>33</v>
      </c>
      <c r="F19" s="49">
        <v>-7094</v>
      </c>
      <c r="G19" s="49">
        <v>-7094</v>
      </c>
      <c r="H19" s="49">
        <v>-14188</v>
      </c>
    </row>
    <row r="20" spans="2:8" ht="20.45" customHeight="1" thickBot="1">
      <c r="B20" s="54" t="s">
        <v>207</v>
      </c>
      <c r="C20" s="146">
        <v>439848</v>
      </c>
      <c r="D20" s="146">
        <v>822689</v>
      </c>
      <c r="E20" s="146">
        <v>550639</v>
      </c>
      <c r="F20" s="146">
        <v>1170334</v>
      </c>
      <c r="G20" s="146">
        <v>889365</v>
      </c>
      <c r="H20" s="146">
        <v>3872875</v>
      </c>
    </row>
    <row r="21" spans="2:8" ht="15.75" hidden="1" thickTop="1"/>
    <row r="22" spans="2:8" ht="15.75" hidden="1" thickTop="1"/>
    <row r="23" spans="2:8" ht="15.75" hidden="1" thickTop="1"/>
    <row r="24" spans="2:8" ht="15.75" hidden="1" thickTop="1"/>
    <row r="25" spans="2:8" ht="15.75" hidden="1" thickTop="1">
      <c r="F25" s="7"/>
    </row>
    <row r="26" spans="2:8" ht="15.75" hidden="1" thickTop="1">
      <c r="F26" s="7"/>
    </row>
    <row r="27" spans="2:8" ht="15.75" hidden="1" thickTop="1"/>
    <row r="28" spans="2:8" ht="15.75" hidden="1" thickTop="1">
      <c r="C28" s="7"/>
      <c r="D28" s="7"/>
      <c r="E28" s="7"/>
      <c r="F28" s="7"/>
      <c r="G28" s="7"/>
      <c r="H28" s="7"/>
    </row>
    <row r="29" spans="2:8" ht="15.75" hidden="1" thickTop="1">
      <c r="C29" s="7"/>
      <c r="D29" s="7"/>
      <c r="E29" s="7"/>
    </row>
    <row r="30" spans="2:8" ht="15.75" hidden="1" thickTop="1">
      <c r="C30" s="7"/>
      <c r="D30" s="7"/>
      <c r="E30" s="7"/>
      <c r="F30" s="7"/>
    </row>
    <row r="31" spans="2:8" ht="15.75" hidden="1" thickTop="1">
      <c r="C31" s="7"/>
      <c r="D31" s="7"/>
      <c r="E31" s="7"/>
    </row>
    <row r="32" spans="2:8" ht="15.75" hidden="1" thickTop="1">
      <c r="C32" s="7"/>
      <c r="D32" s="7"/>
      <c r="E32" s="7"/>
      <c r="F32" s="7"/>
      <c r="G32" s="7"/>
      <c r="H32" s="7"/>
    </row>
    <row r="33" spans="3:8" ht="15.75" hidden="1" thickTop="1">
      <c r="C33" s="7"/>
      <c r="F33" s="7"/>
      <c r="G33" s="7"/>
      <c r="H33" s="7"/>
    </row>
    <row r="34" spans="3:8" ht="15.75" hidden="1" thickTop="1">
      <c r="F34" s="7"/>
    </row>
    <row r="35" spans="3:8" ht="15.75" hidden="1" thickTop="1">
      <c r="G35" s="7"/>
      <c r="H35" s="7"/>
    </row>
    <row r="36" spans="3:8" ht="15.75" hidden="1" thickTop="1">
      <c r="C36" s="7"/>
      <c r="D36" s="7"/>
      <c r="E36" s="7"/>
      <c r="F36" s="7"/>
      <c r="G36" s="7"/>
      <c r="H36" s="7"/>
    </row>
    <row r="37" spans="3:8" ht="15.75" hidden="1" thickTop="1"/>
    <row r="38" spans="3:8" ht="15.75" hidden="1" thickTop="1"/>
    <row r="39" spans="3:8" ht="15.75" thickTop="1"/>
  </sheetData>
  <mergeCells count="1">
    <mergeCell ref="B4:H6"/>
  </mergeCells>
  <conditionalFormatting sqref="B13:H20">
    <cfRule type="expression" dxfId="2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Cemig D (Índice)</vt:lpstr>
      <vt:lpstr>1.1 Balanço de Energia</vt:lpstr>
      <vt:lpstr>1.2 Mercado de energia</vt:lpstr>
      <vt:lpstr>1.3 EE comprada para revenda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2022-05-14T01:44:41Z</dcterms:modified>
</cp:coreProperties>
</file>