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cemigbr-my.sharepoint.com/personal/matheus_matos_cemig_com_br/Documents/Matheus/RI/DFs/2T22/"/>
    </mc:Choice>
  </mc:AlternateContent>
  <xr:revisionPtr revIDLastSave="114" documentId="13_ncr:1_{77BCE36E-1FEF-4997-84E3-C9384B2A5867}" xr6:coauthVersionLast="47" xr6:coauthVersionMax="47" xr10:uidLastSave="{4462FDFA-D667-46D8-9664-11273B0583AA}"/>
  <bookViews>
    <workbookView xWindow="20370" yWindow="-930" windowWidth="19440" windowHeight="14880" tabRatio="827" xr2:uid="{00000000-000D-0000-FFFF-FFFF00000000}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22" r:id="rId5"/>
    <sheet name="2.2 Custos Despesas operaci" sheetId="23" r:id="rId6"/>
    <sheet name="2.3 LAJIDA" sheetId="24" r:id="rId7"/>
    <sheet name="2.4 Resultado Financeiro" sheetId="25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26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4" l="1"/>
  <c r="C19" i="14" s="1"/>
  <c r="N34" i="19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s="1"/>
  <c r="N18" i="19" l="1"/>
  <c r="N16" i="19" s="1"/>
  <c r="T26" i="19"/>
  <c r="T16" i="19" s="1"/>
</calcChain>
</file>

<file path=xl/sharedStrings.xml><?xml version="1.0" encoding="utf-8"?>
<sst xmlns="http://schemas.openxmlformats.org/spreadsheetml/2006/main" count="411" uniqueCount="256">
  <si>
    <t>(Em milhares de Reais)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</si>
  <si>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</si>
  <si>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</si>
  <si>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</si>
  <si>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</si>
  <si>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</si>
  <si>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</si>
  <si>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</si>
  <si>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</si>
  <si>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</si>
  <si>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</si>
  <si>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</si>
  <si>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</si>
  <si>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</si>
  <si>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</si>
  <si>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</si>
  <si>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</si>
  <si>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</si>
  <si>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</si>
  <si>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</si>
  <si>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</si>
  <si>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</si>
  <si>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</si>
  <si>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</si>
  <si>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Obrigações pós-emprego</t>
  </si>
  <si>
    <t>Materiais</t>
  </si>
  <si>
    <t>Serviços de terceiros</t>
  </si>
  <si>
    <t>Amortização</t>
  </si>
  <si>
    <t>Provisões operacionais</t>
  </si>
  <si>
    <t>Encargos de uso da rede básica de transmissão</t>
  </si>
  <si>
    <t>Var %</t>
  </si>
  <si>
    <t>Total</t>
  </si>
  <si>
    <t>Realizado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</si>
  <si>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</si>
  <si>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</si>
  <si>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</si>
  <si>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</si>
  <si>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</si>
  <si>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</si>
  <si>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</si>
  <si>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</si>
  <si>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</si>
  <si>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</si>
  <si>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</si>
  <si>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Total do circulante</t>
  </si>
  <si>
    <t>Não circulante</t>
  </si>
  <si>
    <t xml:space="preserve">Imposto de renda e contribuição social diferidos  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</si>
  <si>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</si>
  <si>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</si>
  <si>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</si>
  <si>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</si>
  <si>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</si>
  <si>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</si>
  <si>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</si>
  <si>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</si>
  <si>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</si>
  <si>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</si>
  <si>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</si>
  <si>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</si>
  <si>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</si>
  <si>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</si>
  <si>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</si>
  <si>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</si>
  <si>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</si>
  <si>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</si>
  <si>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</si>
  <si>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</si>
  <si>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</si>
  <si>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</si>
  <si>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</si>
  <si>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</si>
  <si>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</si>
  <si>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</si>
  <si>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</si>
  <si>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</si>
  <si>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</si>
  <si>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</si>
  <si>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</si>
  <si>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</si>
  <si>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</si>
  <si>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</si>
  <si>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</si>
  <si>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</si>
  <si>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</si>
  <si>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</si>
  <si>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</si>
  <si>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Imposto de renda e contribuição social correntes</t>
  </si>
  <si>
    <t xml:space="preserve">Imposto de renda e contribuição social diferidos </t>
  </si>
  <si>
    <t>FLUXO DE CAIXA DAS ATIVIDADES OPERACIONAIS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</si>
  <si>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</si>
  <si>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</si>
  <si>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</si>
  <si>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</si>
  <si>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</si>
  <si>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</si>
  <si>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</si>
  <si>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</si>
  <si>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</si>
  <si>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</si>
  <si>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</si>
  <si>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</si>
  <si>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</si>
  <si>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</si>
  <si>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</si>
  <si>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</si>
  <si>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CAIXA LÍQUIDO GERADO PELAS ATIVIDADES OPERACIONAIS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</si>
  <si>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</si>
  <si>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</si>
  <si>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</si>
  <si>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</si>
  <si>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</si>
  <si>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</si>
  <si>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</si>
  <si>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</si>
  <si>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</si>
  <si>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</si>
  <si>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</si>
  <si>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</si>
  <si>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</si>
  <si>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</si>
  <si>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</si>
  <si>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</si>
  <si>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</si>
  <si>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</si>
  <si>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</si>
  <si>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</si>
  <si>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</si>
  <si>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</si>
  <si>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</si>
  <si>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</si>
  <si>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</si>
  <si>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</si>
  <si>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</si>
  <si>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</si>
  <si>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</si>
  <si>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</si>
  <si>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</si>
  <si>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</si>
  <si>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</si>
  <si>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RECURSOS TOTAIS</t>
  </si>
  <si>
    <t>REQUISITOS TOTAIS</t>
  </si>
  <si>
    <t>Contrato Compra Energia Nuclear</t>
  </si>
  <si>
    <t>Contrato Cota Garantia Fisica</t>
  </si>
  <si>
    <t>Perdas - Rede Básica</t>
  </si>
  <si>
    <t xml:space="preserve">Geração Injetada Diretamente </t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</si>
  <si>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</si>
  <si>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</si>
  <si>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</si>
  <si>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</si>
  <si>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</si>
  <si>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</si>
  <si>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</si>
  <si>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</si>
  <si>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</si>
  <si>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</si>
  <si>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</si>
  <si>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</si>
  <si>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</si>
  <si>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Restituição de créditos de PIS/Pasep e Cofins aos consumidores - Realização</t>
  </si>
  <si>
    <t>Participação de empregados e administradores no resultado</t>
  </si>
  <si>
    <t>Energia elétrica comprada para revenda</t>
  </si>
  <si>
    <t>Resultado financeiro líquido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</si>
  <si>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</si>
  <si>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</si>
  <si>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</si>
  <si>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</si>
  <si>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</si>
  <si>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</si>
  <si>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</si>
  <si>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</si>
  <si>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</si>
  <si>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</si>
  <si>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</si>
  <si>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</si>
  <si>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</si>
  <si>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</si>
  <si>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</si>
  <si>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</si>
  <si>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</si>
  <si>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Distribuição</t>
  </si>
  <si>
    <t>Empréstimos, financiamentos e debêntures</t>
  </si>
  <si>
    <t>Passivos financeiros setoriais da concessão</t>
  </si>
  <si>
    <t>Acumulado</t>
  </si>
  <si>
    <t>Lajida – R$ milhões</t>
  </si>
  <si>
    <t>Abr a Jun/2021</t>
  </si>
  <si>
    <t>Jan a Jun/2021</t>
  </si>
  <si>
    <t>Consolidado</t>
  </si>
  <si>
    <t xml:space="preserve">                             - 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</si>
  <si>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</si>
  <si>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</si>
  <si>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</si>
  <si>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</si>
  <si>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Transações no Mecanismo de Venda de Excedentes</t>
  </si>
  <si>
    <t>Outras receitas operacionais</t>
  </si>
  <si>
    <t>Impostos e encargos incidentes sobre as receitas</t>
  </si>
  <si>
    <t>Encargos de uso da rede básica de transmissão e demais encargos do sistema</t>
  </si>
  <si>
    <t>Pessoal</t>
  </si>
  <si>
    <t>Custo de construção da infraestrutura de distribuição</t>
  </si>
  <si>
    <t>Outras despesas operacionais líquidas</t>
  </si>
  <si>
    <t>Reversão de provisões tributárias</t>
  </si>
  <si>
    <t xml:space="preserve">                                - </t>
  </si>
  <si>
    <t xml:space="preserve">                                              - </t>
  </si>
  <si>
    <t xml:space="preserve">                           - </t>
  </si>
  <si>
    <t>IPCA</t>
  </si>
  <si>
    <t>UFIR/RGR</t>
  </si>
  <si>
    <t xml:space="preserve">                                 - </t>
  </si>
  <si>
    <t>Resultado antes do imposto de renda e contribuição social</t>
  </si>
  <si>
    <t>Provisão para redução ao valor recuperável de ativos de contrato</t>
  </si>
  <si>
    <t>CAIXA LÍQUIDO GERADO (CONSUMIDO) PELAS ATIVIDADES DE INVESTIMENTO</t>
  </si>
  <si>
    <t>Juros sobre capital próprio e dividendos pagos</t>
  </si>
  <si>
    <t>-</t>
  </si>
  <si>
    <t>MWh</t>
  </si>
  <si>
    <t xml:space="preserve">                            - </t>
  </si>
  <si>
    <r>
      <t xml:space="preserve">Perdas - Rede Distribuição </t>
    </r>
    <r>
      <rPr>
        <b/>
        <vertAlign val="superscript"/>
        <sz val="10"/>
        <color rgb="FF0000FF"/>
        <rFont val="Arial"/>
        <family val="2"/>
      </rPr>
      <t xml:space="preserve">(5) </t>
    </r>
  </si>
  <si>
    <t>Abr a Jun/2022</t>
  </si>
  <si>
    <t>Jan a Jun/2022</t>
  </si>
  <si>
    <t>Ativos e passivos financeiros setoriais</t>
  </si>
  <si>
    <t>Amortização direito de uso - arrendamento</t>
  </si>
  <si>
    <t>Lucro (prejuízo) líquido do período</t>
  </si>
  <si>
    <t>Despesa de IR e contribuição social</t>
  </si>
  <si>
    <t>Devolução de Créditos de PIS/Pasep e Cofins sobre ICMS</t>
  </si>
  <si>
    <t>TARD relacionado a uso de infraestrutura</t>
  </si>
  <si>
    <t>= LAJIDA</t>
  </si>
  <si>
    <t>= LAJIDA ajustado</t>
  </si>
  <si>
    <t xml:space="preserve">                                    - </t>
  </si>
  <si>
    <t xml:space="preserve">                                           - </t>
  </si>
  <si>
    <t>PIS/Pasep e Cofins incidentes sobre receitas financeiras</t>
  </si>
  <si>
    <t>Variação monetária - CVA</t>
  </si>
  <si>
    <t>Encargos de empréstimos, financiamentos e debêntures</t>
  </si>
  <si>
    <t>Amortização do custo de transação</t>
  </si>
  <si>
    <t>Variação monetária de empréstimos, financiamentos e debêntures</t>
  </si>
  <si>
    <t>Atualização PIS/Pasep e Cofins a restituir</t>
  </si>
  <si>
    <t>Variação monetária de arrendamentos</t>
  </si>
  <si>
    <t>2027 em diante</t>
  </si>
  <si>
    <t>CDI</t>
  </si>
  <si>
    <t>Outros ativos</t>
  </si>
  <si>
    <t>Créditos de energia injetada</t>
  </si>
  <si>
    <t>Outros passivos</t>
  </si>
  <si>
    <t xml:space="preserve">Passivos financeiros setoriais da concessão </t>
  </si>
  <si>
    <t>Lucros (prejuízos) acumulados</t>
  </si>
  <si>
    <t xml:space="preserve">                              - </t>
  </si>
  <si>
    <t>Abr a Jun /2021</t>
  </si>
  <si>
    <t>Provisões para contingências, líquidas</t>
  </si>
  <si>
    <t>Lucro (prejuízo) básico e diluído por ação (em R$)</t>
  </si>
  <si>
    <t xml:space="preserve">Lucro (prejuízo) líquido do período </t>
  </si>
  <si>
    <t>(Aumento) redução de Ativos</t>
  </si>
  <si>
    <t>Obtenção de empréstimos, financiamentos e debêntures, líquidos</t>
  </si>
  <si>
    <t>Descrição (R$ milhões)</t>
  </si>
  <si>
    <t>Geração</t>
  </si>
  <si>
    <t>Transmissão</t>
  </si>
  <si>
    <t>Holding</t>
  </si>
  <si>
    <t>Gasmig</t>
  </si>
  <si>
    <t>Cemig SIM</t>
  </si>
  <si>
    <t>TOTAL</t>
  </si>
  <si>
    <t>Despesas</t>
  </si>
  <si>
    <t xml:space="preserve"> 23.547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</si>
</sst>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</numFmts>
  <fonts count="3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ck">
        <color rgb="FFFFFFFF"/>
      </right>
      <top/>
      <bottom style="thin">
        <color indexed="64"/>
      </bottom>
      <diagonal/>
    </border>
    <border>
      <left style="medium">
        <color theme="0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2" borderId="0" applyFont="0" applyBorder="0" applyAlignment="0">
      <alignment vertical="center" wrapText="1"/>
    </xf>
    <xf numFmtId="0" fontId="8" fillId="0" borderId="0"/>
    <xf numFmtId="0" fontId="8" fillId="0" borderId="0"/>
  </cellStyleXfs>
  <cellXfs count="20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0" fillId="4" borderId="0" xfId="0" applyFill="1"/>
    <xf numFmtId="0" fontId="7" fillId="0" borderId="0" xfId="0" applyFont="1" applyBorder="1" applyAlignment="1">
      <alignment horizontal="left"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1" fillId="0" borderId="0" xfId="0" applyFont="1" applyFill="1"/>
    <xf numFmtId="0" fontId="14" fillId="0" borderId="0" xfId="6" applyFont="1"/>
    <xf numFmtId="0" fontId="14" fillId="0" borderId="0" xfId="6" applyFont="1" applyFill="1"/>
    <xf numFmtId="0" fontId="15" fillId="0" borderId="0" xfId="7" applyFont="1"/>
    <xf numFmtId="0" fontId="14" fillId="0" borderId="0" xfId="7" applyFont="1"/>
    <xf numFmtId="0" fontId="15" fillId="7" borderId="0" xfId="7" applyFont="1" applyFill="1"/>
    <xf numFmtId="169" fontId="15" fillId="7" borderId="0" xfId="3" applyNumberFormat="1" applyFont="1" applyFill="1"/>
    <xf numFmtId="169" fontId="15" fillId="0" borderId="0" xfId="3" applyNumberFormat="1" applyFont="1" applyFill="1"/>
    <xf numFmtId="0" fontId="15" fillId="8" borderId="0" xfId="7" applyFont="1" applyFill="1"/>
    <xf numFmtId="169" fontId="15" fillId="8" borderId="0" xfId="3" applyNumberFormat="1" applyFont="1" applyFill="1"/>
    <xf numFmtId="169" fontId="15" fillId="9" borderId="0" xfId="7" applyNumberFormat="1" applyFont="1" applyFill="1"/>
    <xf numFmtId="169" fontId="15" fillId="9" borderId="0" xfId="3" applyNumberFormat="1" applyFont="1" applyFill="1"/>
    <xf numFmtId="0" fontId="14" fillId="3" borderId="0" xfId="7" applyFont="1" applyFill="1"/>
    <xf numFmtId="169" fontId="14" fillId="3" borderId="0" xfId="7" applyNumberFormat="1" applyFont="1" applyFill="1"/>
    <xf numFmtId="0" fontId="14" fillId="10" borderId="0" xfId="7" applyFont="1" applyFill="1"/>
    <xf numFmtId="169" fontId="14" fillId="10" borderId="0" xfId="7" applyNumberFormat="1" applyFont="1" applyFill="1"/>
    <xf numFmtId="169" fontId="14" fillId="3" borderId="0" xfId="3" applyNumberFormat="1" applyFont="1" applyFill="1"/>
    <xf numFmtId="164" fontId="14" fillId="0" borderId="0" xfId="3" applyNumberFormat="1" applyFont="1"/>
    <xf numFmtId="164" fontId="14" fillId="0" borderId="0" xfId="6" applyNumberFormat="1" applyFont="1"/>
    <xf numFmtId="0" fontId="19" fillId="11" borderId="8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/>
    </xf>
    <xf numFmtId="167" fontId="20" fillId="6" borderId="2" xfId="0" applyNumberFormat="1" applyFont="1" applyFill="1" applyBorder="1" applyAlignment="1">
      <alignment vertical="center"/>
    </xf>
    <xf numFmtId="1" fontId="19" fillId="11" borderId="0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14" fontId="19" fillId="11" borderId="8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6" fillId="4" borderId="2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3" fontId="12" fillId="4" borderId="2" xfId="0" applyNumberFormat="1" applyFont="1" applyFill="1" applyBorder="1" applyAlignment="1">
      <alignment horizontal="right" vertical="center"/>
    </xf>
    <xf numFmtId="168" fontId="5" fillId="12" borderId="11" xfId="1" applyNumberFormat="1" applyFont="1" applyFill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3" fontId="18" fillId="2" borderId="14" xfId="0" applyNumberFormat="1" applyFont="1" applyFill="1" applyBorder="1" applyAlignment="1">
      <alignment horizontal="right" vertical="center"/>
    </xf>
    <xf numFmtId="3" fontId="18" fillId="2" borderId="13" xfId="0" applyNumberFormat="1" applyFont="1" applyFill="1" applyBorder="1" applyAlignment="1">
      <alignment horizontal="right" vertical="center"/>
    </xf>
    <xf numFmtId="167" fontId="17" fillId="2" borderId="12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167" fontId="10" fillId="2" borderId="12" xfId="0" applyNumberFormat="1" applyFont="1" applyFill="1" applyBorder="1" applyAlignment="1">
      <alignment horizontal="right" vertical="center"/>
    </xf>
    <xf numFmtId="167" fontId="20" fillId="2" borderId="12" xfId="0" applyNumberFormat="1" applyFont="1" applyFill="1" applyBorder="1" applyAlignment="1">
      <alignment vertical="center"/>
    </xf>
    <xf numFmtId="167" fontId="10" fillId="2" borderId="15" xfId="0" applyNumberFormat="1" applyFont="1" applyFill="1" applyBorder="1" applyAlignment="1">
      <alignment horizontal="right" vertical="center"/>
    </xf>
    <xf numFmtId="167" fontId="9" fillId="2" borderId="12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67" fontId="24" fillId="2" borderId="7" xfId="0" applyNumberFormat="1" applyFont="1" applyFill="1" applyBorder="1" applyAlignment="1">
      <alignment horizontal="right" vertical="center"/>
    </xf>
    <xf numFmtId="167" fontId="24" fillId="2" borderId="2" xfId="0" applyNumberFormat="1" applyFont="1" applyFill="1" applyBorder="1" applyAlignment="1">
      <alignment horizontal="right" vertical="center"/>
    </xf>
    <xf numFmtId="167" fontId="25" fillId="2" borderId="3" xfId="0" applyNumberFormat="1" applyFont="1" applyFill="1" applyBorder="1" applyAlignment="1">
      <alignment horizontal="right" vertical="center"/>
    </xf>
    <xf numFmtId="0" fontId="8" fillId="0" borderId="0" xfId="6"/>
    <xf numFmtId="0" fontId="26" fillId="0" borderId="0" xfId="6" applyFont="1"/>
    <xf numFmtId="0" fontId="8" fillId="0" borderId="18" xfId="6" applyFont="1" applyBorder="1"/>
    <xf numFmtId="0" fontId="8" fillId="0" borderId="0" xfId="6" applyFont="1"/>
    <xf numFmtId="0" fontId="27" fillId="0" borderId="18" xfId="0" applyFont="1" applyBorder="1" applyAlignment="1">
      <alignment horizontal="left" indent="1"/>
    </xf>
    <xf numFmtId="164" fontId="28" fillId="0" borderId="19" xfId="3" applyNumberFormat="1" applyFont="1" applyBorder="1" applyAlignment="1">
      <alignment horizontal="center"/>
    </xf>
    <xf numFmtId="164" fontId="28" fillId="0" borderId="19" xfId="3" applyNumberFormat="1" applyFont="1" applyBorder="1" applyAlignment="1">
      <alignment horizontal="left" indent="1"/>
    </xf>
    <xf numFmtId="164" fontId="31" fillId="0" borderId="19" xfId="3" applyNumberFormat="1" applyFont="1" applyBorder="1"/>
    <xf numFmtId="0" fontId="8" fillId="0" borderId="18" xfId="6" applyFont="1" applyBorder="1" applyAlignment="1">
      <alignment horizontal="left" indent="1"/>
    </xf>
    <xf numFmtId="164" fontId="31" fillId="0" borderId="19" xfId="3" applyNumberFormat="1" applyFont="1" applyBorder="1" applyAlignment="1">
      <alignment horizontal="center"/>
    </xf>
    <xf numFmtId="0" fontId="32" fillId="0" borderId="18" xfId="0" applyFont="1" applyBorder="1" applyAlignment="1">
      <alignment horizontal="left" indent="1"/>
    </xf>
    <xf numFmtId="0" fontId="32" fillId="0" borderId="20" xfId="0" applyFont="1" applyBorder="1"/>
    <xf numFmtId="164" fontId="31" fillId="0" borderId="21" xfId="3" applyNumberFormat="1" applyFont="1" applyBorder="1" applyAlignment="1">
      <alignment horizontal="center"/>
    </xf>
    <xf numFmtId="164" fontId="31" fillId="0" borderId="21" xfId="3" applyNumberFormat="1" applyFont="1" applyBorder="1"/>
    <xf numFmtId="0" fontId="17" fillId="2" borderId="18" xfId="0" applyFont="1" applyFill="1" applyBorder="1" applyAlignment="1">
      <alignment horizontal="left" indent="2"/>
    </xf>
    <xf numFmtId="164" fontId="8" fillId="2" borderId="19" xfId="3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22" xfId="0" applyNumberFormat="1" applyFont="1" applyFill="1" applyBorder="1" applyAlignment="1">
      <alignment horizontal="right" vertical="center"/>
    </xf>
    <xf numFmtId="3" fontId="18" fillId="2" borderId="3" xfId="0" applyNumberFormat="1" applyFont="1" applyFill="1" applyBorder="1" applyAlignment="1">
      <alignment horizontal="right" vertical="center"/>
    </xf>
    <xf numFmtId="3" fontId="17" fillId="2" borderId="22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/>
    </xf>
    <xf numFmtId="167" fontId="17" fillId="2" borderId="0" xfId="0" applyNumberFormat="1" applyFont="1" applyFill="1" applyBorder="1" applyAlignment="1">
      <alignment horizontal="right" vertical="center"/>
    </xf>
    <xf numFmtId="167" fontId="17" fillId="2" borderId="22" xfId="0" applyNumberFormat="1" applyFont="1" applyFill="1" applyBorder="1" applyAlignment="1">
      <alignment horizontal="right" vertical="center"/>
    </xf>
    <xf numFmtId="167" fontId="18" fillId="2" borderId="4" xfId="0" applyNumberFormat="1" applyFont="1" applyFill="1" applyBorder="1" applyAlignment="1">
      <alignment horizontal="right" vertical="center"/>
    </xf>
    <xf numFmtId="167" fontId="18" fillId="2" borderId="22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right" vertical="center"/>
    </xf>
    <xf numFmtId="167" fontId="10" fillId="2" borderId="2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167" fontId="10" fillId="2" borderId="7" xfId="0" applyNumberFormat="1" applyFont="1" applyFill="1" applyBorder="1" applyAlignment="1">
      <alignment horizontal="right" vertical="center"/>
    </xf>
    <xf numFmtId="167" fontId="10" fillId="2" borderId="2" xfId="0" applyNumberFormat="1" applyFont="1" applyFill="1" applyBorder="1" applyAlignment="1">
      <alignment horizontal="right" vertical="center"/>
    </xf>
    <xf numFmtId="167" fontId="10" fillId="2" borderId="5" xfId="0" applyNumberFormat="1" applyFont="1" applyFill="1" applyBorder="1" applyAlignment="1">
      <alignment horizontal="right" vertical="center"/>
    </xf>
    <xf numFmtId="167" fontId="10" fillId="2" borderId="6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167" fontId="20" fillId="2" borderId="7" xfId="0" applyNumberFormat="1" applyFont="1" applyFill="1" applyBorder="1" applyAlignment="1">
      <alignment vertical="center"/>
    </xf>
    <xf numFmtId="167" fontId="20" fillId="2" borderId="2" xfId="0" applyNumberFormat="1" applyFont="1" applyFill="1" applyBorder="1" applyAlignment="1">
      <alignment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7" xfId="0" applyNumberFormat="1" applyFont="1" applyFill="1" applyBorder="1" applyAlignment="1">
      <alignment horizontal="right" vertical="center"/>
    </xf>
    <xf numFmtId="167" fontId="9" fillId="2" borderId="24" xfId="0" applyNumberFormat="1" applyFont="1" applyFill="1" applyBorder="1" applyAlignment="1">
      <alignment horizontal="right" vertical="center"/>
    </xf>
    <xf numFmtId="167" fontId="9" fillId="2" borderId="25" xfId="0" applyNumberFormat="1" applyFont="1" applyFill="1" applyBorder="1" applyAlignment="1">
      <alignment horizontal="right" vertical="center"/>
    </xf>
    <xf numFmtId="167" fontId="9" fillId="2" borderId="26" xfId="0" applyNumberFormat="1" applyFont="1" applyFill="1" applyBorder="1" applyAlignment="1">
      <alignment horizontal="right" vertical="center"/>
    </xf>
    <xf numFmtId="167" fontId="17" fillId="0" borderId="0" xfId="0" applyNumberFormat="1" applyFont="1" applyBorder="1" applyAlignment="1">
      <alignment horizontal="right" vertical="center"/>
    </xf>
    <xf numFmtId="167" fontId="18" fillId="6" borderId="0" xfId="0" applyNumberFormat="1" applyFont="1" applyFill="1" applyBorder="1" applyAlignment="1">
      <alignment horizontal="right" vertical="center"/>
    </xf>
    <xf numFmtId="167" fontId="17" fillId="6" borderId="0" xfId="0" applyNumberFormat="1" applyFont="1" applyFill="1" applyBorder="1" applyAlignment="1">
      <alignment horizontal="right" vertical="center"/>
    </xf>
    <xf numFmtId="167" fontId="20" fillId="0" borderId="22" xfId="0" applyNumberFormat="1" applyFont="1" applyBorder="1" applyAlignment="1">
      <alignment vertical="center"/>
    </xf>
    <xf numFmtId="167" fontId="18" fillId="5" borderId="3" xfId="0" applyNumberFormat="1" applyFont="1" applyFill="1" applyBorder="1" applyAlignment="1">
      <alignment horizontal="right" vertical="center"/>
    </xf>
    <xf numFmtId="167" fontId="35" fillId="6" borderId="2" xfId="0" applyNumberFormat="1" applyFont="1" applyFill="1" applyBorder="1" applyAlignment="1">
      <alignment vertical="center"/>
    </xf>
    <xf numFmtId="167" fontId="20" fillId="6" borderId="5" xfId="0" applyNumberFormat="1" applyFont="1" applyFill="1" applyBorder="1" applyAlignment="1">
      <alignment vertical="center"/>
    </xf>
    <xf numFmtId="167" fontId="20" fillId="6" borderId="6" xfId="0" applyNumberFormat="1" applyFont="1" applyFill="1" applyBorder="1" applyAlignment="1">
      <alignment vertical="center"/>
    </xf>
    <xf numFmtId="167" fontId="35" fillId="6" borderId="24" xfId="0" applyNumberFormat="1" applyFont="1" applyFill="1" applyBorder="1" applyAlignment="1">
      <alignment vertical="center"/>
    </xf>
    <xf numFmtId="167" fontId="35" fillId="6" borderId="25" xfId="0" applyNumberFormat="1" applyFont="1" applyFill="1" applyBorder="1" applyAlignment="1">
      <alignment vertical="center"/>
    </xf>
    <xf numFmtId="167" fontId="18" fillId="2" borderId="14" xfId="0" applyNumberFormat="1" applyFont="1" applyFill="1" applyBorder="1" applyAlignment="1">
      <alignment horizontal="right" vertical="center"/>
    </xf>
    <xf numFmtId="167" fontId="18" fillId="2" borderId="15" xfId="0" applyNumberFormat="1" applyFont="1" applyFill="1" applyBorder="1" applyAlignment="1">
      <alignment horizontal="right" vertical="center"/>
    </xf>
    <xf numFmtId="167" fontId="17" fillId="2" borderId="15" xfId="0" applyNumberFormat="1" applyFont="1" applyFill="1" applyBorder="1" applyAlignment="1">
      <alignment horizontal="right" vertical="center"/>
    </xf>
    <xf numFmtId="167" fontId="18" fillId="2" borderId="13" xfId="0" applyNumberFormat="1" applyFont="1" applyFill="1" applyBorder="1" applyAlignment="1">
      <alignment horizontal="right" vertical="center"/>
    </xf>
    <xf numFmtId="167" fontId="18" fillId="2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7" fontId="20" fillId="2" borderId="22" xfId="0" applyNumberFormat="1" applyFont="1" applyFill="1" applyBorder="1" applyAlignment="1">
      <alignment vertical="center"/>
    </xf>
    <xf numFmtId="167" fontId="9" fillId="2" borderId="13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7" fontId="24" fillId="2" borderId="5" xfId="0" applyNumberFormat="1" applyFont="1" applyFill="1" applyBorder="1" applyAlignment="1">
      <alignment horizontal="right" vertical="center"/>
    </xf>
    <xf numFmtId="167" fontId="25" fillId="2" borderId="7" xfId="0" applyNumberFormat="1" applyFont="1" applyFill="1" applyBorder="1" applyAlignment="1">
      <alignment horizontal="right" vertical="center"/>
    </xf>
    <xf numFmtId="167" fontId="25" fillId="2" borderId="24" xfId="0" applyNumberFormat="1" applyFont="1" applyFill="1" applyBorder="1" applyAlignment="1">
      <alignment horizontal="right" vertical="center"/>
    </xf>
    <xf numFmtId="167" fontId="10" fillId="2" borderId="23" xfId="0" applyNumberFormat="1" applyFont="1" applyFill="1" applyBorder="1" applyAlignment="1">
      <alignment horizontal="right" vertical="center"/>
    </xf>
    <xf numFmtId="0" fontId="18" fillId="6" borderId="7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49" fontId="10" fillId="2" borderId="7" xfId="0" applyNumberFormat="1" applyFont="1" applyFill="1" applyBorder="1" applyAlignment="1">
      <alignment vertical="center" wrapText="1"/>
    </xf>
    <xf numFmtId="1" fontId="36" fillId="11" borderId="1" xfId="0" applyNumberFormat="1" applyFont="1" applyFill="1" applyBorder="1" applyAlignment="1">
      <alignment horizontal="center" vertical="center" wrapText="1"/>
    </xf>
    <xf numFmtId="3" fontId="18" fillId="2" borderId="12" xfId="0" applyNumberFormat="1" applyFont="1" applyFill="1" applyBorder="1" applyAlignment="1">
      <alignment horizontal="right" vertical="center"/>
    </xf>
    <xf numFmtId="3" fontId="17" fillId="2" borderId="15" xfId="0" applyNumberFormat="1" applyFont="1" applyFill="1" applyBorder="1" applyAlignment="1">
      <alignment horizontal="right" vertical="center"/>
    </xf>
    <xf numFmtId="167" fontId="18" fillId="2" borderId="12" xfId="0" applyNumberFormat="1" applyFont="1" applyFill="1" applyBorder="1" applyAlignment="1">
      <alignment horizontal="right" vertical="center"/>
    </xf>
    <xf numFmtId="167" fontId="18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7" fontId="17" fillId="2" borderId="14" xfId="0" applyNumberFormat="1" applyFont="1" applyFill="1" applyBorder="1" applyAlignment="1">
      <alignment horizontal="right" vertical="center"/>
    </xf>
    <xf numFmtId="167" fontId="17" fillId="2" borderId="4" xfId="0" applyNumberFormat="1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vertical="center"/>
    </xf>
    <xf numFmtId="166" fontId="20" fillId="2" borderId="2" xfId="0" applyNumberFormat="1" applyFont="1" applyFill="1" applyBorder="1" applyAlignment="1">
      <alignment vertical="center"/>
    </xf>
    <xf numFmtId="166" fontId="20" fillId="2" borderId="7" xfId="0" applyNumberFormat="1" applyFont="1" applyFill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0" fontId="18" fillId="2" borderId="30" xfId="0" applyFont="1" applyFill="1" applyBorder="1" applyAlignment="1">
      <alignment vertical="center" wrapText="1"/>
    </xf>
    <xf numFmtId="167" fontId="35" fillId="2" borderId="2" xfId="0" applyNumberFormat="1" applyFont="1" applyFill="1" applyBorder="1" applyAlignment="1">
      <alignment vertical="center"/>
    </xf>
    <xf numFmtId="167" fontId="35" fillId="2" borderId="7" xfId="0" applyNumberFormat="1" applyFont="1" applyFill="1" applyBorder="1" applyAlignment="1">
      <alignment vertical="center"/>
    </xf>
    <xf numFmtId="167" fontId="20" fillId="2" borderId="31" xfId="0" applyNumberFormat="1" applyFont="1" applyFill="1" applyBorder="1" applyAlignment="1">
      <alignment vertical="center"/>
    </xf>
    <xf numFmtId="167" fontId="20" fillId="2" borderId="6" xfId="0" applyNumberFormat="1" applyFont="1" applyFill="1" applyBorder="1" applyAlignment="1">
      <alignment vertical="center"/>
    </xf>
    <xf numFmtId="167" fontId="20" fillId="2" borderId="5" xfId="0" applyNumberFormat="1" applyFont="1" applyFill="1" applyBorder="1" applyAlignment="1">
      <alignment vertical="center"/>
    </xf>
    <xf numFmtId="167" fontId="35" fillId="2" borderId="32" xfId="0" applyNumberFormat="1" applyFont="1" applyFill="1" applyBorder="1" applyAlignment="1">
      <alignment vertical="center"/>
    </xf>
    <xf numFmtId="167" fontId="35" fillId="2" borderId="25" xfId="0" applyNumberFormat="1" applyFont="1" applyFill="1" applyBorder="1" applyAlignment="1">
      <alignment vertical="center"/>
    </xf>
    <xf numFmtId="167" fontId="35" fillId="2" borderId="24" xfId="0" applyNumberFormat="1" applyFont="1" applyFill="1" applyBorder="1" applyAlignment="1">
      <alignment vertical="center"/>
    </xf>
    <xf numFmtId="0" fontId="19" fillId="11" borderId="33" xfId="0" applyFont="1" applyFill="1" applyBorder="1" applyAlignment="1">
      <alignment horizontal="center" vertical="center" wrapText="1"/>
    </xf>
    <xf numFmtId="17" fontId="19" fillId="11" borderId="33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center" wrapText="1"/>
    </xf>
    <xf numFmtId="168" fontId="5" fillId="12" borderId="33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2"/>
    </xf>
    <xf numFmtId="168" fontId="10" fillId="2" borderId="1" xfId="1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vertical="center" wrapText="1"/>
    </xf>
    <xf numFmtId="168" fontId="5" fillId="12" borderId="1" xfId="1" applyNumberFormat="1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right" vertical="center"/>
    </xf>
    <xf numFmtId="167" fontId="9" fillId="2" borderId="6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horizontal="right" vertical="center"/>
    </xf>
    <xf numFmtId="167" fontId="9" fillId="2" borderId="34" xfId="0" applyNumberFormat="1" applyFont="1" applyFill="1" applyBorder="1" applyAlignment="1">
      <alignment horizontal="right" vertical="center"/>
    </xf>
    <xf numFmtId="167" fontId="9" fillId="2" borderId="35" xfId="0" applyNumberFormat="1" applyFont="1" applyFill="1" applyBorder="1" applyAlignment="1">
      <alignment horizontal="right" vertical="center"/>
    </xf>
    <xf numFmtId="166" fontId="9" fillId="2" borderId="35" xfId="0" applyNumberFormat="1" applyFont="1" applyFill="1" applyBorder="1" applyAlignment="1">
      <alignment horizontal="right" vertical="center"/>
    </xf>
    <xf numFmtId="166" fontId="9" fillId="2" borderId="25" xfId="0" applyNumberFormat="1" applyFont="1" applyFill="1" applyBorder="1" applyAlignment="1">
      <alignment horizontal="right" vertical="center"/>
    </xf>
    <xf numFmtId="167" fontId="9" fillId="2" borderId="2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3" fillId="13" borderId="16" xfId="0" applyFont="1" applyFill="1" applyBorder="1" applyAlignment="1">
      <alignment horizontal="center" vertical="center" readingOrder="1"/>
    </xf>
    <xf numFmtId="0" fontId="33" fillId="13" borderId="17" xfId="0" applyFont="1" applyFill="1" applyBorder="1" applyAlignment="1">
      <alignment horizontal="center" vertical="center" readingOrder="1"/>
    </xf>
    <xf numFmtId="0" fontId="33" fillId="13" borderId="18" xfId="0" applyFont="1" applyFill="1" applyBorder="1" applyAlignment="1">
      <alignment horizontal="center" vertical="center" readingOrder="1"/>
    </xf>
    <xf numFmtId="0" fontId="33" fillId="13" borderId="19" xfId="0" applyFont="1" applyFill="1" applyBorder="1" applyAlignment="1">
      <alignment horizontal="center" vertical="center" readingOrder="1"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11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21" fillId="11" borderId="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left" indent="2"/>
    </xf>
    <xf numFmtId="164" fontId="8" fillId="0" borderId="19" xfId="3" applyNumberFormat="1" applyFont="1" applyFill="1" applyBorder="1"/>
    <xf numFmtId="0" fontId="27" fillId="0" borderId="18" xfId="0" applyFont="1" applyFill="1" applyBorder="1" applyAlignment="1">
      <alignment horizontal="left" indent="1"/>
    </xf>
    <xf numFmtId="164" fontId="28" fillId="0" borderId="19" xfId="3" applyNumberFormat="1" applyFont="1" applyFill="1" applyBorder="1" applyAlignment="1">
      <alignment horizontal="left" indent="1"/>
    </xf>
    <xf numFmtId="0" fontId="8" fillId="0" borderId="18" xfId="6" applyFont="1" applyFill="1" applyBorder="1"/>
    <xf numFmtId="164" fontId="31" fillId="0" borderId="19" xfId="3" applyNumberFormat="1" applyFont="1" applyFill="1" applyBorder="1"/>
  </cellXfs>
  <cellStyles count="8">
    <cellStyle name="Estilo 1" xfId="5" xr:uid="{00000000-0005-0000-0000-000000000000}"/>
    <cellStyle name="Normal" xfId="0" builtinId="0"/>
    <cellStyle name="Normal 2 2" xfId="6" xr:uid="{00000000-0005-0000-0000-000002000000}"/>
    <cellStyle name="Normal 3" xfId="2" xr:uid="{00000000-0005-0000-0000-000003000000}"/>
    <cellStyle name="Normal 3 2" xfId="7" xr:uid="{00000000-0005-0000-0000-000004000000}"/>
    <cellStyle name="Porcentagem 2" xfId="4" xr:uid="{00000000-0005-0000-0000-000005000000}"/>
    <cellStyle name="Vírgula" xfId="1" builtinId="3"/>
    <cellStyle name="Vírgula 2" xfId="3" xr:uid="{00000000-0005-0000-0000-000007000000}"/>
  </cellStyles>
  <dxfs count="5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5" Type="http://schemas.openxmlformats.org/officeDocument/2006/relationships/image" Target="../media/image10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2T22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261937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5375"/>
        </a:xfrm>
        <a:prstGeom prst="rect">
          <a:avLst/>
        </a:prstGeom>
      </xdr:spPr>
    </xdr:pic>
    <xdr:clientData/>
  </xdr:twoCellAnchor>
  <xdr:twoCellAnchor>
    <xdr:from>
      <xdr:col>0</xdr:col>
      <xdr:colOff>416723</xdr:colOff>
      <xdr:row>1</xdr:row>
      <xdr:rowOff>42863</xdr:rowOff>
    </xdr:from>
    <xdr:to>
      <xdr:col>2</xdr:col>
      <xdr:colOff>1393035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16723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2</xdr:col>
      <xdr:colOff>531814</xdr:colOff>
      <xdr:row>4</xdr:row>
      <xdr:rowOff>27782</xdr:rowOff>
    </xdr:from>
    <xdr:to>
      <xdr:col>2</xdr:col>
      <xdr:colOff>1368228</xdr:colOff>
      <xdr:row>5</xdr:row>
      <xdr:rowOff>70212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4770439" y="789782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404812</xdr:colOff>
      <xdr:row>6</xdr:row>
      <xdr:rowOff>0</xdr:rowOff>
    </xdr:from>
    <xdr:to>
      <xdr:col>2</xdr:col>
      <xdr:colOff>1393033</xdr:colOff>
      <xdr:row>7</xdr:row>
      <xdr:rowOff>-1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4300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535782</xdr:colOff>
      <xdr:row>21</xdr:row>
      <xdr:rowOff>47625</xdr:rowOff>
    </xdr:from>
    <xdr:to>
      <xdr:col>2</xdr:col>
      <xdr:colOff>1298326</xdr:colOff>
      <xdr:row>35</xdr:row>
      <xdr:rowOff>105773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50DE4E91-56F2-490D-A32C-A4CEA2D0D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4470" y="4298156"/>
          <a:ext cx="4072481" cy="27251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1178719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453312" cy="1091060"/>
        </a:xfrm>
        <a:prstGeom prst="rect">
          <a:avLst/>
        </a:prstGeom>
      </xdr:spPr>
    </xdr:pic>
    <xdr:clientData/>
  </xdr:twoCellAnchor>
  <xdr:twoCellAnchor>
    <xdr:from>
      <xdr:col>0</xdr:col>
      <xdr:colOff>925524</xdr:colOff>
      <xdr:row>0</xdr:row>
      <xdr:rowOff>60326</xdr:rowOff>
    </xdr:from>
    <xdr:to>
      <xdr:col>4</xdr:col>
      <xdr:colOff>23823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925524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319887</xdr:colOff>
      <xdr:row>4</xdr:row>
      <xdr:rowOff>31751</xdr:rowOff>
    </xdr:from>
    <xdr:to>
      <xdr:col>3</xdr:col>
      <xdr:colOff>1083276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59448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3781" cy="1081535"/>
        </a:xfrm>
        <a:prstGeom prst="rect">
          <a:avLst/>
        </a:prstGeom>
      </xdr:spPr>
    </xdr:pic>
    <xdr:clientData/>
  </xdr:twoCellAnchor>
  <xdr:twoCellAnchor>
    <xdr:from>
      <xdr:col>0</xdr:col>
      <xdr:colOff>500862</xdr:colOff>
      <xdr:row>0</xdr:row>
      <xdr:rowOff>60326</xdr:rowOff>
    </xdr:from>
    <xdr:to>
      <xdr:col>3</xdr:col>
      <xdr:colOff>1250160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00862" y="60326"/>
          <a:ext cx="685720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367511</xdr:colOff>
      <xdr:row>3</xdr:row>
      <xdr:rowOff>211136</xdr:rowOff>
    </xdr:from>
    <xdr:to>
      <xdr:col>3</xdr:col>
      <xdr:colOff>1186463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47541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13156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1357312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522411" y="160337"/>
          <a:ext cx="821690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2022</a:t>
          </a:r>
        </a:p>
      </xdr:txBody>
    </xdr:sp>
    <xdr:clientData/>
  </xdr:twoCellAnchor>
  <xdr:twoCellAnchor>
    <xdr:from>
      <xdr:col>5</xdr:col>
      <xdr:colOff>444493</xdr:colOff>
      <xdr:row>4</xdr:row>
      <xdr:rowOff>57149</xdr:rowOff>
    </xdr:from>
    <xdr:to>
      <xdr:col>5</xdr:col>
      <xdr:colOff>1258682</xdr:colOff>
      <xdr:row>5</xdr:row>
      <xdr:rowOff>99579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076524" y="819149"/>
          <a:ext cx="814189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154781</xdr:colOff>
      <xdr:row>7</xdr:row>
      <xdr:rowOff>23812</xdr:rowOff>
    </xdr:from>
    <xdr:to>
      <xdr:col>5</xdr:col>
      <xdr:colOff>1143002</xdr:colOff>
      <xdr:row>7</xdr:row>
      <xdr:rowOff>285749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12" y="126206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08219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2022</a:t>
          </a:r>
        </a:p>
      </xdr:txBody>
    </xdr:sp>
    <xdr:clientData/>
  </xdr:twoCellAnchor>
  <xdr:twoCellAnchor>
    <xdr:from>
      <xdr:col>2</xdr:col>
      <xdr:colOff>758034</xdr:colOff>
      <xdr:row>4</xdr:row>
      <xdr:rowOff>55561</xdr:rowOff>
    </xdr:from>
    <xdr:to>
      <xdr:col>3</xdr:col>
      <xdr:colOff>753073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699378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298258</xdr:colOff>
      <xdr:row>6</xdr:row>
      <xdr:rowOff>92448</xdr:rowOff>
    </xdr:from>
    <xdr:to>
      <xdr:col>8</xdr:col>
      <xdr:colOff>423626</xdr:colOff>
      <xdr:row>7</xdr:row>
      <xdr:rowOff>150278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611" y="1302683"/>
          <a:ext cx="988221" cy="25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37156" cy="1094233"/>
        </a:xfrm>
        <a:prstGeom prst="rect">
          <a:avLst/>
        </a:prstGeom>
      </xdr:spPr>
    </xdr:pic>
    <xdr:clientData/>
  </xdr:twoCellAnchor>
  <xdr:twoCellAnchor editAs="oneCell">
    <xdr:from>
      <xdr:col>8</xdr:col>
      <xdr:colOff>1000126</xdr:colOff>
      <xdr:row>6</xdr:row>
      <xdr:rowOff>1</xdr:rowOff>
    </xdr:from>
    <xdr:to>
      <xdr:col>9</xdr:col>
      <xdr:colOff>964410</xdr:colOff>
      <xdr:row>6</xdr:row>
      <xdr:rowOff>261938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5" y="114300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363286</xdr:colOff>
      <xdr:row>0</xdr:row>
      <xdr:rowOff>184683</xdr:rowOff>
    </xdr:from>
    <xdr:to>
      <xdr:col>9</xdr:col>
      <xdr:colOff>773906</xdr:colOff>
      <xdr:row>5</xdr:row>
      <xdr:rowOff>71223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1974" y="184683"/>
          <a:ext cx="9971338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107157</xdr:colOff>
      <xdr:row>3</xdr:row>
      <xdr:rowOff>178594</xdr:rowOff>
    </xdr:from>
    <xdr:to>
      <xdr:col>9</xdr:col>
      <xdr:colOff>943571</xdr:colOff>
      <xdr:row>5</xdr:row>
      <xdr:rowOff>24174</xdr:rowOff>
    </xdr:to>
    <xdr:grpSp>
      <xdr:nvGrpSpPr>
        <xdr:cNvPr id="8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0596563" y="750094"/>
          <a:ext cx="836414" cy="226580"/>
          <a:chOff x="7817675" y="768144"/>
          <a:chExt cx="918516" cy="249238"/>
        </a:xfrm>
      </xdr:grpSpPr>
      <xdr:sp macro="" textlink="">
        <xdr:nvSpPr>
          <xdr:cNvPr id="9" name="Retângulo Arredondado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0" cy="1094233"/>
        </a:xfrm>
        <a:prstGeom prst="rect">
          <a:avLst/>
        </a:prstGeom>
      </xdr:spPr>
    </xdr:pic>
    <xdr:clientData/>
  </xdr:twoCellAnchor>
  <xdr:twoCellAnchor>
    <xdr:from>
      <xdr:col>5</xdr:col>
      <xdr:colOff>383127</xdr:colOff>
      <xdr:row>4</xdr:row>
      <xdr:rowOff>35143</xdr:rowOff>
    </xdr:from>
    <xdr:to>
      <xdr:col>5</xdr:col>
      <xdr:colOff>1219541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098377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333374</xdr:colOff>
      <xdr:row>6</xdr:row>
      <xdr:rowOff>11906</xdr:rowOff>
    </xdr:from>
    <xdr:to>
      <xdr:col>6</xdr:col>
      <xdr:colOff>11907</xdr:colOff>
      <xdr:row>6</xdr:row>
      <xdr:rowOff>273843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4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616292</xdr:colOff>
      <xdr:row>0</xdr:row>
      <xdr:rowOff>190499</xdr:rowOff>
    </xdr:from>
    <xdr:to>
      <xdr:col>5</xdr:col>
      <xdr:colOff>666750</xdr:colOff>
      <xdr:row>5</xdr:row>
      <xdr:rowOff>59530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44980" y="190499"/>
          <a:ext cx="6837020" cy="821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1345405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2748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692275" y="241300"/>
          <a:ext cx="82740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418844</xdr:colOff>
      <xdr:row>4</xdr:row>
      <xdr:rowOff>35143</xdr:rowOff>
    </xdr:from>
    <xdr:to>
      <xdr:col>5</xdr:col>
      <xdr:colOff>1255258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9408063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369083</xdr:colOff>
      <xdr:row>6</xdr:row>
      <xdr:rowOff>11906</xdr:rowOff>
    </xdr:from>
    <xdr:to>
      <xdr:col>6</xdr:col>
      <xdr:colOff>4754</xdr:colOff>
      <xdr:row>6</xdr:row>
      <xdr:rowOff>273843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15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03656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01813" y="269872"/>
          <a:ext cx="69135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434717</xdr:colOff>
      <xdr:row>4</xdr:row>
      <xdr:rowOff>58956</xdr:rowOff>
    </xdr:from>
    <xdr:to>
      <xdr:col>5</xdr:col>
      <xdr:colOff>1271131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9281061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333368</xdr:colOff>
      <xdr:row>6</xdr:row>
      <xdr:rowOff>130969</xdr:rowOff>
    </xdr:from>
    <xdr:to>
      <xdr:col>5</xdr:col>
      <xdr:colOff>1321589</xdr:colOff>
      <xdr:row>7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3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95251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20525" cy="1118046"/>
        </a:xfrm>
        <a:prstGeom prst="rect">
          <a:avLst/>
        </a:prstGeom>
      </xdr:spPr>
    </xdr:pic>
    <xdr:clientData/>
  </xdr:twoCellAnchor>
  <xdr:twoCellAnchor>
    <xdr:from>
      <xdr:col>1</xdr:col>
      <xdr:colOff>728659</xdr:colOff>
      <xdr:row>0</xdr:row>
      <xdr:rowOff>134938</xdr:rowOff>
    </xdr:from>
    <xdr:to>
      <xdr:col>6</xdr:col>
      <xdr:colOff>960434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57347" y="134938"/>
          <a:ext cx="8470900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 editAs="oneCell">
    <xdr:from>
      <xdr:col>7</xdr:col>
      <xdr:colOff>273828</xdr:colOff>
      <xdr:row>5</xdr:row>
      <xdr:rowOff>345282</xdr:rowOff>
    </xdr:from>
    <xdr:to>
      <xdr:col>7</xdr:col>
      <xdr:colOff>1262049</xdr:colOff>
      <xdr:row>6</xdr:row>
      <xdr:rowOff>250031</xdr:rowOff>
    </xdr:to>
    <xdr:pic>
      <xdr:nvPicPr>
        <xdr:cNvPr id="4" name="Imagem 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003" y="1297782"/>
          <a:ext cx="988221" cy="2571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380983</xdr:colOff>
      <xdr:row>4</xdr:row>
      <xdr:rowOff>0</xdr:rowOff>
    </xdr:from>
    <xdr:to>
      <xdr:col>7</xdr:col>
      <xdr:colOff>1217397</xdr:colOff>
      <xdr:row>5</xdr:row>
      <xdr:rowOff>44017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10822764" y="762000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0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603374" y="234950"/>
          <a:ext cx="6988176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429960</xdr:colOff>
      <xdr:row>4</xdr:row>
      <xdr:rowOff>54191</xdr:rowOff>
    </xdr:from>
    <xdr:to>
      <xdr:col>5</xdr:col>
      <xdr:colOff>1266374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9538241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345267</xdr:colOff>
      <xdr:row>5</xdr:row>
      <xdr:rowOff>226219</xdr:rowOff>
    </xdr:from>
    <xdr:to>
      <xdr:col>5</xdr:col>
      <xdr:colOff>1333488</xdr:colOff>
      <xdr:row>6</xdr:row>
      <xdr:rowOff>214312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867" y="1178719"/>
          <a:ext cx="988221" cy="2643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702469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34375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637057</xdr:colOff>
      <xdr:row>4</xdr:row>
      <xdr:rowOff>48423</xdr:rowOff>
    </xdr:from>
    <xdr:to>
      <xdr:col>8</xdr:col>
      <xdr:colOff>692349</xdr:colOff>
      <xdr:row>5</xdr:row>
      <xdr:rowOff>84503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542682" y="810423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511977</xdr:colOff>
      <xdr:row>5</xdr:row>
      <xdr:rowOff>178594</xdr:rowOff>
    </xdr:from>
    <xdr:to>
      <xdr:col>9</xdr:col>
      <xdr:colOff>23823</xdr:colOff>
      <xdr:row>7</xdr:row>
      <xdr:rowOff>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352" y="1131094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1:O28"/>
  <sheetViews>
    <sheetView tabSelected="1" zoomScale="80" zoomScaleNormal="8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0" style="1" hidden="1"/>
  </cols>
  <sheetData>
    <row r="1" spans="13:15">
      <c r="M1" s="18"/>
      <c r="N1" s="18"/>
      <c r="O1" s="18"/>
    </row>
    <row r="2" spans="13:15">
      <c r="M2" s="18"/>
      <c r="N2" s="18"/>
      <c r="O2" s="18"/>
    </row>
    <row r="3" spans="13:15">
      <c r="M3" s="18"/>
      <c r="N3" s="18"/>
      <c r="O3" s="18"/>
    </row>
    <row r="4" spans="13:15">
      <c r="M4" s="18"/>
      <c r="N4" s="18"/>
      <c r="O4" s="18"/>
    </row>
    <row r="5" spans="13:15">
      <c r="M5" s="18"/>
      <c r="N5" s="18"/>
      <c r="O5" s="18"/>
    </row>
    <row r="6" spans="13:15">
      <c r="M6" s="18"/>
      <c r="N6" s="18"/>
      <c r="O6" s="18"/>
    </row>
    <row r="7" spans="13:15">
      <c r="M7" s="18"/>
      <c r="N7" s="18"/>
      <c r="O7" s="18"/>
    </row>
    <row r="8" spans="13:15">
      <c r="M8" s="18"/>
      <c r="N8" s="18"/>
      <c r="O8" s="18"/>
    </row>
    <row r="9" spans="13:15">
      <c r="M9" s="18"/>
      <c r="N9" s="18"/>
      <c r="O9" s="18"/>
    </row>
    <row r="10" spans="13:15">
      <c r="M10" s="18"/>
      <c r="N10" s="18"/>
      <c r="O10" s="18"/>
    </row>
    <row r="11" spans="13:15">
      <c r="M11" s="18"/>
      <c r="N11" s="18"/>
      <c r="O11" s="18"/>
    </row>
    <row r="12" spans="13:15">
      <c r="M12" s="18"/>
      <c r="N12" s="18"/>
      <c r="O12" s="18"/>
    </row>
    <row r="13" spans="13:15">
      <c r="M13" s="18"/>
      <c r="N13" s="18"/>
      <c r="O13" s="18"/>
    </row>
    <row r="14" spans="13:15">
      <c r="M14" s="18"/>
      <c r="N14" s="18"/>
      <c r="O14" s="18"/>
    </row>
    <row r="15" spans="13:15">
      <c r="M15" s="18"/>
      <c r="N15" s="18"/>
      <c r="O15" s="18"/>
    </row>
    <row r="16" spans="13:15">
      <c r="M16" s="18"/>
      <c r="N16" s="18"/>
      <c r="O16" s="18"/>
    </row>
    <row r="17" spans="13:15">
      <c r="M17" s="18"/>
      <c r="N17" s="18"/>
      <c r="O17" s="18"/>
    </row>
    <row r="18" spans="13:15">
      <c r="M18" s="18"/>
      <c r="N18" s="18"/>
      <c r="O18" s="18"/>
    </row>
    <row r="19" spans="13:15">
      <c r="M19" s="18"/>
      <c r="N19" s="18"/>
      <c r="O19" s="18"/>
    </row>
    <row r="20" spans="13:15">
      <c r="M20" s="18"/>
      <c r="N20" s="18"/>
      <c r="O20" s="18"/>
    </row>
    <row r="21" spans="13:15">
      <c r="M21" s="18"/>
      <c r="N21" s="18"/>
      <c r="O21" s="18"/>
    </row>
    <row r="22" spans="13:15">
      <c r="M22" s="18"/>
      <c r="N22" s="18"/>
      <c r="O22" s="18"/>
    </row>
    <row r="23" spans="13:15">
      <c r="M23" s="18"/>
      <c r="N23" s="18"/>
      <c r="O23" s="18"/>
    </row>
    <row r="24" spans="13:15">
      <c r="M24" s="18"/>
      <c r="N24" s="18"/>
      <c r="O24" s="18"/>
    </row>
    <row r="25" spans="13:15">
      <c r="M25" s="18"/>
      <c r="N25" s="18"/>
      <c r="O25" s="18"/>
    </row>
    <row r="26" spans="13:15">
      <c r="M26" s="18"/>
      <c r="N26" s="18"/>
      <c r="O26" s="18"/>
    </row>
    <row r="27" spans="13:15">
      <c r="M27" s="18"/>
      <c r="N27" s="18"/>
      <c r="O27" s="18"/>
    </row>
    <row r="28" spans="13:15">
      <c r="M28" s="18"/>
      <c r="N28" s="18"/>
      <c r="O28" s="18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F20"/>
  <sheetViews>
    <sheetView showGridLines="0" showRowColHeaders="0" zoomScale="80" zoomScaleNormal="80" workbookViewId="0">
      <selection activeCell="F44" sqref="F44"/>
    </sheetView>
  </sheetViews>
  <sheetFormatPr defaultColWidth="9.140625" defaultRowHeight="15"/>
  <cols>
    <col min="1" max="1" width="13.85546875" style="14" customWidth="1"/>
    <col min="2" max="2" width="49.7109375" style="14" customWidth="1"/>
    <col min="3" max="3" width="22.28515625" style="14" customWidth="1"/>
    <col min="4" max="4" width="18.42578125" style="14" customWidth="1"/>
    <col min="5" max="6" width="9.140625" style="14" customWidth="1"/>
    <col min="7" max="16384" width="9.140625" style="14"/>
  </cols>
  <sheetData>
    <row r="5" spans="1:6" ht="15" customHeight="1">
      <c r="A5" s="13"/>
      <c r="B5" s="138"/>
      <c r="C5" s="139"/>
      <c r="D5" s="139"/>
      <c r="E5" s="139"/>
      <c r="F5" s="139"/>
    </row>
    <row r="6" spans="1:6" ht="15" customHeight="1">
      <c r="A6" s="13"/>
      <c r="B6" s="139"/>
      <c r="C6" s="139"/>
      <c r="D6" s="139"/>
      <c r="E6" s="139"/>
      <c r="F6" s="139"/>
    </row>
    <row r="7" spans="1:6" ht="21.6" customHeight="1">
      <c r="B7" s="5" t="s">
        <v>0</v>
      </c>
      <c r="C7" s="3"/>
    </row>
    <row r="8" spans="1:6" ht="17.45" customHeight="1">
      <c r="B8" s="200" t="s">
        <v>247</v>
      </c>
      <c r="C8" s="162" t="s">
        <v>32</v>
      </c>
    </row>
    <row r="9" spans="1:6" ht="17.45" customHeight="1">
      <c r="B9" s="200"/>
      <c r="C9" s="163">
        <v>44713</v>
      </c>
    </row>
    <row r="10" spans="1:6" ht="17.45" customHeight="1">
      <c r="B10" s="164" t="s">
        <v>248</v>
      </c>
      <c r="C10" s="165">
        <v>38</v>
      </c>
    </row>
    <row r="11" spans="1:6" ht="17.45" customHeight="1">
      <c r="B11" s="166"/>
      <c r="C11" s="167"/>
    </row>
    <row r="12" spans="1:6" ht="17.45" customHeight="1">
      <c r="B12" s="164" t="s">
        <v>249</v>
      </c>
      <c r="C12" s="165">
        <v>132</v>
      </c>
    </row>
    <row r="13" spans="1:6" ht="17.45" customHeight="1">
      <c r="B13" s="166"/>
      <c r="C13" s="167"/>
    </row>
    <row r="14" spans="1:6" ht="17.45" customHeight="1">
      <c r="B14" s="164" t="s">
        <v>179</v>
      </c>
      <c r="C14" s="165">
        <v>990</v>
      </c>
    </row>
    <row r="15" spans="1:6">
      <c r="B15" s="166"/>
      <c r="C15" s="167"/>
    </row>
    <row r="16" spans="1:6" ht="15" customHeight="1">
      <c r="B16" s="168" t="s">
        <v>250</v>
      </c>
      <c r="C16" s="169">
        <f>C17+C18</f>
        <v>36</v>
      </c>
    </row>
    <row r="17" spans="2:3" ht="15" customHeight="1">
      <c r="B17" s="166" t="s">
        <v>251</v>
      </c>
      <c r="C17" s="167">
        <v>28</v>
      </c>
    </row>
    <row r="18" spans="2:3" ht="15" customHeight="1">
      <c r="B18" s="166" t="s">
        <v>252</v>
      </c>
      <c r="C18" s="167">
        <v>8</v>
      </c>
    </row>
    <row r="19" spans="2:3" ht="15" customHeight="1" thickBot="1">
      <c r="B19" s="164" t="s">
        <v>253</v>
      </c>
      <c r="C19" s="52">
        <f>C16+C14+C12+C10</f>
        <v>1196</v>
      </c>
    </row>
    <row r="20" spans="2:3" ht="15.75" thickTop="1"/>
  </sheetData>
  <mergeCells count="1">
    <mergeCell ref="B8:B9"/>
  </mergeCells>
  <conditionalFormatting sqref="B11:C11 B13:C13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1"/>
  <sheetViews>
    <sheetView showGridLines="0" showRowColHeaders="0" topLeftCell="A10" zoomScale="80" zoomScaleNormal="80" workbookViewId="0">
      <selection activeCell="B28" sqref="B28"/>
    </sheetView>
  </sheetViews>
  <sheetFormatPr defaultColWidth="9.140625" defaultRowHeight="15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96"/>
      <c r="C4" s="197"/>
      <c r="D4" s="197"/>
    </row>
    <row r="5" spans="2:4" ht="32.1" customHeight="1">
      <c r="B5" s="197"/>
      <c r="C5" s="197"/>
      <c r="D5" s="197"/>
    </row>
    <row r="6" spans="2:4">
      <c r="B6" s="197"/>
      <c r="C6" s="197"/>
      <c r="D6" s="197"/>
    </row>
    <row r="7" spans="2:4">
      <c r="B7" s="5" t="s">
        <v>0</v>
      </c>
      <c r="C7" s="2"/>
      <c r="D7" s="2"/>
    </row>
    <row r="8" spans="2:4">
      <c r="B8" s="201"/>
      <c r="C8" s="192" t="s">
        <v>186</v>
      </c>
      <c r="D8" s="193"/>
    </row>
    <row r="9" spans="2:4" ht="21.95" customHeight="1">
      <c r="B9" s="201"/>
      <c r="C9" s="42">
        <v>44742</v>
      </c>
      <c r="D9" s="42">
        <v>44561</v>
      </c>
    </row>
    <row r="10" spans="2:4" ht="23.1" customHeight="1">
      <c r="B10" s="44" t="s">
        <v>33</v>
      </c>
      <c r="C10" s="54"/>
      <c r="D10" s="54"/>
    </row>
    <row r="11" spans="2:4" ht="18.95" customHeight="1">
      <c r="B11" s="43" t="s">
        <v>34</v>
      </c>
      <c r="C11" s="53">
        <v>788847</v>
      </c>
      <c r="D11" s="53">
        <v>198694</v>
      </c>
    </row>
    <row r="12" spans="2:4" ht="18.95" customHeight="1">
      <c r="B12" s="43" t="s">
        <v>35</v>
      </c>
      <c r="C12" s="53">
        <v>580523</v>
      </c>
      <c r="D12" s="53">
        <v>342243</v>
      </c>
    </row>
    <row r="13" spans="2:4" ht="18.95" customHeight="1">
      <c r="B13" s="43" t="s">
        <v>36</v>
      </c>
      <c r="C13" s="53">
        <v>2822406</v>
      </c>
      <c r="D13" s="53">
        <v>3021976</v>
      </c>
    </row>
    <row r="14" spans="2:4" ht="18.95" customHeight="1">
      <c r="B14" s="43" t="s">
        <v>37</v>
      </c>
      <c r="C14" s="53">
        <v>277473</v>
      </c>
      <c r="D14" s="53">
        <v>264910</v>
      </c>
    </row>
    <row r="15" spans="2:4" ht="18.95" customHeight="1">
      <c r="B15" s="43" t="s">
        <v>96</v>
      </c>
      <c r="C15" s="53">
        <v>1513515</v>
      </c>
      <c r="D15" s="53">
        <v>1907198</v>
      </c>
    </row>
    <row r="16" spans="2:4" ht="18.95" customHeight="1">
      <c r="B16" s="43" t="s">
        <v>38</v>
      </c>
      <c r="C16" s="53">
        <v>196553</v>
      </c>
      <c r="D16" s="53">
        <v>45363</v>
      </c>
    </row>
    <row r="17" spans="2:4" ht="18.95" customHeight="1">
      <c r="B17" s="43" t="s">
        <v>39</v>
      </c>
      <c r="C17" s="53">
        <v>24874</v>
      </c>
      <c r="D17" s="53">
        <v>29963</v>
      </c>
    </row>
    <row r="18" spans="2:4" ht="18.95" customHeight="1">
      <c r="B18" s="43" t="s">
        <v>40</v>
      </c>
      <c r="C18" s="53">
        <v>198737</v>
      </c>
      <c r="D18" s="53">
        <v>233315</v>
      </c>
    </row>
    <row r="19" spans="2:4" ht="18.95" customHeight="1">
      <c r="B19" s="43" t="s">
        <v>41</v>
      </c>
      <c r="C19" s="53">
        <v>90963</v>
      </c>
      <c r="D19" s="83">
        <v>287420</v>
      </c>
    </row>
    <row r="20" spans="2:4" ht="18.95" customHeight="1">
      <c r="B20" s="43" t="s">
        <v>42</v>
      </c>
      <c r="C20" s="53">
        <v>50269</v>
      </c>
      <c r="D20" s="83">
        <v>46540</v>
      </c>
    </row>
    <row r="21" spans="2:4" ht="18.95" customHeight="1">
      <c r="B21" s="43" t="s">
        <v>43</v>
      </c>
      <c r="C21" s="53">
        <v>1315658</v>
      </c>
      <c r="D21" s="83">
        <v>1221433</v>
      </c>
    </row>
    <row r="22" spans="2:4" ht="18.95" customHeight="1">
      <c r="B22" s="43" t="s">
        <v>235</v>
      </c>
      <c r="C22" s="53">
        <v>394286</v>
      </c>
      <c r="D22" s="83">
        <v>161923</v>
      </c>
    </row>
    <row r="23" spans="2:4" ht="18.95" customHeight="1">
      <c r="B23" s="44" t="s">
        <v>44</v>
      </c>
      <c r="C23" s="55">
        <v>8254104</v>
      </c>
      <c r="D23" s="85">
        <v>7760978</v>
      </c>
    </row>
    <row r="24" spans="2:4" ht="18.95" customHeight="1">
      <c r="B24" s="43"/>
      <c r="C24" s="53"/>
      <c r="D24" s="84"/>
    </row>
    <row r="25" spans="2:4" ht="18.95" customHeight="1">
      <c r="B25" s="44" t="s">
        <v>45</v>
      </c>
      <c r="C25" s="53"/>
      <c r="D25" s="84"/>
    </row>
    <row r="26" spans="2:4" ht="18.95" customHeight="1">
      <c r="B26" s="43" t="s">
        <v>35</v>
      </c>
      <c r="C26" s="53">
        <v>7562</v>
      </c>
      <c r="D26" s="83">
        <v>69125</v>
      </c>
    </row>
    <row r="27" spans="2:4" ht="18.95" customHeight="1">
      <c r="B27" s="43" t="s">
        <v>46</v>
      </c>
      <c r="C27" s="53">
        <v>2208825</v>
      </c>
      <c r="D27" s="83">
        <v>1656651</v>
      </c>
    </row>
    <row r="28" spans="2:4" ht="18.95" customHeight="1">
      <c r="B28" s="43" t="s">
        <v>96</v>
      </c>
      <c r="C28" s="53">
        <v>934329</v>
      </c>
      <c r="D28" s="83">
        <v>1197692</v>
      </c>
    </row>
    <row r="29" spans="2:4" ht="11.45" customHeight="1">
      <c r="B29" s="43" t="s">
        <v>38</v>
      </c>
      <c r="C29" s="53">
        <v>72211</v>
      </c>
      <c r="D29" s="83">
        <v>68967</v>
      </c>
    </row>
    <row r="30" spans="2:4" ht="18.95" customHeight="1">
      <c r="B30" s="43" t="s">
        <v>98</v>
      </c>
      <c r="C30" s="53">
        <v>633898</v>
      </c>
      <c r="D30" s="83">
        <v>619772</v>
      </c>
    </row>
    <row r="31" spans="2:4" ht="18.95" customHeight="1">
      <c r="B31" s="43" t="s">
        <v>37</v>
      </c>
      <c r="C31" s="53">
        <v>46624</v>
      </c>
      <c r="D31" s="83">
        <v>48148</v>
      </c>
    </row>
    <row r="32" spans="2:4" ht="18.95" customHeight="1">
      <c r="B32" s="43" t="s">
        <v>235</v>
      </c>
      <c r="C32" s="53">
        <v>13101</v>
      </c>
      <c r="D32" s="83">
        <v>13352</v>
      </c>
    </row>
    <row r="33" spans="2:4" ht="18.95" customHeight="1">
      <c r="B33" s="43" t="s">
        <v>43</v>
      </c>
      <c r="C33" s="53">
        <v>948513</v>
      </c>
      <c r="D33" s="83">
        <v>1609844</v>
      </c>
    </row>
    <row r="34" spans="2:4" ht="18.95" customHeight="1">
      <c r="B34" s="43" t="s">
        <v>47</v>
      </c>
      <c r="C34" s="53">
        <v>2127660</v>
      </c>
      <c r="D34" s="83">
        <v>1926652</v>
      </c>
    </row>
    <row r="35" spans="2:4" ht="18.95" customHeight="1">
      <c r="B35" s="43" t="s">
        <v>48</v>
      </c>
      <c r="C35" s="53">
        <v>9800404</v>
      </c>
      <c r="D35" s="83">
        <v>9449638</v>
      </c>
    </row>
    <row r="36" spans="2:4" ht="18.95" customHeight="1">
      <c r="B36" s="43" t="s">
        <v>49</v>
      </c>
      <c r="C36" s="143">
        <v>150896</v>
      </c>
      <c r="D36" s="88">
        <v>176809</v>
      </c>
    </row>
    <row r="37" spans="2:4" ht="18.95" customHeight="1">
      <c r="B37" s="43" t="s">
        <v>50</v>
      </c>
      <c r="C37" s="142">
        <v>16944023</v>
      </c>
      <c r="D37" s="86">
        <v>16836650</v>
      </c>
    </row>
    <row r="38" spans="2:4" ht="18.95" customHeight="1" thickBot="1">
      <c r="B38" s="44" t="s">
        <v>51</v>
      </c>
      <c r="C38" s="56">
        <v>25198127</v>
      </c>
      <c r="D38" s="87">
        <v>24597628</v>
      </c>
    </row>
    <row r="39" spans="2:4" ht="15.75" thickTop="1"/>
    <row r="40" spans="2:4" hidden="1"/>
    <row r="41" spans="2:4" hidden="1"/>
  </sheetData>
  <mergeCells count="3">
    <mergeCell ref="B4:D6"/>
    <mergeCell ref="B8:B9"/>
    <mergeCell ref="C8:D8"/>
  </mergeCells>
  <conditionalFormatting sqref="B11:D38">
    <cfRule type="expression" dxfId="20" priority="6">
      <formula>MOD(ROW(),2)=0</formula>
    </cfRule>
  </conditionalFormatting>
  <conditionalFormatting sqref="B10:D38">
    <cfRule type="expression" dxfId="19" priority="5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D46"/>
  <sheetViews>
    <sheetView showGridLines="0" showRowColHeaders="0" topLeftCell="A19" zoomScale="80" zoomScaleNormal="80" workbookViewId="0">
      <selection activeCell="C11" sqref="C11:D45"/>
    </sheetView>
  </sheetViews>
  <sheetFormatPr defaultColWidth="8.7109375" defaultRowHeight="15"/>
  <cols>
    <col min="1" max="1" width="13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96"/>
      <c r="C4" s="197"/>
      <c r="D4" s="197"/>
    </row>
    <row r="5" spans="2:4" ht="17.25" customHeight="1">
      <c r="B5" s="197"/>
      <c r="C5" s="197"/>
      <c r="D5" s="197"/>
    </row>
    <row r="6" spans="2:4" ht="17.25" customHeight="1">
      <c r="B6" s="197"/>
      <c r="C6" s="197"/>
      <c r="D6" s="197"/>
    </row>
    <row r="7" spans="2:4" ht="20.45" customHeight="1">
      <c r="B7" s="15" t="s">
        <v>0</v>
      </c>
      <c r="C7" s="16"/>
      <c r="D7" s="16"/>
    </row>
    <row r="8" spans="2:4" ht="20.45" customHeight="1">
      <c r="B8" s="201"/>
      <c r="C8" s="192" t="s">
        <v>186</v>
      </c>
      <c r="D8" s="193"/>
    </row>
    <row r="9" spans="2:4" ht="20.45" customHeight="1">
      <c r="B9" s="201"/>
      <c r="C9" s="42">
        <v>44742</v>
      </c>
      <c r="D9" s="42">
        <v>44561</v>
      </c>
    </row>
    <row r="10" spans="2:4" ht="20.45" customHeight="1">
      <c r="B10" s="44" t="s">
        <v>33</v>
      </c>
      <c r="C10" s="54"/>
      <c r="D10" s="54"/>
    </row>
    <row r="11" spans="2:4" s="8" customFormat="1" ht="20.45" customHeight="1">
      <c r="B11" s="43" t="s">
        <v>180</v>
      </c>
      <c r="C11" s="57">
        <v>856258</v>
      </c>
      <c r="D11" s="57">
        <v>875254</v>
      </c>
    </row>
    <row r="12" spans="2:4" s="8" customFormat="1" ht="20.45" customHeight="1">
      <c r="B12" s="43" t="s">
        <v>52</v>
      </c>
      <c r="C12" s="57">
        <v>1578718</v>
      </c>
      <c r="D12" s="57">
        <v>2019994</v>
      </c>
    </row>
    <row r="13" spans="2:4" s="8" customFormat="1" ht="20.45" customHeight="1">
      <c r="B13" s="43" t="s">
        <v>53</v>
      </c>
      <c r="C13" s="57">
        <v>202035</v>
      </c>
      <c r="D13" s="90">
        <v>226823</v>
      </c>
    </row>
    <row r="14" spans="2:4" s="8" customFormat="1" ht="20.45" customHeight="1">
      <c r="B14" s="43" t="s">
        <v>54</v>
      </c>
      <c r="C14" s="57">
        <v>171696</v>
      </c>
      <c r="D14" s="90">
        <v>141428</v>
      </c>
    </row>
    <row r="15" spans="2:4" s="8" customFormat="1" ht="20.45" customHeight="1">
      <c r="B15" s="43" t="s">
        <v>55</v>
      </c>
      <c r="C15" s="57">
        <v>403543</v>
      </c>
      <c r="D15" s="90">
        <v>499178</v>
      </c>
    </row>
    <row r="16" spans="2:4" s="8" customFormat="1" ht="20.45" customHeight="1">
      <c r="B16" s="43" t="s">
        <v>56</v>
      </c>
      <c r="C16" s="57">
        <v>68234</v>
      </c>
      <c r="D16" s="90">
        <v>87116</v>
      </c>
    </row>
    <row r="17" spans="2:4" s="8" customFormat="1" ht="20.45" customHeight="1">
      <c r="B17" s="43" t="s">
        <v>24</v>
      </c>
      <c r="C17" s="57">
        <v>258999</v>
      </c>
      <c r="D17" s="90">
        <v>244559</v>
      </c>
    </row>
    <row r="18" spans="2:4" s="8" customFormat="1" ht="20.45" customHeight="1">
      <c r="B18" s="43" t="s">
        <v>40</v>
      </c>
      <c r="C18" s="57">
        <v>291511</v>
      </c>
      <c r="D18" s="90">
        <v>357106</v>
      </c>
    </row>
    <row r="19" spans="2:4" s="8" customFormat="1" ht="20.45" customHeight="1">
      <c r="B19" s="43" t="s">
        <v>236</v>
      </c>
      <c r="C19" s="57">
        <v>310622</v>
      </c>
      <c r="D19" s="90">
        <v>236000</v>
      </c>
    </row>
    <row r="20" spans="2:4" s="8" customFormat="1" ht="20.45" customHeight="1">
      <c r="B20" s="43" t="s">
        <v>181</v>
      </c>
      <c r="C20" s="57" t="s">
        <v>240</v>
      </c>
      <c r="D20" s="90">
        <v>51359</v>
      </c>
    </row>
    <row r="21" spans="2:4" s="8" customFormat="1" ht="20.45" customHeight="1">
      <c r="B21" s="43" t="s">
        <v>57</v>
      </c>
      <c r="C21" s="57">
        <v>986795</v>
      </c>
      <c r="D21" s="90">
        <v>916961</v>
      </c>
    </row>
    <row r="22" spans="2:4" s="8" customFormat="1" ht="20.45" customHeight="1">
      <c r="B22" s="43" t="s">
        <v>60</v>
      </c>
      <c r="C22" s="57">
        <v>2579363</v>
      </c>
      <c r="D22" s="90">
        <v>704025</v>
      </c>
    </row>
    <row r="23" spans="2:4" s="8" customFormat="1" ht="20.45" customHeight="1">
      <c r="B23" s="43" t="s">
        <v>58</v>
      </c>
      <c r="C23" s="57">
        <v>30109</v>
      </c>
      <c r="D23" s="90">
        <v>49261</v>
      </c>
    </row>
    <row r="24" spans="2:4" s="8" customFormat="1" ht="20.45" customHeight="1">
      <c r="B24" s="146" t="s">
        <v>237</v>
      </c>
      <c r="C24" s="126">
        <v>261002</v>
      </c>
      <c r="D24" s="91">
        <v>250829</v>
      </c>
    </row>
    <row r="25" spans="2:4" s="8" customFormat="1" ht="20.45" customHeight="1">
      <c r="B25" s="44" t="s">
        <v>44</v>
      </c>
      <c r="C25" s="125">
        <v>7998885</v>
      </c>
      <c r="D25" s="93">
        <v>6659893</v>
      </c>
    </row>
    <row r="26" spans="2:4" s="8" customFormat="1" ht="20.45" customHeight="1">
      <c r="B26" s="44"/>
      <c r="C26" s="57"/>
      <c r="D26" s="90"/>
    </row>
    <row r="27" spans="2:4" s="8" customFormat="1" ht="20.45" customHeight="1">
      <c r="B27" s="43" t="s">
        <v>45</v>
      </c>
      <c r="C27" s="57"/>
      <c r="D27" s="90"/>
    </row>
    <row r="28" spans="2:4" s="8" customFormat="1" ht="20.45" customHeight="1">
      <c r="B28" s="43" t="s">
        <v>180</v>
      </c>
      <c r="C28" s="57">
        <v>3939029</v>
      </c>
      <c r="D28" s="90">
        <v>3371907</v>
      </c>
    </row>
    <row r="29" spans="2:4" s="8" customFormat="1" ht="20.45" customHeight="1">
      <c r="B29" s="43" t="s">
        <v>59</v>
      </c>
      <c r="C29" s="57">
        <v>2641239</v>
      </c>
      <c r="D29" s="90">
        <v>1203590</v>
      </c>
    </row>
    <row r="30" spans="2:4" s="8" customFormat="1" ht="20.45" customHeight="1">
      <c r="B30" s="43" t="s">
        <v>24</v>
      </c>
      <c r="C30" s="57">
        <v>3974206</v>
      </c>
      <c r="D30" s="90">
        <v>3928836</v>
      </c>
    </row>
    <row r="31" spans="2:4" s="8" customFormat="1" ht="20.45" customHeight="1">
      <c r="B31" s="146" t="s">
        <v>55</v>
      </c>
      <c r="C31" s="57">
        <v>48300</v>
      </c>
      <c r="D31" s="90">
        <v>197457</v>
      </c>
    </row>
    <row r="32" spans="2:4" s="8" customFormat="1" ht="20.45" customHeight="1">
      <c r="B32" s="43" t="s">
        <v>238</v>
      </c>
      <c r="C32" s="57">
        <v>270951</v>
      </c>
      <c r="D32" s="90" t="s">
        <v>205</v>
      </c>
    </row>
    <row r="33" spans="2:4" s="8" customFormat="1" ht="20.45" customHeight="1">
      <c r="B33" s="43" t="s">
        <v>60</v>
      </c>
      <c r="C33" s="57">
        <v>33384</v>
      </c>
      <c r="D33" s="90">
        <v>2132289</v>
      </c>
    </row>
    <row r="34" spans="2:4" s="8" customFormat="1" ht="20.45" customHeight="1">
      <c r="B34" s="146" t="s">
        <v>58</v>
      </c>
      <c r="C34" s="57">
        <v>137305</v>
      </c>
      <c r="D34" s="90">
        <v>141751</v>
      </c>
    </row>
    <row r="35" spans="2:4" s="8" customFormat="1" ht="20.45" customHeight="1">
      <c r="B35" s="43" t="s">
        <v>237</v>
      </c>
      <c r="C35" s="126">
        <v>19232</v>
      </c>
      <c r="D35" s="91">
        <v>19239</v>
      </c>
    </row>
    <row r="36" spans="2:4" s="8" customFormat="1" ht="20.45" customHeight="1">
      <c r="B36" s="44" t="s">
        <v>50</v>
      </c>
      <c r="C36" s="147">
        <v>11063646</v>
      </c>
      <c r="D36" s="148">
        <v>10995069</v>
      </c>
    </row>
    <row r="37" spans="2:4" s="8" customFormat="1" ht="20.45" customHeight="1">
      <c r="B37" s="89" t="s">
        <v>61</v>
      </c>
      <c r="C37" s="124">
        <v>19062531</v>
      </c>
      <c r="D37" s="92">
        <v>17654962</v>
      </c>
    </row>
    <row r="38" spans="2:4" s="8" customFormat="1" ht="20.45" customHeight="1">
      <c r="B38" s="43"/>
      <c r="C38" s="57"/>
      <c r="D38" s="90"/>
    </row>
    <row r="39" spans="2:4" s="8" customFormat="1" ht="20.45" customHeight="1">
      <c r="B39" s="43" t="s">
        <v>62</v>
      </c>
      <c r="C39" s="57"/>
      <c r="D39" s="90"/>
    </row>
    <row r="40" spans="2:4" s="8" customFormat="1" ht="20.45" customHeight="1">
      <c r="B40" s="146" t="s">
        <v>63</v>
      </c>
      <c r="C40" s="57">
        <v>5371998</v>
      </c>
      <c r="D40" s="90">
        <v>5371998</v>
      </c>
    </row>
    <row r="41" spans="2:4" s="8" customFormat="1" ht="20.45" customHeight="1">
      <c r="B41" s="43" t="s">
        <v>64</v>
      </c>
      <c r="C41" s="57">
        <v>3404039</v>
      </c>
      <c r="D41" s="90">
        <v>3404039</v>
      </c>
    </row>
    <row r="42" spans="2:4" s="8" customFormat="1" ht="20.45" customHeight="1">
      <c r="B42" s="43" t="s">
        <v>65</v>
      </c>
      <c r="C42" s="57">
        <v>-1833371</v>
      </c>
      <c r="D42" s="90">
        <v>-1833371</v>
      </c>
    </row>
    <row r="43" spans="2:4" s="8" customFormat="1" ht="19.5" customHeight="1">
      <c r="B43" s="146" t="s">
        <v>239</v>
      </c>
      <c r="C43" s="126">
        <v>-807070</v>
      </c>
      <c r="D43" s="91" t="s">
        <v>205</v>
      </c>
    </row>
    <row r="44" spans="2:4" ht="19.5" customHeight="1">
      <c r="B44" s="44" t="s">
        <v>66</v>
      </c>
      <c r="C44" s="144">
        <v>6135596</v>
      </c>
      <c r="D44" s="145">
        <v>6942666</v>
      </c>
    </row>
    <row r="45" spans="2:4" ht="19.5" customHeight="1" thickBot="1">
      <c r="B45" s="44" t="s">
        <v>67</v>
      </c>
      <c r="C45" s="127">
        <v>25198127</v>
      </c>
      <c r="D45" s="128">
        <v>24597628</v>
      </c>
    </row>
    <row r="46" spans="2:4" ht="15.75" thickTop="1"/>
  </sheetData>
  <mergeCells count="3">
    <mergeCell ref="B4:D6"/>
    <mergeCell ref="B8:B9"/>
    <mergeCell ref="C8:D8"/>
  </mergeCells>
  <conditionalFormatting sqref="B11:D45">
    <cfRule type="expression" dxfId="18" priority="2">
      <formula>MOD(ROW(),2)=0</formula>
    </cfRule>
  </conditionalFormatting>
  <conditionalFormatting sqref="B10:D45">
    <cfRule type="expression" dxfId="1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F47"/>
  <sheetViews>
    <sheetView showGridLines="0" showRowColHeaders="0" zoomScale="80" zoomScaleNormal="80" workbookViewId="0">
      <selection activeCell="C35" sqref="C35"/>
    </sheetView>
  </sheetViews>
  <sheetFormatPr defaultColWidth="8.7109375" defaultRowHeight="15"/>
  <cols>
    <col min="1" max="1" width="13.85546875" customWidth="1"/>
    <col min="2" max="2" width="54.42578125" customWidth="1"/>
    <col min="3" max="6" width="20.28515625" customWidth="1"/>
  </cols>
  <sheetData>
    <row r="5" spans="2:6">
      <c r="B5" s="196"/>
      <c r="C5" s="197"/>
      <c r="D5" s="197"/>
    </row>
    <row r="6" spans="2:6">
      <c r="B6" s="197"/>
      <c r="C6" s="197"/>
      <c r="D6" s="197"/>
    </row>
    <row r="7" spans="2:6" ht="7.5" customHeight="1">
      <c r="B7" s="197"/>
      <c r="C7" s="197"/>
      <c r="D7" s="197"/>
    </row>
    <row r="8" spans="2:6" ht="32.1" customHeight="1">
      <c r="B8" s="17" t="s">
        <v>1</v>
      </c>
      <c r="C8" s="2"/>
      <c r="D8" s="2"/>
    </row>
    <row r="9" spans="2:6" ht="31.5" customHeight="1">
      <c r="B9" s="201"/>
      <c r="C9" s="192" t="s">
        <v>23</v>
      </c>
      <c r="D9" s="193"/>
      <c r="E9" s="192" t="s">
        <v>182</v>
      </c>
      <c r="F9" s="193"/>
    </row>
    <row r="10" spans="2:6" ht="29.1" customHeight="1">
      <c r="B10" s="201"/>
      <c r="C10" s="42" t="s">
        <v>214</v>
      </c>
      <c r="D10" s="42" t="s">
        <v>241</v>
      </c>
      <c r="E10" s="42" t="s">
        <v>215</v>
      </c>
      <c r="F10" s="42" t="s">
        <v>185</v>
      </c>
    </row>
    <row r="11" spans="2:6" ht="21" customHeight="1">
      <c r="B11" s="152" t="s">
        <v>68</v>
      </c>
      <c r="C11" s="109">
        <v>4931119</v>
      </c>
      <c r="D11" s="109">
        <v>4801038</v>
      </c>
      <c r="E11" s="110">
        <v>9679436</v>
      </c>
      <c r="F11" s="109">
        <v>9463013</v>
      </c>
    </row>
    <row r="12" spans="2:6" ht="21" customHeight="1">
      <c r="B12" s="149"/>
      <c r="C12" s="108"/>
      <c r="D12" s="108"/>
      <c r="E12" s="107"/>
      <c r="F12" s="108"/>
    </row>
    <row r="13" spans="2:6" ht="21" customHeight="1">
      <c r="B13" s="149" t="s">
        <v>69</v>
      </c>
      <c r="C13" s="108"/>
      <c r="D13" s="108"/>
      <c r="E13" s="107"/>
      <c r="F13" s="108"/>
    </row>
    <row r="14" spans="2:6" ht="21" customHeight="1">
      <c r="B14" s="149" t="s">
        <v>70</v>
      </c>
      <c r="C14" s="108"/>
      <c r="D14" s="108"/>
      <c r="E14" s="107"/>
      <c r="F14" s="108"/>
    </row>
    <row r="15" spans="2:6" ht="21" customHeight="1">
      <c r="B15" s="149" t="s">
        <v>71</v>
      </c>
      <c r="C15" s="108">
        <v>-2257209</v>
      </c>
      <c r="D15" s="108">
        <v>-2375202</v>
      </c>
      <c r="E15" s="108">
        <v>-4235694</v>
      </c>
      <c r="F15" s="108">
        <v>-4523541</v>
      </c>
    </row>
    <row r="16" spans="2:6" ht="21" customHeight="1">
      <c r="B16" s="149" t="s">
        <v>29</v>
      </c>
      <c r="C16" s="156">
        <v>-579441</v>
      </c>
      <c r="D16" s="157">
        <v>-720452</v>
      </c>
      <c r="E16" s="157">
        <v>-1468393</v>
      </c>
      <c r="F16" s="157">
        <v>-1485726</v>
      </c>
    </row>
    <row r="17" spans="2:6" ht="21" customHeight="1">
      <c r="B17" s="149"/>
      <c r="C17" s="108">
        <v>-2836650</v>
      </c>
      <c r="D17" s="108">
        <v>-3095654</v>
      </c>
      <c r="E17" s="107">
        <v>-5704087</v>
      </c>
      <c r="F17" s="108">
        <v>-6009267</v>
      </c>
    </row>
    <row r="18" spans="2:6" ht="21" customHeight="1">
      <c r="B18" s="152" t="s">
        <v>72</v>
      </c>
      <c r="C18" s="108"/>
      <c r="D18" s="108"/>
      <c r="E18" s="107"/>
      <c r="F18" s="108"/>
    </row>
    <row r="19" spans="2:6" ht="21" customHeight="1">
      <c r="B19" s="149" t="s">
        <v>73</v>
      </c>
      <c r="C19" s="108">
        <v>-172912</v>
      </c>
      <c r="D19" s="108">
        <v>-201032</v>
      </c>
      <c r="E19" s="108">
        <v>-311115</v>
      </c>
      <c r="F19" s="108">
        <v>-351266</v>
      </c>
    </row>
    <row r="20" spans="2:6" ht="21" customHeight="1">
      <c r="B20" s="149" t="s">
        <v>25</v>
      </c>
      <c r="C20" s="108">
        <v>-10060</v>
      </c>
      <c r="D20" s="108">
        <v>-16212</v>
      </c>
      <c r="E20" s="107">
        <v>-18347</v>
      </c>
      <c r="F20" s="108">
        <v>-23929</v>
      </c>
    </row>
    <row r="21" spans="2:6" ht="21" customHeight="1">
      <c r="B21" s="149" t="s">
        <v>26</v>
      </c>
      <c r="C21" s="108">
        <v>-248554</v>
      </c>
      <c r="D21" s="108">
        <v>-301446</v>
      </c>
      <c r="E21" s="107">
        <v>-497870</v>
      </c>
      <c r="F21" s="108">
        <v>-548013</v>
      </c>
    </row>
    <row r="22" spans="2:6" ht="21" customHeight="1">
      <c r="B22" s="149" t="s">
        <v>27</v>
      </c>
      <c r="C22" s="108">
        <v>-155707</v>
      </c>
      <c r="D22" s="108">
        <v>-144284</v>
      </c>
      <c r="E22" s="108">
        <v>-307641</v>
      </c>
      <c r="F22" s="108">
        <v>-287081</v>
      </c>
    </row>
    <row r="23" spans="2:6" ht="21" customHeight="1">
      <c r="B23" s="149" t="s">
        <v>242</v>
      </c>
      <c r="C23" s="108">
        <v>-36073</v>
      </c>
      <c r="D23" s="108">
        <v>-31490</v>
      </c>
      <c r="E23" s="107">
        <v>-95540</v>
      </c>
      <c r="F23" s="108">
        <v>-16424</v>
      </c>
    </row>
    <row r="24" spans="2:6" ht="21" customHeight="1">
      <c r="B24" s="149" t="s">
        <v>74</v>
      </c>
      <c r="C24" s="108">
        <v>-1405106</v>
      </c>
      <c r="D24" s="108" t="s">
        <v>210</v>
      </c>
      <c r="E24" s="107">
        <v>-1405106</v>
      </c>
      <c r="F24" s="108" t="s">
        <v>205</v>
      </c>
    </row>
    <row r="25" spans="2:6" ht="21" customHeight="1">
      <c r="B25" s="149" t="s">
        <v>75</v>
      </c>
      <c r="C25" s="108">
        <v>-683279</v>
      </c>
      <c r="D25" s="108">
        <v>-398218</v>
      </c>
      <c r="E25" s="108">
        <v>-1112782</v>
      </c>
      <c r="F25" s="108">
        <v>-719519</v>
      </c>
    </row>
    <row r="26" spans="2:6" ht="21" customHeight="1">
      <c r="B26" s="149" t="s">
        <v>76</v>
      </c>
      <c r="C26" s="156">
        <v>-7901</v>
      </c>
      <c r="D26" s="157">
        <v>-23450</v>
      </c>
      <c r="E26" s="158">
        <v>-16223</v>
      </c>
      <c r="F26" s="157">
        <v>-31119</v>
      </c>
    </row>
    <row r="27" spans="2:6" ht="21" customHeight="1">
      <c r="B27" s="149"/>
      <c r="C27" s="108">
        <v>-2719592</v>
      </c>
      <c r="D27" s="108">
        <v>-1116132</v>
      </c>
      <c r="E27" s="107">
        <v>-3764624</v>
      </c>
      <c r="F27" s="108">
        <v>-1977351</v>
      </c>
    </row>
    <row r="28" spans="2:6" ht="21" customHeight="1">
      <c r="B28" s="149"/>
      <c r="C28" s="108"/>
      <c r="D28" s="108"/>
      <c r="E28" s="108"/>
      <c r="F28" s="108"/>
    </row>
    <row r="29" spans="2:6" ht="21" customHeight="1">
      <c r="B29" s="152" t="s">
        <v>77</v>
      </c>
      <c r="C29" s="154">
        <v>-5556242</v>
      </c>
      <c r="D29" s="154">
        <v>-4211786</v>
      </c>
      <c r="E29" s="155">
        <v>-9468711</v>
      </c>
      <c r="F29" s="154">
        <v>-7986618</v>
      </c>
    </row>
    <row r="30" spans="2:6" ht="21" customHeight="1">
      <c r="B30" s="149"/>
      <c r="C30" s="108"/>
      <c r="D30" s="108"/>
      <c r="E30" s="107"/>
      <c r="F30" s="108"/>
    </row>
    <row r="31" spans="2:6" ht="21" customHeight="1">
      <c r="B31" s="152" t="s">
        <v>78</v>
      </c>
      <c r="C31" s="154">
        <v>-625123</v>
      </c>
      <c r="D31" s="154">
        <v>589252</v>
      </c>
      <c r="E31" s="154">
        <v>210725</v>
      </c>
      <c r="F31" s="154">
        <v>1476395</v>
      </c>
    </row>
    <row r="32" spans="2:6" ht="21" customHeight="1">
      <c r="B32" s="149"/>
      <c r="C32" s="108"/>
      <c r="D32" s="108"/>
      <c r="E32" s="107"/>
      <c r="F32" s="108"/>
    </row>
    <row r="33" spans="2:6" ht="21" customHeight="1">
      <c r="B33" s="152" t="s">
        <v>79</v>
      </c>
      <c r="C33" s="108"/>
      <c r="D33" s="108"/>
      <c r="E33" s="107"/>
      <c r="F33" s="108"/>
    </row>
    <row r="34" spans="2:6" ht="21" customHeight="1">
      <c r="B34" s="149" t="s">
        <v>80</v>
      </c>
      <c r="C34" s="108">
        <v>-89450</v>
      </c>
      <c r="D34" s="108">
        <v>7789</v>
      </c>
      <c r="E34" s="108">
        <v>-133709</v>
      </c>
      <c r="F34" s="108">
        <v>-36389</v>
      </c>
    </row>
    <row r="35" spans="2:6" ht="21" customHeight="1">
      <c r="B35" s="149" t="s">
        <v>81</v>
      </c>
      <c r="C35" s="108">
        <v>-206731</v>
      </c>
      <c r="D35" s="108">
        <v>-49160</v>
      </c>
      <c r="E35" s="107">
        <v>-377314</v>
      </c>
      <c r="F35" s="108">
        <v>-194864</v>
      </c>
    </row>
    <row r="36" spans="2:6" ht="21" customHeight="1">
      <c r="B36" s="149" t="s">
        <v>82</v>
      </c>
      <c r="C36" s="156">
        <v>-170993</v>
      </c>
      <c r="D36" s="157">
        <v>-123170</v>
      </c>
      <c r="E36" s="158">
        <v>-312845</v>
      </c>
      <c r="F36" s="157">
        <v>-239385</v>
      </c>
    </row>
    <row r="37" spans="2:6" ht="21" customHeight="1">
      <c r="B37" s="149"/>
      <c r="C37" s="154">
        <v>-467174</v>
      </c>
      <c r="D37" s="154">
        <v>-164541</v>
      </c>
      <c r="E37" s="154">
        <v>-823868</v>
      </c>
      <c r="F37" s="154">
        <v>-470638</v>
      </c>
    </row>
    <row r="38" spans="2:6">
      <c r="B38" s="149"/>
      <c r="C38" s="108"/>
      <c r="D38" s="108"/>
      <c r="E38" s="107"/>
      <c r="F38" s="108"/>
    </row>
    <row r="39" spans="2:6" ht="25.5">
      <c r="B39" s="153" t="s">
        <v>83</v>
      </c>
      <c r="C39" s="154">
        <v>-1092297</v>
      </c>
      <c r="D39" s="154">
        <v>424711</v>
      </c>
      <c r="E39" s="155">
        <v>-613143</v>
      </c>
      <c r="F39" s="154">
        <v>1005757</v>
      </c>
    </row>
    <row r="40" spans="2:6" ht="21" customHeight="1">
      <c r="B40" s="149" t="s">
        <v>84</v>
      </c>
      <c r="C40" s="108">
        <v>218830</v>
      </c>
      <c r="D40" s="108">
        <v>185337</v>
      </c>
      <c r="E40" s="108">
        <v>405157</v>
      </c>
      <c r="F40" s="108">
        <v>292851</v>
      </c>
    </row>
    <row r="41" spans="2:6">
      <c r="B41" s="149" t="s">
        <v>85</v>
      </c>
      <c r="C41" s="156">
        <v>-551217</v>
      </c>
      <c r="D41" s="157">
        <v>-135424</v>
      </c>
      <c r="E41" s="158">
        <v>-712741</v>
      </c>
      <c r="F41" s="157">
        <v>-282393</v>
      </c>
    </row>
    <row r="42" spans="2:6" ht="21" customHeight="1">
      <c r="B42" s="152" t="s">
        <v>206</v>
      </c>
      <c r="C42" s="154">
        <v>-1424684</v>
      </c>
      <c r="D42" s="154">
        <v>474624</v>
      </c>
      <c r="E42" s="155">
        <v>-920727</v>
      </c>
      <c r="F42" s="154">
        <v>1016215</v>
      </c>
    </row>
    <row r="43" spans="2:6" ht="21" customHeight="1">
      <c r="B43" s="149"/>
      <c r="C43" s="108"/>
      <c r="D43" s="108"/>
      <c r="E43" s="108"/>
      <c r="F43" s="108"/>
    </row>
    <row r="44" spans="2:6" ht="21" customHeight="1">
      <c r="B44" s="149" t="s">
        <v>86</v>
      </c>
      <c r="C44" s="108" t="s">
        <v>210</v>
      </c>
      <c r="D44" s="108">
        <v>-130237</v>
      </c>
      <c r="E44" s="107">
        <v>-155798</v>
      </c>
      <c r="F44" s="108">
        <v>-296920</v>
      </c>
    </row>
    <row r="45" spans="2:6" ht="21" customHeight="1">
      <c r="B45" s="149" t="s">
        <v>87</v>
      </c>
      <c r="C45" s="108">
        <v>524406</v>
      </c>
      <c r="D45" s="108">
        <v>3254</v>
      </c>
      <c r="E45" s="107">
        <v>552174</v>
      </c>
      <c r="F45" s="108">
        <v>20498</v>
      </c>
    </row>
    <row r="46" spans="2:6" ht="21" customHeight="1" thickBot="1">
      <c r="B46" s="152" t="s">
        <v>218</v>
      </c>
      <c r="C46" s="159">
        <v>-900278</v>
      </c>
      <c r="D46" s="160">
        <v>347641</v>
      </c>
      <c r="E46" s="161">
        <v>-524351</v>
      </c>
      <c r="F46" s="160">
        <v>739793</v>
      </c>
    </row>
    <row r="47" spans="2:6" ht="21.75" customHeight="1" thickTop="1">
      <c r="B47" s="149" t="s">
        <v>243</v>
      </c>
      <c r="C47" s="150">
        <v>-0.38</v>
      </c>
      <c r="D47" s="150">
        <v>0.15</v>
      </c>
      <c r="E47" s="151">
        <v>-0.22</v>
      </c>
      <c r="F47" s="150">
        <v>0.31</v>
      </c>
    </row>
  </sheetData>
  <mergeCells count="4">
    <mergeCell ref="B5:D7"/>
    <mergeCell ref="B9:B10"/>
    <mergeCell ref="C9:D9"/>
    <mergeCell ref="E9:F9"/>
  </mergeCells>
  <conditionalFormatting sqref="C15:F17 C19:F19 C22:F22 C25:F25 C28:F28 C31:F31 C34:F34 C37:F37 C40:F40 C43:F43 C11:D47">
    <cfRule type="expression" dxfId="16" priority="4">
      <formula>MOD(ROW(),2)=0</formula>
    </cfRule>
  </conditionalFormatting>
  <conditionalFormatting sqref="C11:F47">
    <cfRule type="expression" dxfId="15" priority="3">
      <formula>MOD(ROW(),2)=0</formula>
    </cfRule>
  </conditionalFormatting>
  <conditionalFormatting sqref="B11:B47">
    <cfRule type="expression" dxfId="14" priority="2">
      <formula>MOD(ROW(),2)=0</formula>
    </cfRule>
  </conditionalFormatting>
  <conditionalFormatting sqref="B11:B47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E71"/>
  <sheetViews>
    <sheetView showGridLines="0" showRowColHeaders="0" topLeftCell="A43" zoomScale="80" zoomScaleNormal="80" workbookViewId="0">
      <selection activeCell="H70" sqref="H70"/>
    </sheetView>
  </sheetViews>
  <sheetFormatPr defaultColWidth="8.7109375" defaultRowHeight="15"/>
  <cols>
    <col min="1" max="1" width="13.85546875" customWidth="1"/>
    <col min="2" max="2" width="90.140625" customWidth="1"/>
    <col min="3" max="4" width="12.140625" customWidth="1"/>
    <col min="5" max="5" width="2.85546875" customWidth="1"/>
  </cols>
  <sheetData>
    <row r="7" spans="2:4" ht="9.6" customHeight="1">
      <c r="B7" s="186"/>
      <c r="C7" s="194"/>
      <c r="D7" s="194"/>
    </row>
    <row r="8" spans="2:4">
      <c r="B8" s="5" t="s">
        <v>0</v>
      </c>
      <c r="C8" s="2"/>
      <c r="D8" s="2"/>
    </row>
    <row r="9" spans="2:4" ht="15.75" customHeight="1">
      <c r="B9" s="201"/>
      <c r="C9" s="192" t="s">
        <v>186</v>
      </c>
      <c r="D9" s="193"/>
    </row>
    <row r="10" spans="2:4" ht="32.450000000000003" customHeight="1">
      <c r="B10" s="201"/>
      <c r="C10" s="42" t="s">
        <v>215</v>
      </c>
      <c r="D10" s="42" t="s">
        <v>185</v>
      </c>
    </row>
    <row r="11" spans="2:4" ht="36.6" customHeight="1">
      <c r="B11" s="129" t="s">
        <v>88</v>
      </c>
      <c r="C11" s="58"/>
      <c r="D11" s="58"/>
    </row>
    <row r="12" spans="2:4" ht="21" customHeight="1">
      <c r="B12" s="98" t="s">
        <v>244</v>
      </c>
      <c r="C12" s="59">
        <v>-524351</v>
      </c>
      <c r="D12" s="59">
        <v>739793</v>
      </c>
    </row>
    <row r="13" spans="2:4" ht="21" customHeight="1">
      <c r="B13" s="98" t="s">
        <v>89</v>
      </c>
      <c r="C13" s="60"/>
      <c r="D13" s="60"/>
    </row>
    <row r="14" spans="2:4" ht="21" customHeight="1">
      <c r="B14" s="98" t="s">
        <v>24</v>
      </c>
      <c r="C14" s="59">
        <v>225518</v>
      </c>
      <c r="D14" s="59">
        <v>170420</v>
      </c>
    </row>
    <row r="15" spans="2:4" ht="21" customHeight="1">
      <c r="B15" s="98" t="s">
        <v>27</v>
      </c>
      <c r="C15" s="59">
        <v>354256</v>
      </c>
      <c r="D15" s="59">
        <v>330129</v>
      </c>
    </row>
    <row r="16" spans="2:4" ht="21" customHeight="1">
      <c r="B16" s="98" t="s">
        <v>28</v>
      </c>
      <c r="C16" s="59">
        <v>1649267</v>
      </c>
      <c r="D16" s="59">
        <v>41813</v>
      </c>
    </row>
    <row r="17" spans="2:4" ht="21" customHeight="1">
      <c r="B17" s="98" t="s">
        <v>207</v>
      </c>
      <c r="C17" s="59">
        <v>-7053</v>
      </c>
      <c r="D17" s="59">
        <v>-3722</v>
      </c>
    </row>
    <row r="18" spans="2:4" ht="21" customHeight="1">
      <c r="B18" s="98" t="s">
        <v>90</v>
      </c>
      <c r="C18" s="59">
        <v>10309</v>
      </c>
      <c r="D18" s="59">
        <v>12787</v>
      </c>
    </row>
    <row r="19" spans="2:4" ht="21" customHeight="1">
      <c r="B19" s="98" t="s">
        <v>158</v>
      </c>
      <c r="C19" s="59">
        <v>-935491</v>
      </c>
      <c r="D19" s="59">
        <v>-430911</v>
      </c>
    </row>
    <row r="20" spans="2:4" ht="21" customHeight="1">
      <c r="B20" s="98" t="s">
        <v>91</v>
      </c>
      <c r="C20" s="59">
        <v>538523</v>
      </c>
      <c r="D20" s="59">
        <v>219156</v>
      </c>
    </row>
    <row r="21" spans="2:4" ht="21" customHeight="1">
      <c r="B21" s="98" t="s">
        <v>92</v>
      </c>
      <c r="C21" s="59">
        <v>-38762</v>
      </c>
      <c r="D21" s="59">
        <v>-20025</v>
      </c>
    </row>
    <row r="22" spans="2:4" ht="21" customHeight="1">
      <c r="B22" s="98" t="s">
        <v>93</v>
      </c>
      <c r="C22" s="59">
        <v>874</v>
      </c>
      <c r="D22" s="59">
        <v>904</v>
      </c>
    </row>
    <row r="23" spans="2:4" ht="25.5">
      <c r="B23" s="98" t="s">
        <v>94</v>
      </c>
      <c r="C23" s="59">
        <v>972040</v>
      </c>
      <c r="D23" s="59">
        <v>-792651</v>
      </c>
    </row>
    <row r="24" spans="2:4" ht="21" customHeight="1">
      <c r="B24" s="98" t="s">
        <v>95</v>
      </c>
      <c r="C24" s="59">
        <v>-552174</v>
      </c>
      <c r="D24" s="94">
        <v>-20498</v>
      </c>
    </row>
    <row r="25" spans="2:4" ht="21" customHeight="1">
      <c r="B25" s="98"/>
      <c r="C25" s="136">
        <v>1692956</v>
      </c>
      <c r="D25" s="136">
        <v>247195</v>
      </c>
    </row>
    <row r="26" spans="2:4" ht="21" customHeight="1">
      <c r="B26" s="98" t="s">
        <v>245</v>
      </c>
      <c r="C26" s="59"/>
      <c r="D26" s="59"/>
    </row>
    <row r="27" spans="2:4" ht="21" customHeight="1">
      <c r="B27" s="98" t="s">
        <v>36</v>
      </c>
      <c r="C27" s="59">
        <v>65861</v>
      </c>
      <c r="D27" s="59">
        <v>-24391</v>
      </c>
    </row>
    <row r="28" spans="2:4" ht="21" customHeight="1">
      <c r="B28" s="98" t="s">
        <v>37</v>
      </c>
      <c r="C28" s="59">
        <v>-11039</v>
      </c>
      <c r="D28" s="59">
        <v>-4096</v>
      </c>
    </row>
    <row r="29" spans="2:4" ht="25.5">
      <c r="B29" s="98" t="s">
        <v>94</v>
      </c>
      <c r="C29" s="59">
        <v>190658</v>
      </c>
      <c r="D29" s="59" t="s">
        <v>210</v>
      </c>
    </row>
    <row r="30" spans="2:4" ht="21" customHeight="1">
      <c r="B30" s="98" t="s">
        <v>96</v>
      </c>
      <c r="C30" s="59">
        <v>170438</v>
      </c>
      <c r="D30" s="94">
        <v>-21644</v>
      </c>
    </row>
    <row r="31" spans="2:4" ht="21" customHeight="1">
      <c r="B31" s="98" t="s">
        <v>97</v>
      </c>
      <c r="C31" s="59">
        <v>-15177</v>
      </c>
      <c r="D31" s="94">
        <v>-11566</v>
      </c>
    </row>
    <row r="32" spans="2:4" ht="21" customHeight="1">
      <c r="B32" s="98" t="s">
        <v>98</v>
      </c>
      <c r="C32" s="59">
        <v>5833</v>
      </c>
      <c r="D32" s="94">
        <v>-45568</v>
      </c>
    </row>
    <row r="33" spans="2:4" ht="21" customHeight="1">
      <c r="B33" s="98" t="s">
        <v>40</v>
      </c>
      <c r="C33" s="59">
        <v>34578</v>
      </c>
      <c r="D33" s="94">
        <v>-17731</v>
      </c>
    </row>
    <row r="34" spans="2:4" ht="21" customHeight="1">
      <c r="B34" s="98" t="s">
        <v>41</v>
      </c>
      <c r="C34" s="59">
        <v>196457</v>
      </c>
      <c r="D34" s="94">
        <v>635</v>
      </c>
    </row>
    <row r="35" spans="2:4" ht="21" customHeight="1">
      <c r="B35" s="98" t="s">
        <v>42</v>
      </c>
      <c r="C35" s="59">
        <v>-3729</v>
      </c>
      <c r="D35" s="94">
        <v>342</v>
      </c>
    </row>
    <row r="36" spans="2:4" ht="21" customHeight="1">
      <c r="B36" s="98" t="s">
        <v>76</v>
      </c>
      <c r="C36" s="61">
        <v>-241935</v>
      </c>
      <c r="D36" s="130">
        <v>-18264</v>
      </c>
    </row>
    <row r="37" spans="2:4" ht="21" customHeight="1">
      <c r="B37" s="98"/>
      <c r="C37" s="59">
        <v>391945</v>
      </c>
      <c r="D37" s="94">
        <v>-142283</v>
      </c>
    </row>
    <row r="38" spans="2:4" ht="21" customHeight="1">
      <c r="B38" s="98" t="s">
        <v>99</v>
      </c>
      <c r="C38" s="59"/>
      <c r="D38" s="94"/>
    </row>
    <row r="39" spans="2:4" ht="21" customHeight="1">
      <c r="B39" s="98" t="s">
        <v>52</v>
      </c>
      <c r="C39" s="59">
        <v>-473489</v>
      </c>
      <c r="D39" s="94">
        <v>-21950</v>
      </c>
    </row>
    <row r="40" spans="2:4" ht="21" customHeight="1">
      <c r="B40" s="98" t="s">
        <v>100</v>
      </c>
      <c r="C40" s="59">
        <v>443452</v>
      </c>
      <c r="D40" s="94">
        <v>460059</v>
      </c>
    </row>
    <row r="41" spans="2:4" ht="21" customHeight="1">
      <c r="B41" s="98" t="s">
        <v>101</v>
      </c>
      <c r="C41" s="59">
        <v>155798</v>
      </c>
      <c r="D41" s="94">
        <v>296920</v>
      </c>
    </row>
    <row r="42" spans="2:4" ht="21" customHeight="1">
      <c r="B42" s="98" t="s">
        <v>54</v>
      </c>
      <c r="C42" s="59">
        <v>30268</v>
      </c>
      <c r="D42" s="94">
        <v>22446</v>
      </c>
    </row>
    <row r="43" spans="2:4" ht="21" customHeight="1">
      <c r="B43" s="98" t="s">
        <v>40</v>
      </c>
      <c r="C43" s="59">
        <v>-65595</v>
      </c>
      <c r="D43" s="94">
        <v>-22601</v>
      </c>
    </row>
    <row r="44" spans="2:4" ht="21" customHeight="1">
      <c r="B44" s="98" t="s">
        <v>55</v>
      </c>
      <c r="C44" s="59">
        <v>-244792</v>
      </c>
      <c r="D44" s="94">
        <v>67197</v>
      </c>
    </row>
    <row r="45" spans="2:4" ht="21" customHeight="1">
      <c r="B45" s="98" t="s">
        <v>24</v>
      </c>
      <c r="C45" s="59">
        <v>-165708</v>
      </c>
      <c r="D45" s="94">
        <v>-143841</v>
      </c>
    </row>
    <row r="46" spans="2:4" ht="21" customHeight="1">
      <c r="B46" s="98" t="s">
        <v>59</v>
      </c>
      <c r="C46" s="59">
        <v>-62997</v>
      </c>
      <c r="D46" s="94">
        <v>-47139</v>
      </c>
    </row>
    <row r="47" spans="2:4" ht="21" customHeight="1">
      <c r="B47" s="98" t="s">
        <v>56</v>
      </c>
      <c r="C47" s="59">
        <v>-18882</v>
      </c>
      <c r="D47" s="94">
        <v>-33158</v>
      </c>
    </row>
    <row r="48" spans="2:4" ht="21" customHeight="1">
      <c r="B48" s="98" t="s">
        <v>76</v>
      </c>
      <c r="C48" s="61">
        <v>103173</v>
      </c>
      <c r="D48" s="96">
        <v>101227</v>
      </c>
    </row>
    <row r="49" spans="1:5" ht="21" customHeight="1">
      <c r="B49" s="98"/>
      <c r="C49" s="61">
        <v>-298772</v>
      </c>
      <c r="D49" s="96">
        <v>679160</v>
      </c>
    </row>
    <row r="50" spans="1:5" ht="21" customHeight="1">
      <c r="B50" s="129" t="s">
        <v>102</v>
      </c>
      <c r="C50" s="62">
        <v>1786129</v>
      </c>
      <c r="D50" s="95">
        <v>784072</v>
      </c>
    </row>
    <row r="51" spans="1:5" s="14" customFormat="1" ht="21" customHeight="1">
      <c r="A51"/>
      <c r="B51" s="98" t="s">
        <v>103</v>
      </c>
      <c r="C51" s="59">
        <v>-160970</v>
      </c>
      <c r="D51" s="94">
        <v>-141502</v>
      </c>
    </row>
    <row r="52" spans="1:5" s="14" customFormat="1" ht="21" customHeight="1">
      <c r="A52"/>
      <c r="B52" s="98" t="s">
        <v>104</v>
      </c>
      <c r="C52" s="61">
        <v>-937</v>
      </c>
      <c r="D52" s="96">
        <v>-833</v>
      </c>
    </row>
    <row r="53" spans="1:5" s="14" customFormat="1" ht="21" customHeight="1">
      <c r="A53"/>
      <c r="B53" s="129" t="s">
        <v>105</v>
      </c>
      <c r="C53" s="62">
        <v>1624222</v>
      </c>
      <c r="D53" s="95">
        <v>641737</v>
      </c>
      <c r="E53" s="47"/>
    </row>
    <row r="54" spans="1:5" s="14" customFormat="1" ht="21" customHeight="1">
      <c r="A54"/>
      <c r="B54" s="129"/>
      <c r="C54" s="59"/>
      <c r="D54" s="94"/>
      <c r="E54" s="48"/>
    </row>
    <row r="55" spans="1:5" s="14" customFormat="1" ht="21" customHeight="1">
      <c r="A55"/>
      <c r="B55" s="129" t="s">
        <v>107</v>
      </c>
      <c r="C55" s="59"/>
      <c r="D55" s="94"/>
      <c r="E55" s="48"/>
    </row>
    <row r="56" spans="1:5" s="14" customFormat="1" ht="21" customHeight="1">
      <c r="A56"/>
      <c r="B56" s="98" t="s">
        <v>108</v>
      </c>
      <c r="C56" s="59">
        <v>-176717</v>
      </c>
      <c r="D56" s="94">
        <v>1109045</v>
      </c>
      <c r="E56" s="48"/>
    </row>
    <row r="57" spans="1:5" s="14" customFormat="1" ht="21" customHeight="1">
      <c r="A57"/>
      <c r="B57" s="98" t="s">
        <v>109</v>
      </c>
      <c r="C57" s="59">
        <v>-26207</v>
      </c>
      <c r="D57" s="94">
        <v>-13450</v>
      </c>
      <c r="E57" s="49"/>
    </row>
    <row r="58" spans="1:5" s="14" customFormat="1" ht="21" customHeight="1">
      <c r="A58"/>
      <c r="B58" s="98" t="s">
        <v>110</v>
      </c>
      <c r="C58" s="61">
        <v>-1070325</v>
      </c>
      <c r="D58" s="96">
        <v>-694187</v>
      </c>
      <c r="E58" s="47"/>
    </row>
    <row r="59" spans="1:5" s="14" customFormat="1" ht="21" customHeight="1">
      <c r="A59"/>
      <c r="B59" s="129" t="s">
        <v>208</v>
      </c>
      <c r="C59" s="62">
        <v>-1273249</v>
      </c>
      <c r="D59" s="95">
        <v>401408</v>
      </c>
      <c r="E59" s="47"/>
    </row>
    <row r="60" spans="1:5" s="14" customFormat="1" ht="21" customHeight="1">
      <c r="A60"/>
      <c r="B60" s="129"/>
      <c r="C60" s="62"/>
      <c r="D60" s="95"/>
      <c r="E60" s="50"/>
    </row>
    <row r="61" spans="1:5" s="14" customFormat="1" ht="21" customHeight="1">
      <c r="A61"/>
      <c r="B61" s="98" t="s">
        <v>111</v>
      </c>
      <c r="C61" s="59"/>
      <c r="D61" s="94"/>
      <c r="E61" s="48"/>
    </row>
    <row r="62" spans="1:5" s="14" customFormat="1" ht="21" customHeight="1">
      <c r="A62"/>
      <c r="B62" s="129" t="s">
        <v>246</v>
      </c>
      <c r="C62" s="59">
        <v>987575</v>
      </c>
      <c r="D62" s="94" t="s">
        <v>210</v>
      </c>
      <c r="E62" s="49"/>
    </row>
    <row r="63" spans="1:5" s="14" customFormat="1" ht="21" customHeight="1">
      <c r="A63"/>
      <c r="B63" s="98" t="s">
        <v>112</v>
      </c>
      <c r="C63" s="59">
        <v>-29525</v>
      </c>
      <c r="D63" s="94">
        <v>-26725</v>
      </c>
      <c r="E63" s="47"/>
    </row>
    <row r="64" spans="1:5" s="14" customFormat="1" ht="21" customHeight="1">
      <c r="A64"/>
      <c r="B64" s="98" t="s">
        <v>113</v>
      </c>
      <c r="C64" s="59">
        <v>-548393</v>
      </c>
      <c r="D64" s="94">
        <v>-851980</v>
      </c>
      <c r="E64" s="51"/>
    </row>
    <row r="65" spans="1:5" s="14" customFormat="1" ht="21" customHeight="1">
      <c r="A65"/>
      <c r="B65" s="98" t="s">
        <v>209</v>
      </c>
      <c r="C65" s="61">
        <v>-170477</v>
      </c>
      <c r="D65" s="96">
        <v>-242744</v>
      </c>
      <c r="E65" s="48"/>
    </row>
    <row r="66" spans="1:5" s="14" customFormat="1" ht="23.25" customHeight="1">
      <c r="A66"/>
      <c r="B66" s="129" t="s">
        <v>114</v>
      </c>
      <c r="C66" s="62">
        <v>239180</v>
      </c>
      <c r="D66" s="95">
        <v>-1121449</v>
      </c>
      <c r="E66" s="49"/>
    </row>
    <row r="67" spans="1:5" ht="23.25" customHeight="1">
      <c r="B67" s="98"/>
      <c r="C67" s="59"/>
      <c r="D67" s="94"/>
    </row>
    <row r="68" spans="1:5" ht="23.25" customHeight="1">
      <c r="B68" s="129" t="s">
        <v>115</v>
      </c>
      <c r="C68" s="62">
        <v>590153</v>
      </c>
      <c r="D68" s="95">
        <v>-78304</v>
      </c>
    </row>
    <row r="69" spans="1:5" ht="23.25" customHeight="1">
      <c r="B69" s="98" t="s">
        <v>116</v>
      </c>
      <c r="C69" s="59">
        <v>198694</v>
      </c>
      <c r="D69" s="94">
        <v>659045</v>
      </c>
    </row>
    <row r="70" spans="1:5" ht="23.25" customHeight="1" thickBot="1">
      <c r="B70" s="129" t="s">
        <v>117</v>
      </c>
      <c r="C70" s="131">
        <v>788847</v>
      </c>
      <c r="D70" s="97">
        <v>580741</v>
      </c>
    </row>
    <row r="71" spans="1:5" ht="15.75" thickTop="1"/>
  </sheetData>
  <mergeCells count="3">
    <mergeCell ref="B7:D7"/>
    <mergeCell ref="B9:B10"/>
    <mergeCell ref="C9:D9"/>
  </mergeCells>
  <conditionalFormatting sqref="B12:D52 C52:D54 C29:C66">
    <cfRule type="expression" dxfId="12" priority="13">
      <formula>MOD(ROW(),2)=0</formula>
    </cfRule>
  </conditionalFormatting>
  <conditionalFormatting sqref="B53:D66">
    <cfRule type="expression" dxfId="11" priority="12">
      <formula>MOD(ROW(),2)=0</formula>
    </cfRule>
  </conditionalFormatting>
  <conditionalFormatting sqref="B11:D66">
    <cfRule type="expression" dxfId="10" priority="11">
      <formula>MOD(ROW(),2)=0</formula>
    </cfRule>
  </conditionalFormatting>
  <conditionalFormatting sqref="B67:B68">
    <cfRule type="expression" dxfId="9" priority="10">
      <formula>MOD(ROW(),2)=0</formula>
    </cfRule>
  </conditionalFormatting>
  <conditionalFormatting sqref="B67:B68">
    <cfRule type="expression" dxfId="8" priority="9">
      <formula>MOD(ROW(),2)=0</formula>
    </cfRule>
  </conditionalFormatting>
  <conditionalFormatting sqref="C67:C68">
    <cfRule type="expression" dxfId="7" priority="8">
      <formula>MOD(ROW(),2)=0</formula>
    </cfRule>
  </conditionalFormatting>
  <conditionalFormatting sqref="C67:D68">
    <cfRule type="expression" dxfId="6" priority="7">
      <formula>MOD(ROW(),2)=0</formula>
    </cfRule>
  </conditionalFormatting>
  <conditionalFormatting sqref="C67:D68">
    <cfRule type="expression" dxfId="5" priority="6">
      <formula>MOD(ROW(),2)=0</formula>
    </cfRule>
  </conditionalFormatting>
  <conditionalFormatting sqref="B69:B70">
    <cfRule type="expression" dxfId="4" priority="5">
      <formula>MOD(ROW(),2)=0</formula>
    </cfRule>
  </conditionalFormatting>
  <conditionalFormatting sqref="B69:B70">
    <cfRule type="expression" dxfId="3" priority="4">
      <formula>MOD(ROW(),2)=0</formula>
    </cfRule>
  </conditionalFormatting>
  <conditionalFormatting sqref="C69:C70">
    <cfRule type="expression" dxfId="2" priority="3">
      <formula>MOD(ROW(),2)=0</formula>
    </cfRule>
  </conditionalFormatting>
  <conditionalFormatting sqref="C69:D70">
    <cfRule type="expression" dxfId="1" priority="2">
      <formula>MOD(ROW(),2)=0</formula>
    </cfRule>
  </conditionalFormatting>
  <conditionalFormatting sqref="C69:D7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5:T62"/>
  <sheetViews>
    <sheetView showGridLines="0" showRowColHeaders="0" zoomScale="80" zoomScaleNormal="80" workbookViewId="0">
      <selection activeCell="F22" sqref="F22"/>
    </sheetView>
  </sheetViews>
  <sheetFormatPr defaultRowHeight="15.75"/>
  <cols>
    <col min="1" max="1" width="8.140625" style="19" customWidth="1"/>
    <col min="2" max="2" width="7.42578125" style="19" customWidth="1"/>
    <col min="3" max="3" width="30" style="19" customWidth="1"/>
    <col min="4" max="4" width="12.28515625" style="19" customWidth="1"/>
    <col min="5" max="5" width="5.140625" style="19" customWidth="1"/>
    <col min="6" max="6" width="30" style="19" customWidth="1"/>
    <col min="7" max="7" width="14.140625" style="19" bestFit="1" customWidth="1"/>
    <col min="8" max="8" width="12.85546875" style="19" customWidth="1"/>
    <col min="9" max="9" width="9.140625" style="19"/>
    <col min="10" max="10" width="13.85546875" style="19" bestFit="1" customWidth="1"/>
    <col min="11" max="11" width="18.5703125" style="19" customWidth="1"/>
    <col min="12" max="12" width="14.85546875" style="20" customWidth="1"/>
    <col min="13" max="13" width="30.42578125" style="20" hidden="1" customWidth="1"/>
    <col min="14" max="14" width="8.85546875" style="20" hidden="1" customWidth="1"/>
    <col min="15" max="15" width="9.140625" style="20" hidden="1" customWidth="1"/>
    <col min="16" max="16" width="25.5703125" style="20" hidden="1" customWidth="1"/>
    <col min="17" max="17" width="8.85546875" style="20" hidden="1" customWidth="1"/>
    <col min="18" max="18" width="9.140625" style="20" hidden="1" customWidth="1"/>
    <col min="19" max="19" width="22.28515625" style="20" hidden="1" customWidth="1"/>
    <col min="20" max="20" width="12.140625" style="20" hidden="1" customWidth="1"/>
    <col min="21" max="21" width="9.140625" style="20" customWidth="1"/>
    <col min="22" max="16384" width="9.140625" style="20"/>
  </cols>
  <sheetData>
    <row r="5" spans="3:20">
      <c r="C5" s="179"/>
      <c r="D5" s="180"/>
      <c r="E5" s="180"/>
      <c r="F5" s="180"/>
      <c r="G5" s="180"/>
      <c r="H5" s="180"/>
    </row>
    <row r="6" spans="3:20">
      <c r="C6" s="180"/>
      <c r="D6" s="180"/>
      <c r="E6" s="180"/>
      <c r="F6" s="180"/>
      <c r="G6" s="180"/>
      <c r="H6" s="180"/>
    </row>
    <row r="7" spans="3:20">
      <c r="C7" s="180"/>
      <c r="D7" s="180"/>
      <c r="E7" s="180"/>
      <c r="F7" s="180"/>
      <c r="G7" s="180"/>
      <c r="H7" s="180"/>
    </row>
    <row r="8" spans="3:20" ht="16.5" thickBot="1"/>
    <row r="9" spans="3:20" ht="16.5" thickTop="1">
      <c r="C9" s="181" t="s">
        <v>139</v>
      </c>
      <c r="D9" s="182"/>
      <c r="E9" s="68"/>
      <c r="F9" s="181" t="s">
        <v>140</v>
      </c>
      <c r="G9" s="182"/>
    </row>
    <row r="10" spans="3:20">
      <c r="C10" s="183" t="s">
        <v>255</v>
      </c>
      <c r="D10" s="184"/>
      <c r="E10" s="68"/>
      <c r="F10" s="183" t="s">
        <v>255</v>
      </c>
      <c r="G10" s="184"/>
    </row>
    <row r="11" spans="3:20">
      <c r="C11" s="71" t="s">
        <v>6</v>
      </c>
      <c r="D11" s="72">
        <v>16213</v>
      </c>
      <c r="E11" s="70"/>
      <c r="F11" s="71" t="s">
        <v>153</v>
      </c>
      <c r="G11" s="73">
        <v>13243</v>
      </c>
    </row>
    <row r="12" spans="3:20">
      <c r="C12" s="81" t="s">
        <v>8</v>
      </c>
      <c r="D12" s="82">
        <v>2761</v>
      </c>
      <c r="E12" s="70"/>
      <c r="F12" s="75"/>
      <c r="G12" s="74"/>
    </row>
    <row r="13" spans="3:20">
      <c r="C13" s="81" t="s">
        <v>154</v>
      </c>
      <c r="D13" s="82">
        <v>8320</v>
      </c>
      <c r="E13" s="70"/>
      <c r="F13" s="204" t="s">
        <v>213</v>
      </c>
      <c r="G13" s="205">
        <v>2974</v>
      </c>
    </row>
    <row r="14" spans="3:20">
      <c r="C14" s="81" t="s">
        <v>155</v>
      </c>
      <c r="D14" s="82">
        <v>267</v>
      </c>
      <c r="E14" s="70"/>
      <c r="F14" s="204" t="s">
        <v>143</v>
      </c>
      <c r="G14" s="205">
        <v>288</v>
      </c>
      <c r="M14" s="21" t="s">
        <v>2</v>
      </c>
      <c r="N14" s="22"/>
      <c r="O14" s="22"/>
      <c r="P14" s="22"/>
      <c r="Q14" s="22"/>
    </row>
    <row r="15" spans="3:20">
      <c r="C15" s="81" t="s">
        <v>156</v>
      </c>
      <c r="D15" s="82">
        <v>676</v>
      </c>
      <c r="E15" s="70"/>
      <c r="F15" s="202"/>
      <c r="G15" s="203"/>
      <c r="M15" s="22"/>
      <c r="N15" s="22"/>
      <c r="O15" s="22"/>
      <c r="P15" s="22"/>
      <c r="Q15" s="22"/>
    </row>
    <row r="16" spans="3:20">
      <c r="C16" s="81" t="s">
        <v>141</v>
      </c>
      <c r="D16" s="82">
        <v>518</v>
      </c>
      <c r="E16" s="70"/>
      <c r="F16" s="204" t="s">
        <v>15</v>
      </c>
      <c r="G16" s="205">
        <v>7042</v>
      </c>
      <c r="M16" s="23" t="s">
        <v>3</v>
      </c>
      <c r="N16" s="24">
        <f>N18+N32+N34</f>
        <v>11465.986835026002</v>
      </c>
      <c r="O16" s="25"/>
      <c r="P16" s="26" t="s">
        <v>4</v>
      </c>
      <c r="Q16" s="27">
        <f>SUM(Q18:Q24)</f>
        <v>11465.986835025999</v>
      </c>
      <c r="S16" s="26" t="s">
        <v>5</v>
      </c>
      <c r="T16" s="27">
        <f>+SUM(T18:T26)</f>
        <v>6254.0332640000006</v>
      </c>
    </row>
    <row r="17" spans="3:20">
      <c r="C17" s="81" t="s">
        <v>142</v>
      </c>
      <c r="D17" s="82">
        <v>3670</v>
      </c>
      <c r="E17" s="70"/>
      <c r="F17" s="206"/>
      <c r="G17" s="207"/>
      <c r="M17" s="22"/>
      <c r="N17" s="22"/>
      <c r="O17" s="22"/>
      <c r="P17" s="22"/>
      <c r="Q17" s="22"/>
    </row>
    <row r="18" spans="3:20">
      <c r="C18" s="75"/>
      <c r="D18" s="76"/>
      <c r="E18" s="70"/>
      <c r="F18" s="75"/>
      <c r="G18" s="74"/>
      <c r="M18" s="28" t="s">
        <v>6</v>
      </c>
      <c r="N18" s="29">
        <f>SUM(N20:N30)</f>
        <v>8317.2810521920019</v>
      </c>
      <c r="O18" s="22"/>
      <c r="P18" s="30" t="s">
        <v>5</v>
      </c>
      <c r="Q18" s="31">
        <f>[2]Infograma!$F$44</f>
        <v>6254.0332640000006</v>
      </c>
      <c r="S18" s="30" t="s">
        <v>7</v>
      </c>
      <c r="T18" s="31">
        <f>[3]Informe_Mercado!$D$27/1000</f>
        <v>2784.9998968319628</v>
      </c>
    </row>
    <row r="19" spans="3:20">
      <c r="C19" s="75"/>
      <c r="D19" s="76"/>
      <c r="E19" s="70"/>
      <c r="F19" s="71"/>
      <c r="G19" s="73"/>
      <c r="M19" s="22"/>
      <c r="N19" s="22"/>
      <c r="O19" s="22"/>
      <c r="P19" s="30"/>
      <c r="Q19" s="31"/>
      <c r="S19" s="30"/>
      <c r="T19" s="30"/>
    </row>
    <row r="20" spans="3:20">
      <c r="C20" s="71" t="s">
        <v>144</v>
      </c>
      <c r="D20" s="76"/>
      <c r="E20" s="70"/>
      <c r="F20" s="71"/>
      <c r="G20" s="73"/>
      <c r="M20" s="32" t="s">
        <v>8</v>
      </c>
      <c r="N20" s="33">
        <f>[2]Infograma!$C$46</f>
        <v>1445.1022113669999</v>
      </c>
      <c r="O20" s="22"/>
      <c r="P20" s="34" t="s">
        <v>9</v>
      </c>
      <c r="Q20" s="31">
        <f>[2]Infograma!$F$46</f>
        <v>1487.4072069179997</v>
      </c>
      <c r="S20" s="30" t="s">
        <v>10</v>
      </c>
      <c r="T20" s="31">
        <f>[3]Informe_Mercado!$D$28/1000</f>
        <v>472.44025788335091</v>
      </c>
    </row>
    <row r="21" spans="3:20">
      <c r="C21" s="71" t="s">
        <v>157</v>
      </c>
      <c r="D21" s="72">
        <v>1372</v>
      </c>
      <c r="E21" s="70"/>
      <c r="F21" s="77"/>
      <c r="G21" s="74"/>
      <c r="M21" s="32"/>
      <c r="N21" s="32"/>
      <c r="O21" s="22"/>
      <c r="P21" s="30"/>
      <c r="Q21" s="31"/>
      <c r="S21" s="30"/>
      <c r="T21" s="30"/>
    </row>
    <row r="22" spans="3:20" s="19" customFormat="1">
      <c r="C22" s="75"/>
      <c r="D22" s="76"/>
      <c r="E22" s="70"/>
      <c r="F22" s="71"/>
      <c r="G22" s="73"/>
      <c r="M22" s="32" t="s">
        <v>11</v>
      </c>
      <c r="N22" s="33">
        <f>[2]Infograma!$C$48</f>
        <v>4288.7150071690012</v>
      </c>
      <c r="O22" s="22"/>
      <c r="P22" s="34" t="s">
        <v>12</v>
      </c>
      <c r="Q22" s="31">
        <f>[2]Infograma!$F$48</f>
        <v>131.02769953699922</v>
      </c>
      <c r="S22" s="30" t="s">
        <v>13</v>
      </c>
      <c r="T22" s="31">
        <f>[3]Informe_Mercado!$D$29/1000</f>
        <v>1323.6467173200888</v>
      </c>
    </row>
    <row r="23" spans="3:20" s="19" customFormat="1">
      <c r="C23" s="75"/>
      <c r="D23" s="76"/>
      <c r="E23" s="70"/>
      <c r="F23" s="69"/>
      <c r="G23" s="74"/>
      <c r="M23" s="32"/>
      <c r="N23" s="32"/>
      <c r="O23" s="22"/>
      <c r="P23" s="34"/>
      <c r="Q23" s="31"/>
      <c r="S23" s="30"/>
      <c r="T23" s="31"/>
    </row>
    <row r="24" spans="3:20" s="19" customFormat="1">
      <c r="C24" s="71" t="s">
        <v>145</v>
      </c>
      <c r="D24" s="72">
        <v>5963</v>
      </c>
      <c r="E24" s="70"/>
      <c r="F24" s="69"/>
      <c r="G24" s="74"/>
      <c r="M24" s="32" t="s">
        <v>14</v>
      </c>
      <c r="N24" s="33">
        <f>[2]Infograma!$C$50</f>
        <v>339.73959364799998</v>
      </c>
      <c r="O24" s="22"/>
      <c r="P24" s="34" t="s">
        <v>15</v>
      </c>
      <c r="Q24" s="31">
        <f>[2]Infograma!$F$50</f>
        <v>3593.5186645709991</v>
      </c>
      <c r="S24" s="30" t="s">
        <v>16</v>
      </c>
      <c r="T24" s="31">
        <f>[3]Informe_Mercado!$D$30/1000</f>
        <v>771.56557322995241</v>
      </c>
    </row>
    <row r="25" spans="3:20" s="19" customFormat="1" ht="16.5" thickBot="1">
      <c r="C25" s="78"/>
      <c r="D25" s="79"/>
      <c r="E25" s="70"/>
      <c r="F25" s="78"/>
      <c r="G25" s="80"/>
      <c r="M25" s="32"/>
      <c r="N25" s="32"/>
      <c r="O25" s="22"/>
      <c r="P25" s="22"/>
      <c r="Q25" s="22"/>
      <c r="S25" s="30"/>
      <c r="T25" s="31"/>
    </row>
    <row r="26" spans="3:20" s="19" customFormat="1" ht="16.5" thickTop="1">
      <c r="C26" s="67"/>
      <c r="D26" s="67"/>
      <c r="E26" s="67"/>
      <c r="F26" s="67"/>
      <c r="G26" s="67"/>
      <c r="M26" s="32" t="s">
        <v>17</v>
      </c>
      <c r="N26" s="33">
        <f>[2]Infograma!$C$52</f>
        <v>271.23089400000003</v>
      </c>
      <c r="O26" s="22"/>
      <c r="P26" s="22"/>
      <c r="Q26" s="22"/>
      <c r="S26" s="30" t="s">
        <v>18</v>
      </c>
      <c r="T26" s="31">
        <f>+Q18-SUM(T18:T24)</f>
        <v>901.38081873464489</v>
      </c>
    </row>
    <row r="27" spans="3:20" s="19" customFormat="1">
      <c r="C27" s="67"/>
      <c r="D27" s="67"/>
      <c r="E27" s="67"/>
      <c r="F27" s="67"/>
      <c r="G27" s="67"/>
      <c r="M27" s="32"/>
      <c r="N27" s="32"/>
      <c r="O27" s="22"/>
      <c r="P27" s="22"/>
      <c r="Q27" s="22"/>
    </row>
    <row r="28" spans="3:20" s="19" customFormat="1">
      <c r="C28" s="185" t="s">
        <v>146</v>
      </c>
      <c r="D28" s="185"/>
      <c r="E28" s="185"/>
      <c r="F28" s="185"/>
      <c r="G28" s="185"/>
      <c r="M28" s="32" t="s">
        <v>19</v>
      </c>
      <c r="N28" s="33">
        <f>[2]Infograma!$C$54</f>
        <v>1833.2179720080001</v>
      </c>
      <c r="O28" s="22"/>
      <c r="P28" s="22"/>
      <c r="Q28" s="22"/>
    </row>
    <row r="29" spans="3:20" s="19" customFormat="1">
      <c r="C29" s="185" t="s">
        <v>147</v>
      </c>
      <c r="D29" s="185"/>
      <c r="E29" s="185"/>
      <c r="F29" s="185"/>
      <c r="G29" s="185"/>
      <c r="M29" s="32"/>
      <c r="N29" s="32"/>
      <c r="O29" s="22"/>
      <c r="P29" s="22"/>
      <c r="Q29" s="22"/>
    </row>
    <row r="30" spans="3:20" s="19" customFormat="1">
      <c r="C30" s="185" t="s">
        <v>148</v>
      </c>
      <c r="D30" s="185"/>
      <c r="E30" s="185"/>
      <c r="F30" s="185"/>
      <c r="G30" s="185"/>
      <c r="M30" s="32" t="s">
        <v>20</v>
      </c>
      <c r="N30" s="33">
        <f>[2]Infograma!$C$56</f>
        <v>139.275374</v>
      </c>
      <c r="O30" s="22"/>
      <c r="P30" s="22"/>
      <c r="Q30" s="22"/>
    </row>
    <row r="31" spans="3:20" s="19" customFormat="1">
      <c r="C31" s="185" t="s">
        <v>149</v>
      </c>
      <c r="D31" s="185"/>
      <c r="E31" s="185"/>
      <c r="F31" s="185"/>
      <c r="G31" s="185"/>
      <c r="M31" s="22"/>
      <c r="N31" s="22"/>
      <c r="O31" s="22"/>
      <c r="P31" s="22"/>
      <c r="Q31" s="22"/>
    </row>
    <row r="32" spans="3:20" s="19" customFormat="1">
      <c r="C32" s="185" t="s">
        <v>150</v>
      </c>
      <c r="D32" s="185"/>
      <c r="E32" s="185"/>
      <c r="F32" s="185"/>
      <c r="G32" s="185"/>
      <c r="M32" s="28" t="s">
        <v>21</v>
      </c>
      <c r="N32" s="29">
        <f>[2]Infograma!$C$58</f>
        <v>188.159479</v>
      </c>
      <c r="O32" s="22"/>
      <c r="P32" s="22"/>
      <c r="Q32" s="22"/>
    </row>
    <row r="33" spans="3:18" s="19" customFormat="1">
      <c r="C33" s="185" t="s">
        <v>151</v>
      </c>
      <c r="D33" s="185"/>
      <c r="E33" s="185"/>
      <c r="F33" s="185"/>
      <c r="G33" s="185"/>
      <c r="M33" s="22"/>
      <c r="N33" s="22"/>
      <c r="O33" s="22"/>
      <c r="P33" s="22"/>
      <c r="Q33" s="22"/>
    </row>
    <row r="34" spans="3:18" s="19" customFormat="1">
      <c r="C34" s="185" t="s">
        <v>152</v>
      </c>
      <c r="D34" s="185"/>
      <c r="E34" s="185"/>
      <c r="F34" s="185"/>
      <c r="G34" s="185"/>
      <c r="M34" s="28" t="s">
        <v>22</v>
      </c>
      <c r="N34" s="29">
        <f>[2]Infograma!$C$60</f>
        <v>2960.5463038340004</v>
      </c>
      <c r="O34" s="22"/>
      <c r="P34" s="22"/>
      <c r="Q34" s="22"/>
    </row>
    <row r="35" spans="3:18" s="19" customFormat="1">
      <c r="M35" s="22"/>
      <c r="N35" s="22"/>
      <c r="O35" s="22"/>
      <c r="P35" s="22"/>
      <c r="Q35" s="22"/>
    </row>
    <row r="36" spans="3:18" s="19" customFormat="1">
      <c r="M36" s="22"/>
      <c r="N36" s="22"/>
      <c r="O36" s="22"/>
      <c r="P36" s="22"/>
      <c r="Q36" s="22"/>
    </row>
    <row r="37" spans="3:18" s="19" customFormat="1">
      <c r="M37" s="21"/>
      <c r="N37" s="22"/>
      <c r="O37" s="22"/>
      <c r="P37" s="22"/>
      <c r="Q37" s="22"/>
    </row>
    <row r="38" spans="3:18">
      <c r="J38" s="35"/>
      <c r="M38" s="22"/>
      <c r="N38" s="22"/>
      <c r="O38" s="22"/>
      <c r="P38" s="22"/>
      <c r="Q38" s="22"/>
    </row>
    <row r="39" spans="3:18">
      <c r="J39" s="35"/>
      <c r="M39" s="21"/>
      <c r="N39" s="21"/>
      <c r="O39" s="21"/>
      <c r="P39" s="21"/>
      <c r="Q39" s="21"/>
      <c r="R39" s="21"/>
    </row>
    <row r="40" spans="3:18">
      <c r="J40" s="35"/>
      <c r="K40" s="36"/>
      <c r="M40" s="21"/>
      <c r="N40" s="21"/>
      <c r="O40" s="21"/>
      <c r="P40" s="21"/>
      <c r="Q40" s="21"/>
      <c r="R40" s="21"/>
    </row>
    <row r="41" spans="3:18">
      <c r="J41" s="35"/>
      <c r="M41" s="21"/>
      <c r="N41" s="21"/>
      <c r="O41" s="21"/>
      <c r="P41" s="21"/>
      <c r="Q41" s="21"/>
      <c r="R41" s="21"/>
    </row>
    <row r="42" spans="3:18">
      <c r="J42" s="35"/>
      <c r="M42" s="21"/>
      <c r="N42" s="21"/>
      <c r="O42" s="21"/>
      <c r="P42" s="21"/>
      <c r="Q42" s="21"/>
      <c r="R42" s="21"/>
    </row>
    <row r="43" spans="3:18">
      <c r="J43" s="35"/>
      <c r="K43" s="36"/>
      <c r="M43" s="21"/>
      <c r="N43" s="21"/>
      <c r="O43" s="21"/>
      <c r="P43" s="21"/>
      <c r="Q43" s="21"/>
      <c r="R43" s="21"/>
    </row>
    <row r="44" spans="3:18">
      <c r="K44" s="36"/>
      <c r="M44" s="21"/>
      <c r="N44" s="21"/>
      <c r="O44" s="21"/>
      <c r="P44" s="21"/>
      <c r="Q44" s="21"/>
      <c r="R44" s="21"/>
    </row>
    <row r="45" spans="3:18">
      <c r="J45" s="36"/>
      <c r="K45" s="36"/>
      <c r="M45" s="21"/>
      <c r="N45" s="21"/>
      <c r="O45" s="21"/>
      <c r="P45" s="21"/>
      <c r="Q45" s="21"/>
      <c r="R45" s="21"/>
    </row>
    <row r="46" spans="3:18">
      <c r="J46" s="36"/>
      <c r="M46" s="21"/>
      <c r="N46" s="21"/>
      <c r="O46" s="21"/>
      <c r="P46" s="21"/>
      <c r="Q46" s="21"/>
      <c r="R46" s="21"/>
    </row>
    <row r="47" spans="3:18" s="19" customFormat="1">
      <c r="J47" s="36"/>
      <c r="M47" s="21"/>
      <c r="N47" s="21"/>
      <c r="O47" s="21"/>
      <c r="P47" s="21"/>
      <c r="Q47" s="21"/>
      <c r="R47" s="21"/>
    </row>
    <row r="48" spans="3:18" s="19" customFormat="1">
      <c r="K48" s="36"/>
      <c r="M48" s="21"/>
      <c r="N48" s="21"/>
      <c r="O48" s="21"/>
      <c r="P48" s="21"/>
      <c r="Q48" s="21"/>
      <c r="R48" s="21"/>
    </row>
    <row r="49" spans="1:18" s="19" customFormat="1">
      <c r="K49" s="35"/>
      <c r="M49" s="21"/>
      <c r="N49" s="21"/>
      <c r="O49" s="21"/>
      <c r="P49" s="21"/>
      <c r="Q49" s="21"/>
      <c r="R49" s="21"/>
    </row>
    <row r="50" spans="1:18" s="19" customFormat="1">
      <c r="M50" s="21"/>
      <c r="N50" s="21"/>
      <c r="O50" s="21"/>
      <c r="P50" s="21"/>
      <c r="Q50" s="21"/>
      <c r="R50" s="21"/>
    </row>
    <row r="51" spans="1:18" s="19" customFormat="1">
      <c r="J51" s="36"/>
      <c r="M51" s="21"/>
      <c r="N51" s="21"/>
      <c r="O51" s="21"/>
      <c r="P51" s="21"/>
      <c r="Q51" s="21"/>
      <c r="R51" s="21"/>
    </row>
    <row r="52" spans="1:18">
      <c r="M52" s="21"/>
      <c r="N52" s="21"/>
      <c r="O52" s="21"/>
      <c r="P52" s="21"/>
      <c r="Q52" s="21"/>
      <c r="R52" s="21"/>
    </row>
    <row r="53" spans="1:18">
      <c r="M53" s="21"/>
      <c r="N53" s="21"/>
      <c r="O53" s="21"/>
      <c r="P53" s="21"/>
      <c r="Q53" s="21"/>
      <c r="R53" s="21"/>
    </row>
    <row r="54" spans="1:18">
      <c r="M54" s="21"/>
      <c r="N54" s="21"/>
      <c r="O54" s="21"/>
      <c r="P54" s="21"/>
      <c r="Q54" s="21"/>
      <c r="R54" s="21"/>
    </row>
    <row r="55" spans="1:18">
      <c r="G55" s="20"/>
      <c r="H55" s="20"/>
      <c r="I55" s="20"/>
      <c r="J55" s="20"/>
      <c r="K55" s="20"/>
      <c r="M55" s="21"/>
      <c r="N55" s="21"/>
      <c r="O55" s="21"/>
      <c r="P55" s="21"/>
      <c r="Q55" s="21"/>
      <c r="R55" s="21"/>
    </row>
    <row r="56" spans="1:18">
      <c r="J56" s="35"/>
    </row>
    <row r="58" spans="1:18">
      <c r="A58" s="20"/>
      <c r="B58" s="20"/>
      <c r="C58" s="20"/>
      <c r="D58" s="20"/>
      <c r="E58" s="20"/>
      <c r="F58" s="20"/>
    </row>
    <row r="62" spans="1:18">
      <c r="C62" s="35"/>
      <c r="D62" s="35"/>
    </row>
  </sheetData>
  <dataConsolidate/>
  <mergeCells count="12">
    <mergeCell ref="C33:G33"/>
    <mergeCell ref="C34:G34"/>
    <mergeCell ref="C28:G28"/>
    <mergeCell ref="C29:G29"/>
    <mergeCell ref="C30:G30"/>
    <mergeCell ref="C31:G31"/>
    <mergeCell ref="C32:G32"/>
    <mergeCell ref="C5:H7"/>
    <mergeCell ref="C9:D9"/>
    <mergeCell ref="F9:G9"/>
    <mergeCell ref="C10:D10"/>
    <mergeCell ref="F10:G10"/>
  </mergeCells>
  <conditionalFormatting sqref="C12:D17 F15:G15">
    <cfRule type="expression" dxfId="54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showGridLines="0" showRowColHeaders="0" zoomScale="80" zoomScaleNormal="80" workbookViewId="0">
      <selection activeCell="I11" sqref="I11"/>
    </sheetView>
  </sheetViews>
  <sheetFormatPr defaultColWidth="8.7109375" defaultRowHeight="15" customHeight="1"/>
  <cols>
    <col min="1" max="1" width="13.85546875" customWidth="1"/>
    <col min="2" max="2" width="35.85546875" customWidth="1"/>
    <col min="3" max="10" width="15.42578125" customWidth="1"/>
    <col min="16384" max="16384" width="8.7109375" customWidth="1"/>
  </cols>
  <sheetData>
    <row r="1" spans="1:10" ht="15" customHeight="1">
      <c r="B1" s="186"/>
      <c r="C1" s="186"/>
      <c r="D1" s="186"/>
      <c r="E1" s="186"/>
      <c r="F1" s="186"/>
    </row>
    <row r="2" spans="1:10" ht="15" customHeight="1">
      <c r="B2" s="186"/>
      <c r="C2" s="186"/>
      <c r="D2" s="186"/>
      <c r="E2" s="186"/>
      <c r="F2" s="186"/>
    </row>
    <row r="3" spans="1:10" ht="15" customHeight="1">
      <c r="B3" s="186"/>
      <c r="C3" s="186"/>
      <c r="D3" s="186"/>
      <c r="E3" s="186"/>
      <c r="F3" s="186"/>
    </row>
    <row r="4" spans="1:10" ht="15" customHeight="1">
      <c r="B4" s="186"/>
      <c r="C4" s="186"/>
      <c r="D4" s="186"/>
      <c r="E4" s="186"/>
      <c r="F4" s="186"/>
    </row>
    <row r="5" spans="1:10" ht="15" customHeight="1">
      <c r="B5" s="186"/>
      <c r="C5" s="186"/>
      <c r="D5" s="186"/>
      <c r="E5" s="186"/>
      <c r="F5" s="186"/>
    </row>
    <row r="6" spans="1:10" ht="15" customHeight="1">
      <c r="B6" s="186"/>
      <c r="C6" s="186"/>
      <c r="D6" s="186"/>
      <c r="E6" s="186"/>
      <c r="F6" s="186"/>
    </row>
    <row r="7" spans="1:10" ht="24.6" customHeight="1">
      <c r="A7" s="9"/>
      <c r="B7" s="5" t="s">
        <v>0</v>
      </c>
      <c r="C7" s="9"/>
      <c r="D7" s="9"/>
      <c r="E7" s="9"/>
    </row>
    <row r="8" spans="1:10" ht="24.6" customHeight="1" thickBot="1">
      <c r="A8" s="9"/>
      <c r="B8" s="189"/>
      <c r="C8" s="190" t="s">
        <v>23</v>
      </c>
      <c r="D8" s="191"/>
      <c r="E8" s="191"/>
      <c r="F8" s="191"/>
      <c r="G8" s="190" t="s">
        <v>182</v>
      </c>
      <c r="H8" s="191"/>
      <c r="I8" s="191"/>
      <c r="J8" s="191"/>
    </row>
    <row r="9" spans="1:10" ht="32.450000000000003" customHeight="1" thickTop="1">
      <c r="A9" s="9"/>
      <c r="B9" s="189"/>
      <c r="C9" s="187" t="s">
        <v>214</v>
      </c>
      <c r="D9" s="188"/>
      <c r="E9" s="187" t="s">
        <v>184</v>
      </c>
      <c r="F9" s="188"/>
      <c r="G9" s="187" t="s">
        <v>215</v>
      </c>
      <c r="H9" s="188"/>
      <c r="I9" s="187" t="s">
        <v>185</v>
      </c>
      <c r="J9" s="188"/>
    </row>
    <row r="10" spans="1:10" ht="31.5" customHeight="1">
      <c r="A10" s="9"/>
      <c r="B10" s="189"/>
      <c r="C10" s="37" t="s">
        <v>211</v>
      </c>
      <c r="D10" s="37" t="s">
        <v>118</v>
      </c>
      <c r="E10" s="37" t="s">
        <v>211</v>
      </c>
      <c r="F10" s="37" t="s">
        <v>118</v>
      </c>
      <c r="G10" s="37" t="s">
        <v>211</v>
      </c>
      <c r="H10" s="37" t="s">
        <v>118</v>
      </c>
      <c r="I10" s="37" t="s">
        <v>211</v>
      </c>
      <c r="J10" s="37" t="s">
        <v>118</v>
      </c>
    </row>
    <row r="11" spans="1:10" ht="21.75" customHeight="1">
      <c r="A11" s="9"/>
      <c r="B11" s="63" t="s">
        <v>119</v>
      </c>
      <c r="C11" s="64">
        <v>2768128</v>
      </c>
      <c r="D11" s="64">
        <v>2724031</v>
      </c>
      <c r="E11" s="64">
        <v>2766585</v>
      </c>
      <c r="F11" s="64">
        <v>2620987</v>
      </c>
      <c r="G11" s="64">
        <v>5609896</v>
      </c>
      <c r="H11" s="64">
        <v>5839839</v>
      </c>
      <c r="I11" s="64">
        <v>5641592</v>
      </c>
      <c r="J11" s="64">
        <v>5280573</v>
      </c>
    </row>
    <row r="12" spans="1:10" ht="21.75" customHeight="1">
      <c r="A12" s="9"/>
      <c r="B12" s="63" t="s">
        <v>120</v>
      </c>
      <c r="C12" s="64">
        <v>399303</v>
      </c>
      <c r="D12" s="64">
        <v>334891</v>
      </c>
      <c r="E12" s="64">
        <v>425533</v>
      </c>
      <c r="F12" s="64">
        <v>309802</v>
      </c>
      <c r="G12" s="64">
        <v>768063</v>
      </c>
      <c r="H12" s="64">
        <v>679159</v>
      </c>
      <c r="I12" s="64">
        <v>855836</v>
      </c>
      <c r="J12" s="64">
        <v>624928</v>
      </c>
    </row>
    <row r="13" spans="1:10" ht="21.75" customHeight="1">
      <c r="A13" s="9"/>
      <c r="B13" s="63" t="s">
        <v>121</v>
      </c>
      <c r="C13" s="64">
        <v>1173445</v>
      </c>
      <c r="D13" s="64">
        <v>1359370</v>
      </c>
      <c r="E13" s="64">
        <v>996054</v>
      </c>
      <c r="F13" s="64">
        <v>1042491</v>
      </c>
      <c r="G13" s="64">
        <v>2321478</v>
      </c>
      <c r="H13" s="64">
        <v>2821664</v>
      </c>
      <c r="I13" s="64">
        <v>2102567</v>
      </c>
      <c r="J13" s="64">
        <v>2149621</v>
      </c>
    </row>
    <row r="14" spans="1:10" ht="21.75" customHeight="1">
      <c r="A14" s="9"/>
      <c r="B14" s="63" t="s">
        <v>122</v>
      </c>
      <c r="C14" s="64">
        <v>841411</v>
      </c>
      <c r="D14" s="64">
        <v>539604</v>
      </c>
      <c r="E14" s="64">
        <v>1061983</v>
      </c>
      <c r="F14" s="64">
        <v>625485</v>
      </c>
      <c r="G14" s="64">
        <v>1382247</v>
      </c>
      <c r="H14" s="64">
        <v>1027348</v>
      </c>
      <c r="I14" s="64">
        <v>1899390</v>
      </c>
      <c r="J14" s="64">
        <v>1158436</v>
      </c>
    </row>
    <row r="15" spans="1:10" ht="21.75" customHeight="1">
      <c r="A15" s="9"/>
      <c r="B15" s="63" t="s">
        <v>123</v>
      </c>
      <c r="C15" s="64">
        <v>223437</v>
      </c>
      <c r="D15" s="64">
        <v>176026</v>
      </c>
      <c r="E15" s="64">
        <v>171645</v>
      </c>
      <c r="F15" s="64">
        <v>128263</v>
      </c>
      <c r="G15" s="64">
        <v>427628</v>
      </c>
      <c r="H15" s="64">
        <v>355340</v>
      </c>
      <c r="I15" s="64">
        <v>358362</v>
      </c>
      <c r="J15" s="64">
        <v>265367</v>
      </c>
    </row>
    <row r="16" spans="1:10" ht="21.75" customHeight="1">
      <c r="A16" s="9"/>
      <c r="B16" s="63" t="s">
        <v>124</v>
      </c>
      <c r="C16" s="64">
        <v>285585</v>
      </c>
      <c r="D16" s="64">
        <v>136207</v>
      </c>
      <c r="E16" s="64">
        <v>314679</v>
      </c>
      <c r="F16" s="64">
        <v>149098</v>
      </c>
      <c r="G16" s="64">
        <v>570596</v>
      </c>
      <c r="H16" s="64">
        <v>303579</v>
      </c>
      <c r="I16" s="64">
        <v>670035</v>
      </c>
      <c r="J16" s="64">
        <v>361053</v>
      </c>
    </row>
    <row r="17" spans="1:10" ht="21.75" customHeight="1">
      <c r="A17" s="9"/>
      <c r="B17" s="63" t="s">
        <v>125</v>
      </c>
      <c r="C17" s="133">
        <v>351948</v>
      </c>
      <c r="D17" s="133">
        <v>220132</v>
      </c>
      <c r="E17" s="133">
        <v>352752</v>
      </c>
      <c r="F17" s="133">
        <v>197094</v>
      </c>
      <c r="G17" s="133">
        <v>691906</v>
      </c>
      <c r="H17" s="133">
        <v>467109</v>
      </c>
      <c r="I17" s="133">
        <v>699867</v>
      </c>
      <c r="J17" s="133">
        <v>391974</v>
      </c>
    </row>
    <row r="18" spans="1:10" ht="21.75" customHeight="1">
      <c r="A18" s="9"/>
      <c r="B18" s="132" t="s">
        <v>126</v>
      </c>
      <c r="C18" s="134">
        <v>6043257</v>
      </c>
      <c r="D18" s="134">
        <v>5490261</v>
      </c>
      <c r="E18" s="134">
        <v>6089231</v>
      </c>
      <c r="F18" s="134">
        <v>5073220</v>
      </c>
      <c r="G18" s="134">
        <v>11771814</v>
      </c>
      <c r="H18" s="134">
        <v>11494038</v>
      </c>
      <c r="I18" s="134">
        <v>12227649</v>
      </c>
      <c r="J18" s="134">
        <v>10231952</v>
      </c>
    </row>
    <row r="19" spans="1:10" ht="21.75" customHeight="1">
      <c r="A19" s="9"/>
      <c r="B19" s="63" t="s">
        <v>127</v>
      </c>
      <c r="C19" s="64">
        <v>6857</v>
      </c>
      <c r="D19" s="64" t="s">
        <v>187</v>
      </c>
      <c r="E19" s="64">
        <v>8272</v>
      </c>
      <c r="F19" s="64" t="s">
        <v>212</v>
      </c>
      <c r="G19" s="64">
        <v>16711</v>
      </c>
      <c r="H19" s="64" t="s">
        <v>187</v>
      </c>
      <c r="I19" s="64">
        <v>16832</v>
      </c>
      <c r="J19" s="64" t="s">
        <v>212</v>
      </c>
    </row>
    <row r="20" spans="1:10" ht="21.75" customHeight="1">
      <c r="A20" s="9"/>
      <c r="B20" s="63" t="s">
        <v>128</v>
      </c>
      <c r="C20" s="64" t="s">
        <v>187</v>
      </c>
      <c r="D20" s="64">
        <v>15260</v>
      </c>
      <c r="E20" s="64" t="s">
        <v>187</v>
      </c>
      <c r="F20" s="64" t="s">
        <v>212</v>
      </c>
      <c r="G20" s="64" t="s">
        <v>187</v>
      </c>
      <c r="H20" s="64">
        <v>28054</v>
      </c>
      <c r="I20" s="64" t="s">
        <v>187</v>
      </c>
      <c r="J20" s="64">
        <v>913</v>
      </c>
    </row>
    <row r="21" spans="1:10" ht="21.75" customHeight="1">
      <c r="B21" s="63" t="s">
        <v>129</v>
      </c>
      <c r="C21" s="64" t="s">
        <v>187</v>
      </c>
      <c r="D21" s="64">
        <v>-30106</v>
      </c>
      <c r="E21" s="64" t="s">
        <v>187</v>
      </c>
      <c r="F21" s="64">
        <v>-25343</v>
      </c>
      <c r="G21" s="64" t="s">
        <v>187</v>
      </c>
      <c r="H21" s="64">
        <v>-53321</v>
      </c>
      <c r="I21" s="64" t="s">
        <v>187</v>
      </c>
      <c r="J21" s="64">
        <v>-110100</v>
      </c>
    </row>
    <row r="22" spans="1:10" ht="21.75" customHeight="1" thickBot="1">
      <c r="B22" s="132" t="s">
        <v>130</v>
      </c>
      <c r="C22" s="135">
        <v>6050114</v>
      </c>
      <c r="D22" s="135">
        <v>5475415</v>
      </c>
      <c r="E22" s="135">
        <v>6097503</v>
      </c>
      <c r="F22" s="135">
        <v>5047877</v>
      </c>
      <c r="G22" s="135">
        <v>11788525</v>
      </c>
      <c r="H22" s="135">
        <v>11468771</v>
      </c>
      <c r="I22" s="135">
        <v>12244481</v>
      </c>
      <c r="J22" s="135">
        <v>10122765</v>
      </c>
    </row>
    <row r="23" spans="1:10" ht="15.75" thickTop="1">
      <c r="C23" s="6"/>
      <c r="D23" s="6"/>
    </row>
    <row r="24" spans="1:10">
      <c r="C24" s="6"/>
      <c r="D24" s="6"/>
    </row>
    <row r="25" spans="1:10">
      <c r="C25" s="6"/>
      <c r="D25" s="6"/>
    </row>
    <row r="26" spans="1:10"/>
    <row r="27" spans="1:10">
      <c r="C27" s="6"/>
      <c r="D27" s="6"/>
    </row>
    <row r="28" spans="1:10">
      <c r="C28" s="6"/>
      <c r="D28" s="6"/>
    </row>
    <row r="29" spans="1:10">
      <c r="C29" s="6"/>
      <c r="D29" s="6"/>
    </row>
    <row r="30" spans="1:10">
      <c r="C30" s="6"/>
      <c r="D30" s="6"/>
    </row>
    <row r="31" spans="1:10">
      <c r="D31" s="6"/>
    </row>
    <row r="32" spans="1:10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</sheetData>
  <mergeCells count="8">
    <mergeCell ref="B1:F6"/>
    <mergeCell ref="E9:F9"/>
    <mergeCell ref="G9:H9"/>
    <mergeCell ref="I9:J9"/>
    <mergeCell ref="C9:D9"/>
    <mergeCell ref="B8:B10"/>
    <mergeCell ref="C8:F8"/>
    <mergeCell ref="G8:J8"/>
  </mergeCells>
  <conditionalFormatting sqref="B11:F17">
    <cfRule type="expression" dxfId="53" priority="10">
      <formula>MOD(ROW(),2)=0</formula>
    </cfRule>
  </conditionalFormatting>
  <conditionalFormatting sqref="D11:F17">
    <cfRule type="expression" dxfId="52" priority="9">
      <formula>MOD(ROW(),2)=0</formula>
    </cfRule>
  </conditionalFormatting>
  <conditionalFormatting sqref="G11:J17">
    <cfRule type="expression" dxfId="51" priority="7">
      <formula>MOD(ROW(),2)=0</formula>
    </cfRule>
  </conditionalFormatting>
  <conditionalFormatting sqref="H11:J17">
    <cfRule type="expression" dxfId="50" priority="6">
      <formula>MOD(ROW(),2)=0</formula>
    </cfRule>
  </conditionalFormatting>
  <conditionalFormatting sqref="B18:F22">
    <cfRule type="expression" dxfId="49" priority="4">
      <formula>MOD(ROW(),2)=0</formula>
    </cfRule>
  </conditionalFormatting>
  <conditionalFormatting sqref="D18:F22">
    <cfRule type="expression" dxfId="48" priority="3">
      <formula>MOD(ROW(),2)=0</formula>
    </cfRule>
  </conditionalFormatting>
  <conditionalFormatting sqref="G18:J22">
    <cfRule type="expression" dxfId="47" priority="2">
      <formula>MOD(ROW(),2)=0</formula>
    </cfRule>
  </conditionalFormatting>
  <conditionalFormatting sqref="H18:J22">
    <cfRule type="expression" dxfId="4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showGridLines="0" showRowColHeaders="0" zoomScale="80" zoomScaleNormal="80" workbookViewId="0">
      <selection activeCell="D14" sqref="D14"/>
    </sheetView>
  </sheetViews>
  <sheetFormatPr defaultColWidth="8.7109375" defaultRowHeight="15" customHeight="1"/>
  <cols>
    <col min="1" max="1" width="13.85546875" customWidth="1"/>
    <col min="2" max="2" width="42.85546875" customWidth="1"/>
    <col min="3" max="6" width="19.5703125" customWidth="1"/>
    <col min="16384" max="16384" width="8.7109375" customWidth="1"/>
  </cols>
  <sheetData>
    <row r="1" spans="1:6" ht="15" customHeight="1">
      <c r="B1" s="186"/>
      <c r="C1" s="186"/>
      <c r="D1" s="186"/>
      <c r="E1" s="186"/>
      <c r="F1" s="186"/>
    </row>
    <row r="2" spans="1:6" ht="15" customHeight="1">
      <c r="B2" s="186"/>
      <c r="C2" s="186"/>
      <c r="D2" s="186"/>
      <c r="E2" s="186"/>
      <c r="F2" s="186"/>
    </row>
    <row r="3" spans="1:6" ht="15" customHeight="1">
      <c r="B3" s="186"/>
      <c r="C3" s="186"/>
      <c r="D3" s="186"/>
      <c r="E3" s="186"/>
      <c r="F3" s="186"/>
    </row>
    <row r="4" spans="1:6" ht="15" customHeight="1">
      <c r="B4" s="186"/>
      <c r="C4" s="186"/>
      <c r="D4" s="186"/>
      <c r="E4" s="186"/>
      <c r="F4" s="186"/>
    </row>
    <row r="5" spans="1:6" ht="15" customHeight="1">
      <c r="B5" s="186"/>
      <c r="C5" s="186"/>
      <c r="D5" s="186"/>
      <c r="E5" s="186"/>
      <c r="F5" s="186"/>
    </row>
    <row r="6" spans="1:6" ht="15" customHeight="1">
      <c r="B6" s="186"/>
      <c r="C6" s="186"/>
      <c r="D6" s="186"/>
      <c r="E6" s="186"/>
      <c r="F6" s="186"/>
    </row>
    <row r="7" spans="1:6" ht="24.6" customHeight="1">
      <c r="A7" s="9"/>
      <c r="B7" s="5" t="s">
        <v>0</v>
      </c>
      <c r="C7" s="9"/>
      <c r="D7" s="9"/>
      <c r="E7" s="9"/>
    </row>
    <row r="8" spans="1:6" ht="32.450000000000003" customHeight="1">
      <c r="A8" s="9"/>
      <c r="B8" s="189"/>
      <c r="C8" s="192" t="s">
        <v>23</v>
      </c>
      <c r="D8" s="193"/>
      <c r="E8" s="192" t="s">
        <v>182</v>
      </c>
      <c r="F8" s="193"/>
    </row>
    <row r="9" spans="1:6" ht="31.5" customHeight="1">
      <c r="A9" s="9"/>
      <c r="B9" s="189"/>
      <c r="C9" s="37" t="s">
        <v>214</v>
      </c>
      <c r="D9" s="37" t="s">
        <v>184</v>
      </c>
      <c r="E9" s="37" t="s">
        <v>215</v>
      </c>
      <c r="F9" s="37" t="s">
        <v>185</v>
      </c>
    </row>
    <row r="10" spans="1:6" ht="24.6" customHeight="1">
      <c r="A10" s="9"/>
      <c r="B10" s="63" t="s">
        <v>131</v>
      </c>
      <c r="C10" s="64">
        <v>409856</v>
      </c>
      <c r="D10" s="65">
        <v>480103</v>
      </c>
      <c r="E10" s="64">
        <v>803911</v>
      </c>
      <c r="F10" s="65">
        <v>967628</v>
      </c>
    </row>
    <row r="11" spans="1:6" ht="24.6" customHeight="1">
      <c r="A11" s="9"/>
      <c r="B11" s="63" t="s">
        <v>132</v>
      </c>
      <c r="C11" s="64">
        <v>233089</v>
      </c>
      <c r="D11" s="65">
        <v>209823</v>
      </c>
      <c r="E11" s="64">
        <v>459205</v>
      </c>
      <c r="F11" s="65">
        <v>422310</v>
      </c>
    </row>
    <row r="12" spans="1:6" ht="24.6" customHeight="1">
      <c r="A12" s="9"/>
      <c r="B12" s="63" t="s">
        <v>133</v>
      </c>
      <c r="C12" s="64">
        <v>89298</v>
      </c>
      <c r="D12" s="65">
        <v>61145</v>
      </c>
      <c r="E12" s="64">
        <v>178596</v>
      </c>
      <c r="F12" s="65">
        <v>122289</v>
      </c>
    </row>
    <row r="13" spans="1:6" ht="24.6" customHeight="1">
      <c r="A13" s="9"/>
      <c r="B13" s="63" t="s">
        <v>134</v>
      </c>
      <c r="C13" s="64">
        <v>108330</v>
      </c>
      <c r="D13" s="65">
        <v>297583</v>
      </c>
      <c r="E13" s="64">
        <v>172137</v>
      </c>
      <c r="F13" s="65">
        <v>297583</v>
      </c>
    </row>
    <row r="14" spans="1:6" ht="24.6" customHeight="1">
      <c r="A14" s="9"/>
      <c r="B14" s="63" t="s">
        <v>135</v>
      </c>
      <c r="C14" s="64">
        <v>126663</v>
      </c>
      <c r="D14" s="65">
        <v>110107</v>
      </c>
      <c r="E14" s="64">
        <v>236746</v>
      </c>
      <c r="F14" s="65">
        <v>195094</v>
      </c>
    </row>
    <row r="15" spans="1:6" ht="24.6" customHeight="1">
      <c r="A15" s="9"/>
      <c r="B15" s="63" t="s">
        <v>136</v>
      </c>
      <c r="C15" s="64">
        <v>835650</v>
      </c>
      <c r="D15" s="65">
        <v>1046928</v>
      </c>
      <c r="E15" s="64">
        <v>1469946</v>
      </c>
      <c r="F15" s="65">
        <v>2177452</v>
      </c>
    </row>
    <row r="16" spans="1:6" ht="24.6" customHeight="1">
      <c r="A16" s="9"/>
      <c r="B16" s="63" t="s">
        <v>20</v>
      </c>
      <c r="C16" s="64">
        <v>151413</v>
      </c>
      <c r="D16" s="65">
        <v>95500</v>
      </c>
      <c r="E16" s="64">
        <v>302827</v>
      </c>
      <c r="F16" s="65">
        <v>191000</v>
      </c>
    </row>
    <row r="17" spans="1:6" ht="24.6" customHeight="1">
      <c r="A17" s="9"/>
      <c r="B17" s="63" t="s">
        <v>137</v>
      </c>
      <c r="C17" s="64">
        <v>472642</v>
      </c>
      <c r="D17" s="65">
        <v>273757</v>
      </c>
      <c r="E17" s="64">
        <v>926231</v>
      </c>
      <c r="F17" s="65">
        <v>528781</v>
      </c>
    </row>
    <row r="18" spans="1:6" ht="24.6" customHeight="1">
      <c r="A18" s="9"/>
      <c r="B18" s="63" t="s">
        <v>138</v>
      </c>
      <c r="C18" s="64">
        <v>-169732</v>
      </c>
      <c r="D18" s="65">
        <v>-199744</v>
      </c>
      <c r="E18" s="64">
        <v>-313905</v>
      </c>
      <c r="F18" s="65">
        <v>-378596</v>
      </c>
    </row>
    <row r="19" spans="1:6" ht="24.6" customHeight="1" thickBot="1">
      <c r="A19" s="9"/>
      <c r="B19" s="63"/>
      <c r="C19" s="66">
        <v>2257209</v>
      </c>
      <c r="D19" s="66">
        <v>2375202</v>
      </c>
      <c r="E19" s="66">
        <v>4235694</v>
      </c>
      <c r="F19" s="66">
        <v>4523541</v>
      </c>
    </row>
    <row r="20" spans="1:6" ht="15.75" hidden="1" thickTop="1"/>
    <row r="21" spans="1:6" ht="15.75" hidden="1" thickTop="1">
      <c r="C21" s="7"/>
      <c r="D21" s="7"/>
    </row>
    <row r="22" spans="1:6" ht="15.75" hidden="1" thickTop="1">
      <c r="C22" s="6"/>
      <c r="D22" s="6"/>
    </row>
    <row r="23" spans="1:6" ht="15.75" hidden="1" thickTop="1">
      <c r="C23" s="6"/>
      <c r="D23" s="6"/>
    </row>
    <row r="24" spans="1:6" ht="15.75" hidden="1" thickTop="1">
      <c r="C24" s="6"/>
      <c r="D24" s="6"/>
    </row>
    <row r="25" spans="1:6" ht="15.75" hidden="1" thickTop="1"/>
    <row r="26" spans="1:6" ht="15.75" hidden="1" thickTop="1">
      <c r="C26" s="6"/>
      <c r="D26" s="6"/>
    </row>
    <row r="27" spans="1:6" ht="15.75" hidden="1" thickTop="1">
      <c r="C27" s="6"/>
      <c r="D27" s="6"/>
    </row>
    <row r="28" spans="1:6" ht="15.75" hidden="1" thickTop="1">
      <c r="C28" s="6"/>
      <c r="D28" s="6"/>
    </row>
    <row r="29" spans="1:6" ht="15.75" hidden="1" thickTop="1">
      <c r="C29" s="6"/>
      <c r="D29" s="6"/>
    </row>
    <row r="30" spans="1:6" ht="15.75" hidden="1" thickTop="1">
      <c r="D30" s="6"/>
    </row>
    <row r="31" spans="1:6" ht="15.75" hidden="1" thickTop="1">
      <c r="C31" s="6"/>
      <c r="D31" s="6"/>
    </row>
    <row r="32" spans="1:6" ht="15.75" hidden="1" thickTop="1">
      <c r="C32" s="6"/>
      <c r="D32" s="6"/>
    </row>
    <row r="33" spans="3:4" ht="15.75" hidden="1" thickTop="1">
      <c r="C33" s="6"/>
      <c r="D33" s="6"/>
    </row>
    <row r="34" spans="3:4" ht="15.75" hidden="1" thickTop="1">
      <c r="C34" s="6"/>
      <c r="D34" s="6"/>
    </row>
    <row r="35" spans="3:4" ht="15.75" hidden="1" thickTop="1">
      <c r="C35" s="6"/>
      <c r="D35" s="6"/>
    </row>
    <row r="36" spans="3:4" ht="15.75" hidden="1" thickTop="1">
      <c r="C36" s="6"/>
      <c r="D36" s="6"/>
    </row>
    <row r="37" spans="3:4" ht="15.75" hidden="1" thickTop="1">
      <c r="C37" s="6"/>
      <c r="D37" s="6"/>
    </row>
    <row r="38" spans="3:4" ht="15.75" thickTop="1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D19">
    <cfRule type="expression" dxfId="45" priority="2">
      <formula>MOD(ROW(),2)=0</formula>
    </cfRule>
  </conditionalFormatting>
  <conditionalFormatting sqref="E10:F19">
    <cfRule type="expression" dxfId="4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showRowColHeaders="0" zoomScale="80" zoomScaleNormal="80" workbookViewId="0">
      <selection activeCell="E50" sqref="E50"/>
    </sheetView>
  </sheetViews>
  <sheetFormatPr defaultColWidth="8.7109375" defaultRowHeight="15" custom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6" width="20.28515625" customWidth="1"/>
    <col min="16384" max="16384" width="8.7109375" customWidth="1"/>
  </cols>
  <sheetData>
    <row r="1" spans="1:6" ht="15" customHeight="1">
      <c r="B1" s="186"/>
      <c r="C1" s="186"/>
      <c r="D1" s="186"/>
      <c r="E1" s="186"/>
      <c r="F1" s="186"/>
    </row>
    <row r="2" spans="1:6" ht="15" customHeight="1">
      <c r="B2" s="186"/>
      <c r="C2" s="186"/>
      <c r="D2" s="186"/>
      <c r="E2" s="186"/>
      <c r="F2" s="186"/>
    </row>
    <row r="3" spans="1:6" ht="15" customHeight="1">
      <c r="B3" s="186"/>
      <c r="C3" s="186"/>
      <c r="D3" s="186"/>
      <c r="E3" s="186"/>
      <c r="F3" s="186"/>
    </row>
    <row r="4" spans="1:6" ht="15" customHeight="1">
      <c r="B4" s="186"/>
      <c r="C4" s="186"/>
      <c r="D4" s="186"/>
      <c r="E4" s="186"/>
      <c r="F4" s="186"/>
    </row>
    <row r="5" spans="1:6" ht="15" customHeight="1">
      <c r="B5" s="186"/>
      <c r="C5" s="186"/>
      <c r="D5" s="186"/>
      <c r="E5" s="186"/>
      <c r="F5" s="186"/>
    </row>
    <row r="6" spans="1:6" ht="15" customHeight="1">
      <c r="B6" s="186"/>
      <c r="C6" s="186"/>
      <c r="D6" s="186"/>
      <c r="E6" s="186"/>
      <c r="F6" s="186"/>
    </row>
    <row r="7" spans="1:6" ht="24.6" customHeight="1">
      <c r="A7" s="9"/>
      <c r="B7" s="5" t="s">
        <v>0</v>
      </c>
      <c r="C7" s="9"/>
      <c r="D7" s="9"/>
      <c r="E7" s="9"/>
    </row>
    <row r="8" spans="1:6" ht="32.450000000000003" customHeight="1">
      <c r="A8" s="9"/>
      <c r="B8" s="189"/>
      <c r="C8" s="192" t="s">
        <v>23</v>
      </c>
      <c r="D8" s="193"/>
      <c r="E8" s="192" t="s">
        <v>182</v>
      </c>
      <c r="F8" s="193"/>
    </row>
    <row r="9" spans="1:6" ht="31.5" customHeight="1">
      <c r="A9" s="9"/>
      <c r="B9" s="189"/>
      <c r="C9" s="37" t="s">
        <v>214</v>
      </c>
      <c r="D9" s="37" t="s">
        <v>184</v>
      </c>
      <c r="E9" s="37" t="s">
        <v>215</v>
      </c>
      <c r="F9" s="37" t="s">
        <v>185</v>
      </c>
    </row>
    <row r="10" spans="1:6" ht="28.5" customHeight="1">
      <c r="A10" s="9"/>
      <c r="B10" s="98" t="s">
        <v>188</v>
      </c>
      <c r="C10" s="99">
        <v>5475415</v>
      </c>
      <c r="D10" s="100">
        <v>5047877</v>
      </c>
      <c r="E10" s="99">
        <v>11468771</v>
      </c>
      <c r="F10" s="100">
        <v>10122765</v>
      </c>
    </row>
    <row r="11" spans="1:6" ht="26.25" customHeight="1">
      <c r="A11" s="9"/>
      <c r="B11" s="98" t="s">
        <v>158</v>
      </c>
      <c r="C11" s="99">
        <v>498773</v>
      </c>
      <c r="D11" s="100">
        <v>252538</v>
      </c>
      <c r="E11" s="99">
        <v>935491</v>
      </c>
      <c r="F11" s="100">
        <v>430911</v>
      </c>
    </row>
    <row r="12" spans="1:6" ht="24.6" customHeight="1">
      <c r="A12" s="9"/>
      <c r="B12" s="46" t="s">
        <v>189</v>
      </c>
      <c r="C12" s="99">
        <v>920530</v>
      </c>
      <c r="D12" s="100">
        <v>826666</v>
      </c>
      <c r="E12" s="99">
        <v>1788661</v>
      </c>
      <c r="F12" s="100">
        <v>1669221</v>
      </c>
    </row>
    <row r="13" spans="1:6" ht="24.6" customHeight="1">
      <c r="A13" s="9"/>
      <c r="B13" s="46" t="s">
        <v>216</v>
      </c>
      <c r="C13" s="99">
        <v>-271933</v>
      </c>
      <c r="D13" s="100">
        <v>453744</v>
      </c>
      <c r="E13" s="99">
        <v>-972040</v>
      </c>
      <c r="F13" s="100">
        <v>792651</v>
      </c>
    </row>
    <row r="14" spans="1:6" ht="24.6" customHeight="1">
      <c r="A14" s="9"/>
      <c r="B14" s="98" t="s">
        <v>190</v>
      </c>
      <c r="C14" s="99">
        <v>683279</v>
      </c>
      <c r="D14" s="100">
        <v>398218</v>
      </c>
      <c r="E14" s="99">
        <v>1112782</v>
      </c>
      <c r="F14" s="100">
        <v>719519</v>
      </c>
    </row>
    <row r="15" spans="1:6" ht="27" customHeight="1">
      <c r="A15" s="9"/>
      <c r="B15" s="98" t="s">
        <v>191</v>
      </c>
      <c r="C15" s="99">
        <v>19030</v>
      </c>
      <c r="D15" s="100">
        <v>9119</v>
      </c>
      <c r="E15" s="99">
        <v>38762</v>
      </c>
      <c r="F15" s="100">
        <v>20025</v>
      </c>
    </row>
    <row r="16" spans="1:6" ht="24.6" customHeight="1">
      <c r="A16" s="9"/>
      <c r="B16" s="46" t="s">
        <v>106</v>
      </c>
      <c r="C16" s="99">
        <v>-19305</v>
      </c>
      <c r="D16" s="100">
        <v>-14335</v>
      </c>
      <c r="E16" s="99">
        <v>-51199</v>
      </c>
      <c r="F16" s="100">
        <v>-44904</v>
      </c>
    </row>
    <row r="17" spans="1:6" ht="24.6" customHeight="1">
      <c r="A17" s="9"/>
      <c r="B17" s="46" t="s">
        <v>192</v>
      </c>
      <c r="C17" s="99">
        <v>66855</v>
      </c>
      <c r="D17" s="100" t="s">
        <v>210</v>
      </c>
      <c r="E17" s="99">
        <v>205849</v>
      </c>
      <c r="F17" s="100" t="s">
        <v>210</v>
      </c>
    </row>
    <row r="18" spans="1:6" ht="24.6" customHeight="1">
      <c r="A18" s="9"/>
      <c r="B18" s="46" t="s">
        <v>193</v>
      </c>
      <c r="C18" s="99">
        <v>762406</v>
      </c>
      <c r="D18" s="100">
        <v>405503</v>
      </c>
      <c r="E18" s="99">
        <v>1174464</v>
      </c>
      <c r="F18" s="94">
        <v>850453</v>
      </c>
    </row>
    <row r="19" spans="1:6" ht="24.6" customHeight="1">
      <c r="A19" s="9"/>
      <c r="B19" s="46" t="s">
        <v>194</v>
      </c>
      <c r="C19" s="99">
        <v>-3203931</v>
      </c>
      <c r="D19" s="100">
        <v>-2578292</v>
      </c>
      <c r="E19" s="99">
        <v>-6022105</v>
      </c>
      <c r="F19" s="96">
        <v>-5097628</v>
      </c>
    </row>
    <row r="20" spans="1:6" ht="20.25" customHeight="1" thickBot="1">
      <c r="A20" s="9"/>
      <c r="B20" s="46"/>
      <c r="C20" s="111">
        <v>4931119</v>
      </c>
      <c r="D20" s="112">
        <v>4801038</v>
      </c>
      <c r="E20" s="111">
        <v>9679436</v>
      </c>
      <c r="F20" s="113">
        <v>9463013</v>
      </c>
    </row>
    <row r="21" spans="1:6" ht="15.75" thickTop="1">
      <c r="A21" s="9"/>
      <c r="B21" s="9"/>
      <c r="C21" s="9"/>
      <c r="D21" s="9"/>
      <c r="E21" s="9"/>
    </row>
    <row r="22" spans="1:6" ht="15" hidden="1" customHeight="1"/>
    <row r="23" spans="1:6" hidden="1">
      <c r="C23" s="7"/>
      <c r="D23" s="7"/>
    </row>
    <row r="24" spans="1:6" hidden="1">
      <c r="C24" s="6"/>
      <c r="D24" s="6"/>
    </row>
    <row r="25" spans="1:6" hidden="1">
      <c r="C25" s="6"/>
      <c r="D25" s="6"/>
    </row>
    <row r="26" spans="1:6" hidden="1">
      <c r="C26" s="6"/>
      <c r="D26" s="6"/>
    </row>
    <row r="27" spans="1:6" ht="15" hidden="1" customHeight="1"/>
    <row r="28" spans="1:6" hidden="1">
      <c r="C28" s="6"/>
      <c r="D28" s="6"/>
    </row>
    <row r="29" spans="1:6" hidden="1">
      <c r="C29" s="6"/>
      <c r="D29" s="6"/>
    </row>
    <row r="30" spans="1:6" hidden="1">
      <c r="C30" s="6"/>
      <c r="D30" s="6"/>
    </row>
    <row r="31" spans="1:6" hidden="1">
      <c r="C31" s="6"/>
      <c r="D31" s="6"/>
    </row>
    <row r="32" spans="1:6" hidden="1">
      <c r="D32" s="6"/>
    </row>
    <row r="33" spans="3:4" hidden="1">
      <c r="C33" s="6"/>
      <c r="D33" s="6"/>
    </row>
    <row r="34" spans="3:4" hidden="1">
      <c r="C34" s="6"/>
      <c r="D34" s="6"/>
    </row>
    <row r="35" spans="3:4" hidden="1">
      <c r="C35" s="6"/>
      <c r="D35" s="6"/>
    </row>
    <row r="36" spans="3:4" hidden="1">
      <c r="C36" s="6"/>
      <c r="D36" s="6"/>
    </row>
    <row r="37" spans="3:4" hidden="1">
      <c r="C37" s="6"/>
      <c r="D37" s="6"/>
    </row>
    <row r="38" spans="3:4" hidden="1">
      <c r="C38" s="6"/>
      <c r="D38" s="6"/>
    </row>
    <row r="39" spans="3:4" hidden="1">
      <c r="C39" s="6"/>
      <c r="D39" s="6"/>
    </row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F17 B18 F18">
    <cfRule type="expression" dxfId="43" priority="7">
      <formula>MOD(ROW(),2)=0</formula>
    </cfRule>
  </conditionalFormatting>
  <conditionalFormatting sqref="B19 F19">
    <cfRule type="expression" dxfId="42" priority="6">
      <formula>MOD(ROW(),2)=0</formula>
    </cfRule>
  </conditionalFormatting>
  <conditionalFormatting sqref="C20:F20">
    <cfRule type="expression" dxfId="41" priority="5">
      <formula>MOD(ROW(),2)=0</formula>
    </cfRule>
  </conditionalFormatting>
  <conditionalFormatting sqref="C18:C19">
    <cfRule type="expression" dxfId="40" priority="4">
      <formula>MOD(ROW(),2)=0</formula>
    </cfRule>
  </conditionalFormatting>
  <conditionalFormatting sqref="D18:D19">
    <cfRule type="expression" dxfId="39" priority="3">
      <formula>MOD(ROW(),2)=0</formula>
    </cfRule>
  </conditionalFormatting>
  <conditionalFormatting sqref="E18:E19">
    <cfRule type="expression" dxfId="38" priority="2">
      <formula>MOD(ROW(),2)=0</formula>
    </cfRule>
  </conditionalFormatting>
  <conditionalFormatting sqref="B20">
    <cfRule type="expression" dxfId="3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40"/>
  <sheetViews>
    <sheetView showGridLines="0" showRowColHeaders="0" topLeftCell="A4" zoomScale="80" zoomScaleNormal="80" workbookViewId="0">
      <selection activeCell="D28" sqref="D28"/>
    </sheetView>
  </sheetViews>
  <sheetFormatPr defaultColWidth="8.7109375" defaultRowHeight="15" customHeight="1"/>
  <cols>
    <col min="1" max="1" width="13.85546875" customWidth="1"/>
    <col min="2" max="2" width="57.7109375" bestFit="1" customWidth="1"/>
    <col min="3" max="6" width="20.28515625" customWidth="1"/>
    <col min="7" max="8" width="8.7109375" customWidth="1"/>
  </cols>
  <sheetData>
    <row r="1" spans="2:7"/>
    <row r="2" spans="2:7"/>
    <row r="3" spans="2:7"/>
    <row r="4" spans="2:7"/>
    <row r="5" spans="2:7">
      <c r="B5" s="186"/>
      <c r="C5" s="186"/>
      <c r="D5" s="186"/>
      <c r="E5" s="194"/>
      <c r="F5" s="194"/>
      <c r="G5" s="194"/>
    </row>
    <row r="6" spans="2:7">
      <c r="B6" s="194"/>
      <c r="C6" s="194"/>
      <c r="D6" s="194"/>
      <c r="E6" s="194"/>
      <c r="F6" s="194"/>
      <c r="G6" s="194"/>
    </row>
    <row r="7" spans="2:7">
      <c r="B7" s="194"/>
      <c r="C7" s="194"/>
      <c r="D7" s="194"/>
      <c r="E7" s="194"/>
      <c r="F7" s="194"/>
      <c r="G7" s="194"/>
    </row>
    <row r="8" spans="2:7" ht="21" customHeight="1">
      <c r="B8" s="5" t="s">
        <v>0</v>
      </c>
      <c r="C8" s="2"/>
      <c r="D8" s="2"/>
    </row>
    <row r="9" spans="2:7" ht="24" customHeight="1">
      <c r="B9" s="193"/>
      <c r="C9" s="192" t="s">
        <v>23</v>
      </c>
      <c r="D9" s="193"/>
      <c r="E9" s="192" t="s">
        <v>182</v>
      </c>
      <c r="F9" s="193"/>
    </row>
    <row r="10" spans="2:7" ht="24" customHeight="1">
      <c r="B10" s="193"/>
      <c r="C10" s="37" t="s">
        <v>214</v>
      </c>
      <c r="D10" s="37" t="s">
        <v>184</v>
      </c>
      <c r="E10" s="37" t="s">
        <v>215</v>
      </c>
      <c r="F10" s="37" t="s">
        <v>185</v>
      </c>
    </row>
    <row r="11" spans="2:7" ht="24" customHeight="1">
      <c r="B11" s="46" t="s">
        <v>196</v>
      </c>
      <c r="C11" s="99">
        <v>256948</v>
      </c>
      <c r="D11" s="100">
        <v>242165</v>
      </c>
      <c r="E11" s="99">
        <v>456964</v>
      </c>
      <c r="F11" s="100">
        <v>454674</v>
      </c>
    </row>
    <row r="12" spans="2:7" ht="24" customHeight="1">
      <c r="B12" s="46" t="s">
        <v>159</v>
      </c>
      <c r="C12" s="99">
        <v>27336</v>
      </c>
      <c r="D12" s="100">
        <v>15946</v>
      </c>
      <c r="E12" s="99">
        <v>51335</v>
      </c>
      <c r="F12" s="100">
        <v>36043</v>
      </c>
    </row>
    <row r="13" spans="2:7" ht="24" customHeight="1">
      <c r="B13" s="46" t="s">
        <v>24</v>
      </c>
      <c r="C13" s="99">
        <v>100998</v>
      </c>
      <c r="D13" s="100">
        <v>73783</v>
      </c>
      <c r="E13" s="99">
        <v>203585</v>
      </c>
      <c r="F13" s="100">
        <v>145680</v>
      </c>
    </row>
    <row r="14" spans="2:7" ht="24" customHeight="1">
      <c r="B14" s="46" t="s">
        <v>25</v>
      </c>
      <c r="C14" s="99">
        <v>25060</v>
      </c>
      <c r="D14" s="100">
        <v>16750</v>
      </c>
      <c r="E14" s="99">
        <v>41321</v>
      </c>
      <c r="F14" s="100">
        <v>32271</v>
      </c>
    </row>
    <row r="15" spans="2:7" ht="24" customHeight="1">
      <c r="B15" s="46" t="s">
        <v>26</v>
      </c>
      <c r="C15" s="99">
        <v>328439</v>
      </c>
      <c r="D15" s="100">
        <v>294492</v>
      </c>
      <c r="E15" s="99">
        <v>652069</v>
      </c>
      <c r="F15" s="100">
        <v>594347</v>
      </c>
    </row>
    <row r="16" spans="2:7" ht="24" customHeight="1">
      <c r="B16" s="46" t="s">
        <v>160</v>
      </c>
      <c r="C16" s="99">
        <v>2257209</v>
      </c>
      <c r="D16" s="100">
        <v>2375202</v>
      </c>
      <c r="E16" s="99">
        <v>4235694</v>
      </c>
      <c r="F16" s="100">
        <v>4523541</v>
      </c>
    </row>
    <row r="17" spans="2:6" ht="24" customHeight="1">
      <c r="B17" s="46" t="s">
        <v>27</v>
      </c>
      <c r="C17" s="99">
        <v>167632</v>
      </c>
      <c r="D17" s="100">
        <v>156675</v>
      </c>
      <c r="E17" s="99">
        <v>331730</v>
      </c>
      <c r="F17" s="100">
        <v>311729</v>
      </c>
    </row>
    <row r="18" spans="2:6" ht="24" customHeight="1">
      <c r="B18" s="46" t="s">
        <v>217</v>
      </c>
      <c r="C18" s="99">
        <v>11249</v>
      </c>
      <c r="D18" s="100">
        <v>9197</v>
      </c>
      <c r="E18" s="99">
        <v>22526</v>
      </c>
      <c r="F18" s="100">
        <v>18400</v>
      </c>
    </row>
    <row r="19" spans="2:6" ht="24" customHeight="1">
      <c r="B19" s="46" t="s">
        <v>28</v>
      </c>
      <c r="C19" s="99">
        <v>1543830</v>
      </c>
      <c r="D19" s="100">
        <v>23701</v>
      </c>
      <c r="E19" s="99">
        <v>1649267</v>
      </c>
      <c r="F19" s="100">
        <v>41813</v>
      </c>
    </row>
    <row r="20" spans="2:6">
      <c r="B20" s="46" t="s">
        <v>195</v>
      </c>
      <c r="C20" s="99">
        <v>579441</v>
      </c>
      <c r="D20" s="100">
        <v>720452</v>
      </c>
      <c r="E20" s="99">
        <v>1468393</v>
      </c>
      <c r="F20" s="100">
        <v>1485726</v>
      </c>
    </row>
    <row r="21" spans="2:6" ht="24" customHeight="1">
      <c r="B21" s="46" t="s">
        <v>197</v>
      </c>
      <c r="C21" s="99">
        <v>683279</v>
      </c>
      <c r="D21" s="100">
        <v>398218</v>
      </c>
      <c r="E21" s="99">
        <v>1112782</v>
      </c>
      <c r="F21" s="100">
        <v>719519</v>
      </c>
    </row>
    <row r="22" spans="2:6" ht="24.75" customHeight="1">
      <c r="B22" s="46" t="s">
        <v>198</v>
      </c>
      <c r="C22" s="99">
        <v>41995</v>
      </c>
      <c r="D22" s="100">
        <v>49746</v>
      </c>
      <c r="E22" s="99">
        <v>66913</v>
      </c>
      <c r="F22" s="100">
        <v>93513</v>
      </c>
    </row>
    <row r="23" spans="2:6" ht="24.75" customHeight="1" thickBot="1">
      <c r="B23" s="45" t="s">
        <v>31</v>
      </c>
      <c r="C23" s="111">
        <v>6023416</v>
      </c>
      <c r="D23" s="112">
        <v>4376327</v>
      </c>
      <c r="E23" s="111">
        <v>10292579</v>
      </c>
      <c r="F23" s="112">
        <v>8457256</v>
      </c>
    </row>
    <row r="24" spans="2:6" ht="24.75" customHeight="1" thickTop="1">
      <c r="B24" s="45" t="s">
        <v>72</v>
      </c>
      <c r="C24" s="110">
        <v>5556242</v>
      </c>
      <c r="D24" s="109">
        <v>4211786</v>
      </c>
      <c r="E24" s="110">
        <v>9468711</v>
      </c>
      <c r="F24" s="109">
        <v>7986618</v>
      </c>
    </row>
    <row r="25" spans="2:6" ht="24.75" customHeight="1">
      <c r="B25" s="45" t="s">
        <v>254</v>
      </c>
      <c r="C25" s="170">
        <v>467174</v>
      </c>
      <c r="D25" s="171">
        <v>164541</v>
      </c>
      <c r="E25" s="170">
        <v>823868</v>
      </c>
      <c r="F25" s="171">
        <v>470638</v>
      </c>
    </row>
    <row r="26" spans="2:6" ht="24.75" customHeight="1" thickBot="1">
      <c r="B26" s="45" t="s">
        <v>31</v>
      </c>
      <c r="C26" s="111">
        <v>6023416</v>
      </c>
      <c r="D26" s="112">
        <v>4376327</v>
      </c>
      <c r="E26" s="111">
        <v>10292579</v>
      </c>
      <c r="F26" s="112">
        <v>8457256</v>
      </c>
    </row>
    <row r="27" spans="2:6" ht="15.75" thickTop="1">
      <c r="C27" s="7"/>
      <c r="D27" s="7"/>
    </row>
    <row r="28" spans="2:6">
      <c r="C28" s="6"/>
      <c r="D28" s="6"/>
    </row>
    <row r="29" spans="2:6">
      <c r="C29" s="6"/>
      <c r="D29" s="6"/>
    </row>
    <row r="30" spans="2:6">
      <c r="C30" s="6"/>
      <c r="D30" s="6"/>
    </row>
    <row r="31" spans="2:6">
      <c r="C31" s="6"/>
      <c r="D31" s="6"/>
    </row>
    <row r="32" spans="2:6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  <row r="40" spans="3:4">
      <c r="C40" s="6"/>
      <c r="D40" s="6"/>
    </row>
  </sheetData>
  <mergeCells count="4">
    <mergeCell ref="B5:G7"/>
    <mergeCell ref="B9:B10"/>
    <mergeCell ref="C9:D9"/>
    <mergeCell ref="E9:F9"/>
  </mergeCells>
  <conditionalFormatting sqref="B11:F26">
    <cfRule type="expression" dxfId="36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5"/>
  <sheetViews>
    <sheetView showGridLines="0" showRowColHeaders="0" zoomScale="80" zoomScaleNormal="80" workbookViewId="0">
      <selection activeCell="D21" sqref="D21:E21"/>
    </sheetView>
  </sheetViews>
  <sheetFormatPr defaultColWidth="8.7109375" defaultRowHeight="15" customHeight="1"/>
  <cols>
    <col min="1" max="1" width="13.85546875" customWidth="1"/>
    <col min="2" max="2" width="47.140625" bestFit="1" customWidth="1"/>
    <col min="3" max="5" width="19.140625" customWidth="1"/>
    <col min="6" max="6" width="19.140625" style="10" customWidth="1"/>
    <col min="7" max="8" width="19.140625" customWidth="1"/>
    <col min="9" max="9" width="12.140625" customWidth="1"/>
  </cols>
  <sheetData>
    <row r="1" spans="2:8"/>
    <row r="2" spans="2:8"/>
    <row r="3" spans="2:8"/>
    <row r="4" spans="2:8"/>
    <row r="5" spans="2:8"/>
    <row r="6" spans="2:8" ht="27.95" customHeight="1">
      <c r="B6" s="12"/>
      <c r="C6" s="12"/>
      <c r="D6" s="12"/>
      <c r="E6" s="12"/>
      <c r="F6" s="11"/>
      <c r="G6" s="4"/>
      <c r="H6" s="4"/>
    </row>
    <row r="7" spans="2:8" ht="27.95" customHeight="1">
      <c r="B7" s="12"/>
      <c r="C7" s="12"/>
      <c r="D7" s="12"/>
      <c r="E7" s="12"/>
      <c r="F7" s="11"/>
      <c r="G7" s="4"/>
      <c r="H7" s="4"/>
    </row>
    <row r="8" spans="2:8" s="13" customFormat="1" ht="23.45" customHeight="1">
      <c r="B8" s="195" t="s">
        <v>183</v>
      </c>
      <c r="C8" s="192" t="s">
        <v>23</v>
      </c>
      <c r="D8" s="193"/>
      <c r="E8" s="193"/>
      <c r="F8" s="192" t="s">
        <v>182</v>
      </c>
      <c r="G8" s="193"/>
      <c r="H8" s="193"/>
    </row>
    <row r="9" spans="2:8" s="13" customFormat="1" ht="30" customHeight="1">
      <c r="B9" s="195"/>
      <c r="C9" s="37" t="s">
        <v>214</v>
      </c>
      <c r="D9" s="37" t="s">
        <v>184</v>
      </c>
      <c r="E9" s="37" t="s">
        <v>30</v>
      </c>
      <c r="F9" s="37" t="s">
        <v>215</v>
      </c>
      <c r="G9" s="37" t="s">
        <v>185</v>
      </c>
      <c r="H9" s="37" t="s">
        <v>30</v>
      </c>
    </row>
    <row r="10" spans="2:8" s="13" customFormat="1" ht="23.45" customHeight="1">
      <c r="B10" s="103" t="s">
        <v>218</v>
      </c>
      <c r="C10" s="100">
        <v>-900278</v>
      </c>
      <c r="D10" s="100">
        <v>347641</v>
      </c>
      <c r="E10" s="104" t="s">
        <v>210</v>
      </c>
      <c r="F10" s="100">
        <v>-524351</v>
      </c>
      <c r="G10" s="100">
        <v>739793</v>
      </c>
      <c r="H10" s="104" t="s">
        <v>210</v>
      </c>
    </row>
    <row r="11" spans="2:8" s="13" customFormat="1" ht="23.45" customHeight="1">
      <c r="B11" s="103" t="s">
        <v>219</v>
      </c>
      <c r="C11" s="100">
        <v>-524406</v>
      </c>
      <c r="D11" s="100">
        <v>126983</v>
      </c>
      <c r="E11" s="104" t="s">
        <v>210</v>
      </c>
      <c r="F11" s="100">
        <v>-396376</v>
      </c>
      <c r="G11" s="100">
        <v>276422</v>
      </c>
      <c r="H11" s="104" t="s">
        <v>210</v>
      </c>
    </row>
    <row r="12" spans="2:8" s="13" customFormat="1" ht="23.45" customHeight="1">
      <c r="B12" s="103" t="s">
        <v>161</v>
      </c>
      <c r="C12" s="100">
        <v>332387</v>
      </c>
      <c r="D12" s="100">
        <v>-49913</v>
      </c>
      <c r="E12" s="104" t="s">
        <v>210</v>
      </c>
      <c r="F12" s="100">
        <v>307584</v>
      </c>
      <c r="G12" s="100">
        <v>-10458</v>
      </c>
      <c r="H12" s="104" t="s">
        <v>210</v>
      </c>
    </row>
    <row r="13" spans="2:8" s="13" customFormat="1" ht="23.45" customHeight="1">
      <c r="B13" s="103" t="s">
        <v>27</v>
      </c>
      <c r="C13" s="101">
        <v>178881</v>
      </c>
      <c r="D13" s="102">
        <v>165872</v>
      </c>
      <c r="E13" s="173">
        <v>7.8427944439085628</v>
      </c>
      <c r="F13" s="102">
        <v>354256</v>
      </c>
      <c r="G13" s="102">
        <v>330129</v>
      </c>
      <c r="H13" s="173">
        <v>7.3083552187175327</v>
      </c>
    </row>
    <row r="14" spans="2:8" s="13" customFormat="1" ht="23.45" customHeight="1">
      <c r="B14" s="172" t="s">
        <v>222</v>
      </c>
      <c r="C14" s="174">
        <v>-913416</v>
      </c>
      <c r="D14" s="175">
        <v>590583</v>
      </c>
      <c r="E14" s="176" t="s">
        <v>210</v>
      </c>
      <c r="F14" s="175">
        <v>-258887</v>
      </c>
      <c r="G14" s="175">
        <v>1335886</v>
      </c>
      <c r="H14" s="176" t="s">
        <v>210</v>
      </c>
    </row>
    <row r="15" spans="2:8" s="13" customFormat="1" ht="25.5" customHeight="1">
      <c r="B15" s="140" t="s">
        <v>220</v>
      </c>
      <c r="C15" s="100">
        <v>1660356</v>
      </c>
      <c r="D15" s="100" t="s">
        <v>224</v>
      </c>
      <c r="E15" s="104" t="s">
        <v>210</v>
      </c>
      <c r="F15" s="100">
        <v>1660356</v>
      </c>
      <c r="G15" s="100" t="s">
        <v>200</v>
      </c>
      <c r="H15" s="104" t="s">
        <v>210</v>
      </c>
    </row>
    <row r="16" spans="2:8" s="13" customFormat="1" ht="23.45" customHeight="1">
      <c r="B16" s="103" t="s">
        <v>199</v>
      </c>
      <c r="C16" s="100" t="s">
        <v>225</v>
      </c>
      <c r="D16" s="100" t="s">
        <v>224</v>
      </c>
      <c r="E16" s="104" t="s">
        <v>210</v>
      </c>
      <c r="F16" s="100" t="s">
        <v>200</v>
      </c>
      <c r="G16" s="100">
        <v>-78361</v>
      </c>
      <c r="H16" s="104" t="s">
        <v>210</v>
      </c>
    </row>
    <row r="17" spans="2:8" s="13" customFormat="1" ht="23.45" customHeight="1">
      <c r="B17" s="103" t="s">
        <v>221</v>
      </c>
      <c r="C17" s="100">
        <v>-145493</v>
      </c>
      <c r="D17" s="100" t="s">
        <v>224</v>
      </c>
      <c r="E17" s="104" t="s">
        <v>210</v>
      </c>
      <c r="F17" s="100">
        <v>-145493</v>
      </c>
      <c r="G17" s="100"/>
      <c r="H17" s="104" t="s">
        <v>210</v>
      </c>
    </row>
    <row r="18" spans="2:8" ht="24" customHeight="1" thickBot="1">
      <c r="B18" s="172" t="s">
        <v>223</v>
      </c>
      <c r="C18" s="111">
        <v>601447</v>
      </c>
      <c r="D18" s="112">
        <v>590583</v>
      </c>
      <c r="E18" s="177">
        <v>1.839538219014103</v>
      </c>
      <c r="F18" s="112">
        <v>1255976</v>
      </c>
      <c r="G18" s="112">
        <v>1257525</v>
      </c>
      <c r="H18" s="177">
        <v>-0.12317846563686397</v>
      </c>
    </row>
    <row r="19" spans="2:8" ht="15" customHeight="1" thickTop="1"/>
    <row r="21" spans="2:8">
      <c r="C21" s="6"/>
      <c r="D21" s="6"/>
    </row>
    <row r="22" spans="2:8">
      <c r="C22" s="6"/>
      <c r="D22" s="6"/>
    </row>
    <row r="23" spans="2:8">
      <c r="C23" s="6"/>
      <c r="D23" s="6"/>
    </row>
    <row r="24" spans="2:8">
      <c r="C24" s="6"/>
      <c r="D24" s="6"/>
    </row>
    <row r="25" spans="2:8">
      <c r="C25" s="6"/>
      <c r="D25" s="6"/>
    </row>
    <row r="26" spans="2:8">
      <c r="B26" s="10"/>
      <c r="F26"/>
    </row>
    <row r="27" spans="2:8">
      <c r="B27" s="10"/>
      <c r="F27"/>
    </row>
    <row r="28" spans="2:8">
      <c r="B28" s="10"/>
      <c r="F28"/>
    </row>
    <row r="29" spans="2:8">
      <c r="B29" s="10"/>
      <c r="F29"/>
    </row>
    <row r="30" spans="2:8">
      <c r="B30" s="10"/>
      <c r="F30"/>
    </row>
    <row r="33" spans="2:6">
      <c r="B33" s="10"/>
      <c r="F33"/>
    </row>
    <row r="34" spans="2:6">
      <c r="B34" s="10"/>
      <c r="F34"/>
    </row>
    <row r="35" spans="2:6">
      <c r="B35" s="10"/>
      <c r="F35"/>
    </row>
    <row r="36" spans="2:6">
      <c r="B36" s="10"/>
      <c r="F36"/>
    </row>
    <row r="37" spans="2:6">
      <c r="B37" s="10"/>
      <c r="F37"/>
    </row>
    <row r="38" spans="2:6">
      <c r="B38" s="10"/>
      <c r="F38"/>
    </row>
    <row r="43" spans="2:6"/>
    <row r="44" spans="2:6"/>
    <row r="45" spans="2:6"/>
  </sheetData>
  <mergeCells count="3">
    <mergeCell ref="B8:B9"/>
    <mergeCell ref="C8:E8"/>
    <mergeCell ref="F8:H8"/>
  </mergeCells>
  <conditionalFormatting sqref="B10:E18">
    <cfRule type="expression" dxfId="35" priority="2">
      <formula>MOD(ROW(),2)=0</formula>
    </cfRule>
  </conditionalFormatting>
  <conditionalFormatting sqref="B10:H18">
    <cfRule type="expression" dxfId="3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34"/>
  <sheetViews>
    <sheetView showGridLines="0" showRowColHeaders="0" zoomScale="80" zoomScaleNormal="80" workbookViewId="0">
      <selection activeCell="E27" sqref="E27"/>
    </sheetView>
  </sheetViews>
  <sheetFormatPr defaultColWidth="6.28515625" defaultRowHeight="15" customHeight="1"/>
  <cols>
    <col min="1" max="1" width="13.85546875" customWidth="1"/>
    <col min="2" max="2" width="61.5703125" bestFit="1" customWidth="1"/>
    <col min="3" max="6" width="20.28515625" customWidth="1"/>
  </cols>
  <sheetData>
    <row r="1" spans="2:6"/>
    <row r="2" spans="2:6"/>
    <row r="3" spans="2:6"/>
    <row r="4" spans="2:6">
      <c r="B4" s="196"/>
      <c r="C4" s="197"/>
      <c r="D4" s="197"/>
      <c r="E4" s="197"/>
    </row>
    <row r="5" spans="2:6">
      <c r="B5" s="197"/>
      <c r="C5" s="197"/>
      <c r="D5" s="197"/>
      <c r="E5" s="197"/>
    </row>
    <row r="6" spans="2:6" ht="21.95" customHeight="1">
      <c r="B6" s="197"/>
      <c r="C6" s="197"/>
      <c r="D6" s="197"/>
      <c r="E6" s="197"/>
    </row>
    <row r="7" spans="2:6" ht="21.6" customHeight="1">
      <c r="B7" s="5" t="s">
        <v>0</v>
      </c>
      <c r="C7" s="2"/>
      <c r="D7" s="2"/>
    </row>
    <row r="8" spans="2:6" ht="20.45" customHeight="1">
      <c r="B8" s="193"/>
      <c r="C8" s="198" t="s">
        <v>23</v>
      </c>
      <c r="D8" s="199"/>
      <c r="E8" s="198" t="s">
        <v>182</v>
      </c>
      <c r="F8" s="199"/>
    </row>
    <row r="9" spans="2:6" ht="20.45" customHeight="1">
      <c r="B9" s="193"/>
      <c r="C9" s="37" t="s">
        <v>214</v>
      </c>
      <c r="D9" s="37" t="s">
        <v>184</v>
      </c>
      <c r="E9" s="37" t="s">
        <v>215</v>
      </c>
      <c r="F9" s="37" t="s">
        <v>185</v>
      </c>
    </row>
    <row r="10" spans="2:6" ht="20.45" customHeight="1">
      <c r="B10" s="45" t="s">
        <v>162</v>
      </c>
      <c r="C10" s="105"/>
      <c r="D10" s="106"/>
      <c r="E10" s="105"/>
      <c r="F10" s="106"/>
    </row>
    <row r="11" spans="2:6" ht="20.45" customHeight="1">
      <c r="B11" s="46" t="s">
        <v>163</v>
      </c>
      <c r="C11" s="99">
        <v>16828</v>
      </c>
      <c r="D11" s="100">
        <v>19441</v>
      </c>
      <c r="E11" s="99">
        <v>25829</v>
      </c>
      <c r="F11" s="100">
        <v>32869</v>
      </c>
    </row>
    <row r="12" spans="2:6" ht="20.45" customHeight="1">
      <c r="B12" s="46" t="s">
        <v>226</v>
      </c>
      <c r="C12" s="99">
        <v>-4089</v>
      </c>
      <c r="D12" s="100">
        <v>-8409</v>
      </c>
      <c r="E12" s="99">
        <v>-11999</v>
      </c>
      <c r="F12" s="100">
        <v>-14719</v>
      </c>
    </row>
    <row r="13" spans="2:6" ht="20.45" customHeight="1">
      <c r="B13" s="46" t="s">
        <v>164</v>
      </c>
      <c r="C13" s="99">
        <v>100252</v>
      </c>
      <c r="D13" s="100">
        <v>121235</v>
      </c>
      <c r="E13" s="99">
        <v>193376</v>
      </c>
      <c r="F13" s="100">
        <v>234659</v>
      </c>
    </row>
    <row r="14" spans="2:6" ht="20.45" customHeight="1">
      <c r="B14" s="46" t="s">
        <v>170</v>
      </c>
      <c r="C14" s="99">
        <v>8248</v>
      </c>
      <c r="D14" s="100">
        <v>7291</v>
      </c>
      <c r="E14" s="99">
        <v>32213</v>
      </c>
      <c r="F14" s="100">
        <v>7291</v>
      </c>
    </row>
    <row r="15" spans="2:6" ht="20.45" customHeight="1">
      <c r="B15" s="46" t="s">
        <v>165</v>
      </c>
      <c r="C15" s="99">
        <v>14226</v>
      </c>
      <c r="D15" s="100">
        <v>1332</v>
      </c>
      <c r="E15" s="99">
        <v>15085</v>
      </c>
      <c r="F15" s="100">
        <v>2000</v>
      </c>
    </row>
    <row r="16" spans="2:6" ht="20.45" customHeight="1">
      <c r="B16" s="46" t="s">
        <v>166</v>
      </c>
      <c r="C16" s="99">
        <v>11258</v>
      </c>
      <c r="D16" s="100">
        <v>3326</v>
      </c>
      <c r="E16" s="99">
        <v>19959</v>
      </c>
      <c r="F16" s="100">
        <v>4879</v>
      </c>
    </row>
    <row r="17" spans="2:6" ht="20.45" customHeight="1">
      <c r="B17" s="46" t="s">
        <v>227</v>
      </c>
      <c r="C17" s="99">
        <v>59217</v>
      </c>
      <c r="D17" s="100">
        <v>6927</v>
      </c>
      <c r="E17" s="99">
        <v>111216</v>
      </c>
      <c r="F17" s="100">
        <v>6927</v>
      </c>
    </row>
    <row r="18" spans="2:6" ht="20.45" customHeight="1">
      <c r="B18" s="46" t="s">
        <v>167</v>
      </c>
      <c r="C18" s="101">
        <v>12890</v>
      </c>
      <c r="D18" s="101">
        <v>14809</v>
      </c>
      <c r="E18" s="101">
        <v>19478</v>
      </c>
      <c r="F18" s="101">
        <v>18945</v>
      </c>
    </row>
    <row r="19" spans="2:6" ht="20.45" customHeight="1">
      <c r="B19" s="46"/>
      <c r="C19" s="110">
        <v>218830</v>
      </c>
      <c r="D19" s="110">
        <v>165952</v>
      </c>
      <c r="E19" s="110">
        <v>405157</v>
      </c>
      <c r="F19" s="110">
        <v>292851</v>
      </c>
    </row>
    <row r="20" spans="2:6" ht="20.45" customHeight="1">
      <c r="B20" s="45" t="s">
        <v>168</v>
      </c>
      <c r="C20" s="99"/>
      <c r="D20" s="99"/>
      <c r="E20" s="99"/>
      <c r="F20" s="99"/>
    </row>
    <row r="21" spans="2:6" ht="20.45" customHeight="1">
      <c r="B21" s="46" t="s">
        <v>228</v>
      </c>
      <c r="C21" s="99">
        <v>-56774</v>
      </c>
      <c r="D21" s="99">
        <v>-38953</v>
      </c>
      <c r="E21" s="99">
        <v>-113012</v>
      </c>
      <c r="F21" s="99">
        <v>-80102</v>
      </c>
    </row>
    <row r="22" spans="2:6" ht="20.45" customHeight="1">
      <c r="B22" s="46" t="s">
        <v>229</v>
      </c>
      <c r="C22" s="99">
        <v>-442</v>
      </c>
      <c r="D22" s="99">
        <v>-436</v>
      </c>
      <c r="E22" s="99">
        <v>-874</v>
      </c>
      <c r="F22" s="99">
        <v>-904</v>
      </c>
    </row>
    <row r="23" spans="2:6" ht="20.45" customHeight="1">
      <c r="B23" s="46" t="s">
        <v>169</v>
      </c>
      <c r="C23" s="99">
        <v>-11761</v>
      </c>
      <c r="D23" s="99">
        <v>-11427</v>
      </c>
      <c r="E23" s="99">
        <v>-21933</v>
      </c>
      <c r="F23" s="99">
        <v>-24740</v>
      </c>
    </row>
    <row r="24" spans="2:6" ht="20.45" customHeight="1">
      <c r="B24" s="46" t="s">
        <v>170</v>
      </c>
      <c r="C24" s="99" t="s">
        <v>201</v>
      </c>
      <c r="D24" s="99">
        <v>16963</v>
      </c>
      <c r="E24" s="99"/>
      <c r="F24" s="99"/>
    </row>
    <row r="25" spans="2:6" ht="20.45" customHeight="1">
      <c r="B25" s="46" t="s">
        <v>230</v>
      </c>
      <c r="C25" s="99">
        <v>-77589</v>
      </c>
      <c r="D25" s="99">
        <v>-50587</v>
      </c>
      <c r="E25" s="99">
        <v>-139778</v>
      </c>
      <c r="F25" s="99">
        <v>-121169</v>
      </c>
    </row>
    <row r="26" spans="2:6" ht="20.45" customHeight="1">
      <c r="B26" s="46" t="s">
        <v>231</v>
      </c>
      <c r="C26" s="99">
        <v>-366020</v>
      </c>
      <c r="D26" s="100">
        <v>-4767</v>
      </c>
      <c r="E26" s="99">
        <v>-375383</v>
      </c>
      <c r="F26" s="94">
        <v>-13336</v>
      </c>
    </row>
    <row r="27" spans="2:6" ht="20.45" customHeight="1">
      <c r="B27" s="46" t="s">
        <v>227</v>
      </c>
      <c r="C27" s="99" t="s">
        <v>201</v>
      </c>
      <c r="D27" s="100">
        <v>1541</v>
      </c>
      <c r="E27" s="99"/>
      <c r="F27" s="94"/>
    </row>
    <row r="28" spans="2:6" ht="20.45" customHeight="1">
      <c r="B28" s="46" t="s">
        <v>171</v>
      </c>
      <c r="C28" s="99">
        <v>-9130</v>
      </c>
      <c r="D28" s="100">
        <v>-1331</v>
      </c>
      <c r="E28" s="99">
        <v>-16208</v>
      </c>
      <c r="F28" s="94">
        <v>-2636</v>
      </c>
    </row>
    <row r="29" spans="2:6" ht="20.45" customHeight="1">
      <c r="B29" s="46" t="s">
        <v>232</v>
      </c>
      <c r="C29" s="99">
        <v>-4664</v>
      </c>
      <c r="D29" s="100">
        <v>-4590</v>
      </c>
      <c r="E29" s="99">
        <v>-9511</v>
      </c>
      <c r="F29" s="94">
        <v>-9552</v>
      </c>
    </row>
    <row r="30" spans="2:6" ht="20.45" customHeight="1">
      <c r="B30" s="46" t="s">
        <v>172</v>
      </c>
      <c r="C30" s="99">
        <v>-6428</v>
      </c>
      <c r="D30" s="100">
        <v>-7224</v>
      </c>
      <c r="E30" s="99">
        <v>-11815</v>
      </c>
      <c r="F30" s="94">
        <v>-10432</v>
      </c>
    </row>
    <row r="31" spans="2:6" ht="20.45" customHeight="1">
      <c r="B31" s="46" t="s">
        <v>167</v>
      </c>
      <c r="C31" s="101">
        <v>-18409</v>
      </c>
      <c r="D31" s="102">
        <v>-15228</v>
      </c>
      <c r="E31" s="101">
        <v>-24227</v>
      </c>
      <c r="F31" s="96">
        <v>-19522</v>
      </c>
    </row>
    <row r="32" spans="2:6" ht="18" customHeight="1">
      <c r="B32" s="46"/>
      <c r="C32" s="170">
        <v>-551217</v>
      </c>
      <c r="D32" s="171">
        <v>-116039</v>
      </c>
      <c r="E32" s="170">
        <v>-712741</v>
      </c>
      <c r="F32" s="178">
        <v>-282393</v>
      </c>
    </row>
    <row r="33" spans="2:6" ht="18" customHeight="1" thickBot="1">
      <c r="B33" s="45" t="s">
        <v>173</v>
      </c>
      <c r="C33" s="111">
        <v>-332387</v>
      </c>
      <c r="D33" s="112">
        <v>49913</v>
      </c>
      <c r="E33" s="111">
        <v>-307584</v>
      </c>
      <c r="F33" s="97">
        <v>10458</v>
      </c>
    </row>
    <row r="34" spans="2:6" ht="15" customHeight="1" thickTop="1"/>
  </sheetData>
  <mergeCells count="4">
    <mergeCell ref="B4:E6"/>
    <mergeCell ref="B8:B9"/>
    <mergeCell ref="C8:D8"/>
    <mergeCell ref="E8:F8"/>
  </mergeCells>
  <conditionalFormatting sqref="B10:F17 C18:F25 B18:B33">
    <cfRule type="expression" dxfId="33" priority="17">
      <formula>MOD(ROW(),2)=0</formula>
    </cfRule>
  </conditionalFormatting>
  <conditionalFormatting sqref="F26:F28">
    <cfRule type="expression" dxfId="32" priority="16">
      <formula>MOD(ROW(),2)=0</formula>
    </cfRule>
  </conditionalFormatting>
  <conditionalFormatting sqref="F26:F28 B18:B33">
    <cfRule type="expression" dxfId="31" priority="15">
      <formula>MOD(ROW(),2)=0</formula>
    </cfRule>
  </conditionalFormatting>
  <conditionalFormatting sqref="C26:C33">
    <cfRule type="expression" dxfId="30" priority="14">
      <formula>MOD(ROW(),2)=0</formula>
    </cfRule>
  </conditionalFormatting>
  <conditionalFormatting sqref="C26:C33">
    <cfRule type="expression" dxfId="29" priority="13">
      <formula>MOD(ROW(),2)=0</formula>
    </cfRule>
  </conditionalFormatting>
  <conditionalFormatting sqref="D26:D33">
    <cfRule type="expression" dxfId="28" priority="8">
      <formula>MOD(ROW(),2)=0</formula>
    </cfRule>
  </conditionalFormatting>
  <conditionalFormatting sqref="D26:D33">
    <cfRule type="expression" dxfId="27" priority="7">
      <formula>MOD(ROW(),2)=0</formula>
    </cfRule>
  </conditionalFormatting>
  <conditionalFormatting sqref="E26:E33">
    <cfRule type="expression" dxfId="26" priority="6">
      <formula>MOD(ROW(),2)=0</formula>
    </cfRule>
  </conditionalFormatting>
  <conditionalFormatting sqref="E26:E33">
    <cfRule type="expression" dxfId="25" priority="5">
      <formula>MOD(ROW(),2)=0</formula>
    </cfRule>
  </conditionalFormatting>
  <conditionalFormatting sqref="F29:F33">
    <cfRule type="expression" dxfId="24" priority="4">
      <formula>MOD(ROW(),2)=0</formula>
    </cfRule>
  </conditionalFormatting>
  <conditionalFormatting sqref="F29:F33">
    <cfRule type="expression" dxfId="23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I32"/>
  <sheetViews>
    <sheetView showGridLines="0" showRowColHeaders="0" zoomScale="80" zoomScaleNormal="80" workbookViewId="0">
      <selection activeCell="H47" sqref="H47"/>
    </sheetView>
  </sheetViews>
  <sheetFormatPr defaultColWidth="8.7109375" defaultRowHeight="15"/>
  <cols>
    <col min="1" max="1" width="13.85546875" customWidth="1"/>
    <col min="2" max="2" width="30.140625" customWidth="1"/>
    <col min="3" max="5" width="12" customWidth="1"/>
    <col min="6" max="6" width="11" customWidth="1"/>
    <col min="7" max="7" width="12.42578125" bestFit="1" customWidth="1"/>
    <col min="8" max="8" width="10.85546875" bestFit="1" customWidth="1"/>
    <col min="9" max="9" width="11.28515625" bestFit="1" customWidth="1"/>
    <col min="10" max="10" width="4.140625" customWidth="1"/>
  </cols>
  <sheetData>
    <row r="4" spans="2:9" ht="15" customHeight="1">
      <c r="B4" s="196"/>
      <c r="C4" s="196"/>
      <c r="D4" s="196"/>
      <c r="E4" s="196"/>
      <c r="F4" s="196"/>
      <c r="G4" s="196"/>
      <c r="H4" s="196"/>
      <c r="I4" s="196"/>
    </row>
    <row r="5" spans="2:9" ht="15" customHeight="1">
      <c r="B5" s="196"/>
      <c r="C5" s="196"/>
      <c r="D5" s="196"/>
      <c r="E5" s="196"/>
      <c r="F5" s="196"/>
      <c r="G5" s="196"/>
      <c r="H5" s="196"/>
      <c r="I5" s="196"/>
    </row>
    <row r="6" spans="2:9" ht="15" customHeight="1">
      <c r="B6" s="196"/>
      <c r="C6" s="196"/>
      <c r="D6" s="196"/>
      <c r="E6" s="196"/>
      <c r="F6" s="196"/>
      <c r="G6" s="196"/>
      <c r="H6" s="196"/>
      <c r="I6" s="196"/>
    </row>
    <row r="7" spans="2:9" ht="20.100000000000001" customHeight="1">
      <c r="B7" s="15" t="s">
        <v>0</v>
      </c>
      <c r="C7" s="13"/>
      <c r="D7" s="13"/>
      <c r="E7" s="13"/>
      <c r="F7" s="13"/>
      <c r="G7" s="13"/>
      <c r="H7" s="13"/>
      <c r="I7" s="13"/>
    </row>
    <row r="8" spans="2:9" ht="25.5">
      <c r="B8" s="40"/>
      <c r="C8" s="41">
        <v>2022</v>
      </c>
      <c r="D8" s="41">
        <v>2023</v>
      </c>
      <c r="E8" s="41">
        <v>2024</v>
      </c>
      <c r="F8" s="41">
        <v>2025</v>
      </c>
      <c r="G8" s="41">
        <v>2026</v>
      </c>
      <c r="H8" s="141" t="s">
        <v>233</v>
      </c>
      <c r="I8" s="41" t="s">
        <v>31</v>
      </c>
    </row>
    <row r="9" spans="2:9" ht="20.45" customHeight="1">
      <c r="B9" s="137" t="s">
        <v>174</v>
      </c>
      <c r="C9" s="39"/>
      <c r="D9" s="39"/>
      <c r="E9" s="39"/>
      <c r="F9" s="39"/>
      <c r="G9" s="39"/>
      <c r="H9" s="39"/>
      <c r="I9" s="39"/>
    </row>
    <row r="10" spans="2:9" ht="20.45" customHeight="1">
      <c r="B10" s="38" t="s">
        <v>203</v>
      </c>
      <c r="C10" s="39">
        <v>18960</v>
      </c>
      <c r="D10" s="39">
        <v>289076</v>
      </c>
      <c r="E10" s="39">
        <v>289069</v>
      </c>
      <c r="F10" s="39">
        <v>1213232</v>
      </c>
      <c r="G10" s="39">
        <v>924160</v>
      </c>
      <c r="H10" s="39">
        <v>502462</v>
      </c>
      <c r="I10" s="114">
        <v>3236959</v>
      </c>
    </row>
    <row r="11" spans="2:9" ht="20.45" customHeight="1">
      <c r="B11" s="38" t="s">
        <v>204</v>
      </c>
      <c r="C11" s="39">
        <v>1617</v>
      </c>
      <c r="D11" s="39">
        <v>2379</v>
      </c>
      <c r="E11" s="39" t="s">
        <v>202</v>
      </c>
      <c r="F11" s="39" t="s">
        <v>202</v>
      </c>
      <c r="G11" s="39" t="s">
        <v>202</v>
      </c>
      <c r="H11" s="39" t="s">
        <v>202</v>
      </c>
      <c r="I11" s="116">
        <v>3996</v>
      </c>
    </row>
    <row r="12" spans="2:9" ht="20.45" customHeight="1">
      <c r="B12" s="38" t="s">
        <v>234</v>
      </c>
      <c r="C12" s="120">
        <v>275756</v>
      </c>
      <c r="D12" s="121">
        <v>540000</v>
      </c>
      <c r="E12" s="121">
        <v>270000</v>
      </c>
      <c r="F12" s="121" t="s">
        <v>202</v>
      </c>
      <c r="G12" s="121" t="s">
        <v>202</v>
      </c>
      <c r="H12" s="121">
        <v>500000</v>
      </c>
      <c r="I12" s="117">
        <v>1585756</v>
      </c>
    </row>
    <row r="13" spans="2:9" ht="20.45" customHeight="1">
      <c r="B13" s="137" t="s">
        <v>175</v>
      </c>
      <c r="C13" s="119">
        <v>296333</v>
      </c>
      <c r="D13" s="119">
        <v>831455</v>
      </c>
      <c r="E13" s="119">
        <v>559069</v>
      </c>
      <c r="F13" s="119">
        <v>1213232</v>
      </c>
      <c r="G13" s="119">
        <v>924160</v>
      </c>
      <c r="H13" s="119">
        <v>1002462</v>
      </c>
      <c r="I13" s="115">
        <v>4826711</v>
      </c>
    </row>
    <row r="14" spans="2:9" ht="20.45" customHeight="1">
      <c r="B14" s="38" t="s">
        <v>176</v>
      </c>
      <c r="C14" s="39">
        <v>-337</v>
      </c>
      <c r="D14" s="39">
        <v>-758</v>
      </c>
      <c r="E14" s="39">
        <v>-428</v>
      </c>
      <c r="F14" s="39">
        <v>-2107</v>
      </c>
      <c r="G14" s="39">
        <v>-2009</v>
      </c>
      <c r="H14" s="39">
        <v>-12045</v>
      </c>
      <c r="I14" s="114">
        <v>-17684</v>
      </c>
    </row>
    <row r="15" spans="2:9" ht="20.45" customHeight="1">
      <c r="B15" s="38" t="s">
        <v>177</v>
      </c>
      <c r="C15" s="39" t="s">
        <v>202</v>
      </c>
      <c r="D15" s="39" t="s">
        <v>202</v>
      </c>
      <c r="E15" s="39" t="s">
        <v>202</v>
      </c>
      <c r="F15" s="39">
        <v>-6683</v>
      </c>
      <c r="G15" s="39">
        <v>-6683</v>
      </c>
      <c r="H15" s="39">
        <v>-374</v>
      </c>
      <c r="I15" s="116">
        <v>-13740</v>
      </c>
    </row>
    <row r="16" spans="2:9" ht="20.45" customHeight="1" thickBot="1">
      <c r="B16" s="137" t="s">
        <v>178</v>
      </c>
      <c r="C16" s="122">
        <v>295996</v>
      </c>
      <c r="D16" s="123">
        <v>830697</v>
      </c>
      <c r="E16" s="123">
        <v>558641</v>
      </c>
      <c r="F16" s="123">
        <v>1204442</v>
      </c>
      <c r="G16" s="123">
        <v>915468</v>
      </c>
      <c r="H16" s="123">
        <v>990043</v>
      </c>
      <c r="I16" s="118">
        <v>4795287</v>
      </c>
    </row>
    <row r="17" spans="3:9" ht="15.75" thickTop="1"/>
    <row r="20" spans="3:9" hidden="1"/>
    <row r="21" spans="3:9" hidden="1">
      <c r="C21" s="6"/>
      <c r="G21" s="6"/>
    </row>
    <row r="22" spans="3:9" hidden="1">
      <c r="C22" s="6"/>
      <c r="G22" s="6"/>
    </row>
    <row r="23" spans="3:9" hidden="1"/>
    <row r="24" spans="3:9" hidden="1">
      <c r="C24" s="6"/>
      <c r="D24" s="6"/>
      <c r="E24" s="6"/>
      <c r="F24" s="6"/>
      <c r="G24" s="6"/>
      <c r="H24" s="6"/>
      <c r="I24" s="6"/>
    </row>
    <row r="25" spans="3:9" hidden="1">
      <c r="C25" s="6"/>
      <c r="D25" s="6"/>
      <c r="E25" s="6"/>
      <c r="F25" s="6"/>
    </row>
    <row r="26" spans="3:9" hidden="1">
      <c r="C26" s="6"/>
      <c r="D26" s="6"/>
      <c r="E26" s="6"/>
      <c r="F26" s="6"/>
      <c r="G26" s="6"/>
    </row>
    <row r="27" spans="3:9" hidden="1">
      <c r="C27" s="6"/>
      <c r="D27" s="6"/>
      <c r="E27" s="6"/>
      <c r="F27" s="6"/>
    </row>
    <row r="28" spans="3:9" hidden="1">
      <c r="C28" s="6"/>
      <c r="D28" s="6"/>
      <c r="E28" s="6"/>
      <c r="F28" s="6"/>
      <c r="G28" s="6"/>
      <c r="H28" s="6"/>
      <c r="I28" s="6"/>
    </row>
    <row r="29" spans="3:9" hidden="1">
      <c r="C29" s="6"/>
      <c r="D29" s="6"/>
      <c r="G29" s="6"/>
      <c r="H29" s="6"/>
      <c r="I29" s="6"/>
    </row>
    <row r="30" spans="3:9" hidden="1">
      <c r="G30" s="6"/>
    </row>
    <row r="31" spans="3:9" hidden="1">
      <c r="H31" s="6"/>
      <c r="I31" s="6"/>
    </row>
    <row r="32" spans="3:9" hidden="1">
      <c r="C32" s="6"/>
      <c r="D32" s="6"/>
      <c r="E32" s="6"/>
      <c r="F32" s="6"/>
      <c r="G32" s="6"/>
      <c r="H32" s="6"/>
      <c r="I32" s="6"/>
    </row>
  </sheetData>
  <mergeCells count="1">
    <mergeCell ref="B4:I6"/>
  </mergeCells>
  <conditionalFormatting sqref="B9:I16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MATHEUS CAMPOS DE MATOS</cp:lastModifiedBy>
  <cp:lastPrinted>2020-11-04T17:24:55Z</cp:lastPrinted>
  <dcterms:created xsi:type="dcterms:W3CDTF">2020-11-04T13:02:04Z</dcterms:created>
  <dcterms:modified xsi:type="dcterms:W3CDTF">2022-08-12T22:10:05Z</dcterms:modified>
</cp:coreProperties>
</file>