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D\2022\3T22\"/>
    </mc:Choice>
  </mc:AlternateContent>
  <xr:revisionPtr revIDLastSave="0" documentId="13_ncr:1_{FAD7937C-2DA5-4A62-9B66-00182D82579A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22" r:id="rId5"/>
    <sheet name="2.2 Custos Despesas operaci" sheetId="23" r:id="rId6"/>
    <sheet name="2.3 LAJIDA" sheetId="24" r:id="rId7"/>
    <sheet name="2.4 Resultado Financeiro" sheetId="25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26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operaci'!#REF!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9" l="1"/>
  <c r="C17" i="14" l="1"/>
  <c r="C20" i="14" s="1"/>
  <c r="H20" i="24"/>
  <c r="H15" i="24"/>
  <c r="H14" i="24"/>
  <c r="H13" i="24"/>
  <c r="E20" i="24"/>
  <c r="E15" i="24"/>
  <c r="E14" i="24"/>
  <c r="E13" i="24"/>
  <c r="E12" i="24"/>
  <c r="E11" i="24"/>
  <c r="E10" i="24"/>
  <c r="C25" i="23"/>
  <c r="D25" i="23"/>
  <c r="F25" i="23"/>
  <c r="E25" i="23"/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s="1"/>
  <c r="N18" i="19" l="1"/>
  <c r="N16" i="19" s="1"/>
  <c r="T26" i="19"/>
  <c r="T16" i="19" s="1"/>
</calcChain>
</file>

<file path=xl/sharedStrings.xml><?xml version="1.0" encoding="utf-8"?>
<sst xmlns="http://schemas.openxmlformats.org/spreadsheetml/2006/main" count="421" uniqueCount="262">
  <si>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</si>
  <si>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</si>
  <si>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</si>
  <si>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</si>
  <si>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</si>
  <si>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</si>
  <si>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</si>
  <si>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</si>
  <si>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</si>
  <si>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</si>
  <si>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</si>
  <si>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</si>
  <si>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</si>
  <si>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</si>
  <si>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</si>
  <si>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</si>
  <si>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</si>
  <si>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</si>
  <si>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</si>
  <si>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</si>
  <si>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</si>
  <si>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</si>
  <si>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</si>
  <si>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</si>
  <si>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Obrigações pós-emprego</t>
  </si>
  <si>
    <t>Materiais</t>
  </si>
  <si>
    <t>Serviços de terceiros</t>
  </si>
  <si>
    <t>Amortização</t>
  </si>
  <si>
    <t>Var %</t>
  </si>
  <si>
    <t>Total</t>
  </si>
  <si>
    <t>Realizado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</si>
  <si>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</si>
  <si>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</si>
  <si>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</si>
  <si>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</si>
  <si>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</si>
  <si>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</si>
  <si>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</si>
  <si>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</si>
  <si>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</si>
  <si>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</si>
  <si>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>Total do circulante</t>
  </si>
  <si>
    <t>Não circulante</t>
  </si>
  <si>
    <t xml:space="preserve">Imposto de renda e contribuição social diferidos  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</si>
  <si>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</si>
  <si>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</si>
  <si>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</si>
  <si>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</si>
  <si>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</si>
  <si>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</si>
  <si>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</si>
  <si>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</si>
  <si>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</si>
  <si>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</si>
  <si>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</si>
  <si>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</si>
  <si>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</si>
  <si>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</si>
  <si>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</si>
  <si>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</si>
  <si>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</si>
  <si>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</si>
  <si>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</si>
  <si>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</si>
  <si>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</si>
  <si>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</si>
  <si>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</si>
  <si>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</si>
  <si>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>Custo de construção de infraestrutura de distribuição</t>
  </si>
  <si>
    <t>Outros</t>
  </si>
  <si>
    <t>Lucro bruto</t>
  </si>
  <si>
    <t>Despesas gerais e administrativas</t>
  </si>
  <si>
    <t>Outras despesas operacionais, líquidas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</si>
  <si>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</si>
  <si>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</si>
  <si>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</si>
  <si>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</si>
  <si>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FLUXO DE CAIXA DAS ATIVIDADES OPERACIONAIS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</si>
  <si>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</si>
  <si>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</si>
  <si>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</si>
  <si>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</si>
  <si>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</si>
  <si>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</si>
  <si>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</si>
  <si>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</si>
  <si>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</si>
  <si>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</si>
  <si>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</si>
  <si>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</si>
  <si>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</si>
  <si>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</si>
  <si>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</si>
  <si>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</si>
  <si>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</si>
  <si>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</si>
  <si>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</si>
  <si>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</si>
  <si>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</si>
  <si>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</si>
  <si>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</si>
  <si>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</si>
  <si>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</si>
  <si>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VARIAÇÃO LÍQUIDA DO CAIXA E EQUIVALENTES DE CAIXA</t>
  </si>
  <si>
    <t>Caixa e equivalentes de caixa no início do período</t>
  </si>
  <si>
    <t>CAIXA E EQUIVALENTES DE CAIXA NO FINAL DO PERÍODO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</si>
  <si>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</si>
  <si>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</si>
  <si>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</si>
  <si>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</si>
  <si>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</si>
  <si>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</si>
  <si>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</si>
  <si>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</si>
  <si>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</si>
  <si>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</si>
  <si>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</si>
  <si>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</si>
  <si>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</si>
  <si>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</si>
  <si>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</si>
  <si>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</si>
  <si>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</si>
  <si>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</si>
  <si>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</si>
  <si>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</si>
  <si>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</si>
  <si>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RECURSOS TOTAIS</t>
  </si>
  <si>
    <t>REQUISITOS TOTAIS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</si>
  <si>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</si>
  <si>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</si>
  <si>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</si>
  <si>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</si>
  <si>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</si>
  <si>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</si>
  <si>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</si>
  <si>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</si>
  <si>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</si>
  <si>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</si>
  <si>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</si>
  <si>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</si>
  <si>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</si>
  <si>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</si>
  <si>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</si>
  <si>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</si>
  <si>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</si>
  <si>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Restituição de créditos de PIS/Pasep e Cofins aos consumidores - Realização</t>
  </si>
  <si>
    <t>Participação de empregados e administradores no resultado</t>
  </si>
  <si>
    <t>Energia elétrica comprada para revenda</t>
  </si>
  <si>
    <t>Resultado financeiro líquido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</si>
  <si>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</si>
  <si>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</si>
  <si>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</si>
  <si>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</si>
  <si>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</si>
  <si>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</si>
  <si>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</si>
  <si>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</si>
  <si>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</si>
  <si>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</si>
  <si>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</si>
  <si>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</si>
  <si>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</si>
  <si>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</si>
  <si>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</si>
  <si>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</si>
  <si>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</si>
  <si>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Distribuição</t>
  </si>
  <si>
    <t>Empréstimos, financiamentos e debêntures</t>
  </si>
  <si>
    <t>Acumulado</t>
  </si>
  <si>
    <t>Lajida – R$ milhões</t>
  </si>
  <si>
    <t>Consolidado</t>
  </si>
  <si>
    <t xml:space="preserve">                             - 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</si>
  <si>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</si>
  <si>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</si>
  <si>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</si>
  <si>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</si>
  <si>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Transações no Mecanismo de Venda de Excedentes</t>
  </si>
  <si>
    <t>Outras receitas operacionais</t>
  </si>
  <si>
    <t>Encargos de uso da rede básica de transmissão e demais encargos do sistema</t>
  </si>
  <si>
    <t>Pessoal</t>
  </si>
  <si>
    <t>Outras despesas operacionais líquidas</t>
  </si>
  <si>
    <t xml:space="preserve">                                              - </t>
  </si>
  <si>
    <t xml:space="preserve">                           - </t>
  </si>
  <si>
    <t>IPCA</t>
  </si>
  <si>
    <t>UFIR/RGR</t>
  </si>
  <si>
    <t xml:space="preserve">                                 - </t>
  </si>
  <si>
    <t>Resultado antes do imposto de renda e contribuição social</t>
  </si>
  <si>
    <t>CAIXA LÍQUIDO GERADO (CONSUMIDO) PELAS ATIVIDADES DE INVESTIMENTO</t>
  </si>
  <si>
    <t>Juros sobre capital próprio e dividendos pagos</t>
  </si>
  <si>
    <t>-</t>
  </si>
  <si>
    <t>MWh</t>
  </si>
  <si>
    <t xml:space="preserve">                            - </t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</si>
  <si>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</si>
  <si>
    <t>Ativos e passivos financeiros setoriais</t>
  </si>
  <si>
    <t>Lucro (prejuízo) líquido do período</t>
  </si>
  <si>
    <t>Despesa de IR e contribuição social</t>
  </si>
  <si>
    <t>Devolução de Créditos de PIS/Pasep e Cofins sobre ICMS</t>
  </si>
  <si>
    <t>TARD relacionado a uso de infraestrutura</t>
  </si>
  <si>
    <t>PIS/Pasep e Cofins incidentes sobre receitas financeiras</t>
  </si>
  <si>
    <t>Variação monetária - CVA</t>
  </si>
  <si>
    <t>Encargos de empréstimos, financiamentos e debêntures</t>
  </si>
  <si>
    <t>Amortização do custo de transação</t>
  </si>
  <si>
    <t>Variação monetária de empréstimos, financiamentos e debêntures</t>
  </si>
  <si>
    <t>Atualização PIS/Pasep e Cofins a restituir</t>
  </si>
  <si>
    <t>Variação monetária de arrendamentos</t>
  </si>
  <si>
    <t>2027 em diante</t>
  </si>
  <si>
    <t>CDI</t>
  </si>
  <si>
    <t>Outros ativos</t>
  </si>
  <si>
    <t>Créditos de energia injetada</t>
  </si>
  <si>
    <t>Outros passivos</t>
  </si>
  <si>
    <t xml:space="preserve">                              - </t>
  </si>
  <si>
    <t>Lucro (prejuízo) básico e diluído por ação (em R$)</t>
  </si>
  <si>
    <t xml:space="preserve">Lucro (prejuízo) líquido do período </t>
  </si>
  <si>
    <t>(Aumento) redução de Ativos</t>
  </si>
  <si>
    <t>Obtenção de empréstimos, financiamentos e debêntures, líquidos</t>
  </si>
  <si>
    <t>Descrição (R$ milhões)</t>
  </si>
  <si>
    <t>Geração</t>
  </si>
  <si>
    <t>Transmissão</t>
  </si>
  <si>
    <t>Holding</t>
  </si>
  <si>
    <t>Gasmig</t>
  </si>
  <si>
    <t>Cemig SIM</t>
  </si>
  <si>
    <t>TOTAL</t>
  </si>
  <si>
    <t>Jul a Set/2022</t>
  </si>
  <si>
    <t>Jul a Set/2021</t>
  </si>
  <si>
    <t>Jan a Set/2022</t>
  </si>
  <si>
    <t>Jan a Set/2021</t>
  </si>
  <si>
    <t>Transporte de Potência de Itaipu</t>
  </si>
  <si>
    <t>Encargos Transmissão - Rede Básica</t>
  </si>
  <si>
    <t>Encargos de Conexão</t>
  </si>
  <si>
    <t>Encargos Distribuição</t>
  </si>
  <si>
    <t>Energia CCEE-ESS</t>
  </si>
  <si>
    <t>Energia CCEE-EER</t>
  </si>
  <si>
    <t>Créditos PIS-PASEP/COFINS</t>
  </si>
  <si>
    <t>Tributos e encargos incidentes sobre as receitas</t>
  </si>
  <si>
    <t>Outras custos e despesas operacionais</t>
  </si>
  <si>
    <t>Provisões (reversões) para contingências</t>
  </si>
  <si>
    <t>Custos de operação</t>
  </si>
  <si>
    <t>Despesas operacionais</t>
  </si>
  <si>
    <t>Ativos financeiros relacionados à infraestrutura</t>
  </si>
  <si>
    <t>Prejuízos acumulados</t>
  </si>
  <si>
    <t>Lucro líquido do período</t>
  </si>
  <si>
    <t>Reversão de Provisões Tributárias - INSS s/ PLR</t>
  </si>
  <si>
    <t>Provisões Tributárias - Indenização do Anuênio</t>
  </si>
  <si>
    <t>Alteração na estimativa das perdas esperadas com créditos de liquidação duvidosa</t>
  </si>
  <si>
    <t>= Lajida</t>
  </si>
  <si>
    <t>= Lajida ajustado</t>
  </si>
  <si>
    <t>Atualização dos créditos de PIS/Pasep e Cofins</t>
  </si>
  <si>
    <t>Créditos de PIS/Pasep e Cofins a restituir aos consumidores</t>
  </si>
  <si>
    <t>CAIXA LÍQUIDO GERADO (CONSUMIDO) PELAS ATIVIDADES DE FINANCIAMENTO</t>
  </si>
  <si>
    <t>Custos de construção</t>
  </si>
  <si>
    <t xml:space="preserve">Amortização direito de uso - arrendamento </t>
  </si>
  <si>
    <t>Perdas esperadas com créditos de liquidação duvidosa (reversão)</t>
  </si>
  <si>
    <t>Custos com energia elétrica</t>
  </si>
  <si>
    <t>Ativos setoriais da concessão</t>
  </si>
  <si>
    <t>Passivos setoriais da concessão</t>
  </si>
  <si>
    <t>Perdas estimadas de créditos com liquidação duvidosa - PECLD</t>
  </si>
  <si>
    <t>Resultado operacional antes do resultado financeiro e dos tributos sobre o lucro</t>
  </si>
  <si>
    <t>Perdas esperadas com créditos de liquidação duvidosa</t>
  </si>
  <si>
    <t>Demais provisões</t>
  </si>
  <si>
    <t>Provisão (reversão) para redução ao valor recuperável de ativos de contrato</t>
  </si>
  <si>
    <t xml:space="preserve"> 35.662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</si>
</sst>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2" tint="-0.749992370372631"/>
      <name val="Arial "/>
    </font>
    <font>
      <b/>
      <sz val="10"/>
      <color theme="2" tint="-0.749992370372631"/>
      <name val="Arial 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ck">
        <color rgb="FFFFFFFF"/>
      </right>
      <top/>
      <bottom style="thin">
        <color indexed="64"/>
      </bottom>
      <diagonal/>
    </border>
    <border>
      <left style="medium">
        <color theme="0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Font="0" applyBorder="0" applyAlignment="0">
      <alignment vertical="center" wrapText="1"/>
    </xf>
    <xf numFmtId="0" fontId="8" fillId="0" borderId="0"/>
    <xf numFmtId="0" fontId="8" fillId="0" borderId="0"/>
    <xf numFmtId="43" fontId="2" fillId="0" borderId="0" applyFont="0" applyFill="0" applyBorder="0" applyAlignment="0" applyProtection="0"/>
  </cellStyleXfs>
  <cellXfs count="189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7" fillId="0" borderId="0" xfId="0" applyFont="1" applyAlignment="1">
      <alignment vertical="center"/>
    </xf>
    <xf numFmtId="0" fontId="1" fillId="0" borderId="0" xfId="0" applyFont="1"/>
    <xf numFmtId="0" fontId="14" fillId="0" borderId="0" xfId="5" applyFont="1"/>
    <xf numFmtId="0" fontId="15" fillId="0" borderId="0" xfId="6" applyFont="1"/>
    <xf numFmtId="0" fontId="14" fillId="0" borderId="0" xfId="6" applyFont="1"/>
    <xf numFmtId="0" fontId="15" fillId="7" borderId="0" xfId="6" applyFont="1" applyFill="1"/>
    <xf numFmtId="169" fontId="15" fillId="7" borderId="0" xfId="2" applyNumberFormat="1" applyFont="1" applyFill="1"/>
    <xf numFmtId="169" fontId="15" fillId="0" borderId="0" xfId="2" applyNumberFormat="1" applyFont="1" applyFill="1"/>
    <xf numFmtId="0" fontId="15" fillId="8" borderId="0" xfId="6" applyFont="1" applyFill="1"/>
    <xf numFmtId="169" fontId="15" fillId="8" borderId="0" xfId="2" applyNumberFormat="1" applyFont="1" applyFill="1"/>
    <xf numFmtId="169" fontId="15" fillId="9" borderId="0" xfId="6" applyNumberFormat="1" applyFont="1" applyFill="1"/>
    <xf numFmtId="169" fontId="15" fillId="9" borderId="0" xfId="2" applyNumberFormat="1" applyFont="1" applyFill="1"/>
    <xf numFmtId="0" fontId="14" fillId="3" borderId="0" xfId="6" applyFont="1" applyFill="1"/>
    <xf numFmtId="169" fontId="14" fillId="3" borderId="0" xfId="6" applyNumberFormat="1" applyFont="1" applyFill="1"/>
    <xf numFmtId="0" fontId="14" fillId="10" borderId="0" xfId="6" applyFont="1" applyFill="1"/>
    <xf numFmtId="169" fontId="14" fillId="10" borderId="0" xfId="6" applyNumberFormat="1" applyFont="1" applyFill="1"/>
    <xf numFmtId="169" fontId="14" fillId="3" borderId="0" xfId="2" applyNumberFormat="1" applyFont="1" applyFill="1"/>
    <xf numFmtId="164" fontId="14" fillId="0" borderId="0" xfId="2" applyNumberFormat="1" applyFont="1"/>
    <xf numFmtId="164" fontId="14" fillId="0" borderId="0" xfId="5" applyNumberFormat="1" applyFont="1"/>
    <xf numFmtId="0" fontId="19" fillId="11" borderId="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/>
    </xf>
    <xf numFmtId="167" fontId="20" fillId="6" borderId="2" xfId="0" applyNumberFormat="1" applyFont="1" applyFill="1" applyBorder="1" applyAlignment="1">
      <alignment vertical="center"/>
    </xf>
    <xf numFmtId="1" fontId="19" fillId="11" borderId="0" xfId="0" applyNumberFormat="1" applyFont="1" applyFill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14" fontId="19" fillId="11" borderId="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6" fillId="4" borderId="2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3" fontId="17" fillId="2" borderId="12" xfId="0" applyNumberFormat="1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3" fontId="18" fillId="2" borderId="13" xfId="0" applyNumberFormat="1" applyFont="1" applyFill="1" applyBorder="1" applyAlignment="1">
      <alignment horizontal="right" vertical="center"/>
    </xf>
    <xf numFmtId="167" fontId="17" fillId="2" borderId="12" xfId="0" applyNumberFormat="1" applyFont="1" applyFill="1" applyBorder="1" applyAlignment="1">
      <alignment horizontal="right" vertical="center"/>
    </xf>
    <xf numFmtId="167" fontId="10" fillId="2" borderId="12" xfId="0" applyNumberFormat="1" applyFont="1" applyFill="1" applyBorder="1" applyAlignment="1">
      <alignment horizontal="right" vertical="center"/>
    </xf>
    <xf numFmtId="167" fontId="10" fillId="2" borderId="15" xfId="0" applyNumberFormat="1" applyFont="1" applyFill="1" applyBorder="1" applyAlignment="1">
      <alignment horizontal="right" vertical="center"/>
    </xf>
    <xf numFmtId="167" fontId="9" fillId="2" borderId="12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67" fontId="24" fillId="2" borderId="7" xfId="0" applyNumberFormat="1" applyFont="1" applyFill="1" applyBorder="1" applyAlignment="1">
      <alignment horizontal="right" vertical="center"/>
    </xf>
    <xf numFmtId="0" fontId="8" fillId="0" borderId="0" xfId="5"/>
    <xf numFmtId="0" fontId="26" fillId="0" borderId="0" xfId="5" applyFont="1"/>
    <xf numFmtId="0" fontId="8" fillId="0" borderId="18" xfId="5" applyBorder="1"/>
    <xf numFmtId="0" fontId="27" fillId="0" borderId="18" xfId="0" applyFont="1" applyBorder="1" applyAlignment="1">
      <alignment horizontal="left" indent="1"/>
    </xf>
    <xf numFmtId="164" fontId="28" fillId="0" borderId="19" xfId="2" applyNumberFormat="1" applyFont="1" applyBorder="1" applyAlignment="1">
      <alignment horizontal="center"/>
    </xf>
    <xf numFmtId="164" fontId="28" fillId="0" borderId="19" xfId="2" applyNumberFormat="1" applyFont="1" applyBorder="1" applyAlignment="1">
      <alignment horizontal="left" indent="1"/>
    </xf>
    <xf numFmtId="164" fontId="31" fillId="0" borderId="19" xfId="2" applyNumberFormat="1" applyFont="1" applyBorder="1"/>
    <xf numFmtId="0" fontId="8" fillId="0" borderId="18" xfId="5" applyBorder="1" applyAlignment="1">
      <alignment horizontal="left" indent="1"/>
    </xf>
    <xf numFmtId="164" fontId="31" fillId="0" borderId="19" xfId="2" applyNumberFormat="1" applyFont="1" applyBorder="1" applyAlignment="1">
      <alignment horizontal="center"/>
    </xf>
    <xf numFmtId="0" fontId="32" fillId="0" borderId="18" xfId="0" applyFont="1" applyBorder="1" applyAlignment="1">
      <alignment horizontal="left" indent="1"/>
    </xf>
    <xf numFmtId="0" fontId="32" fillId="0" borderId="20" xfId="0" applyFont="1" applyBorder="1"/>
    <xf numFmtId="164" fontId="31" fillId="0" borderId="21" xfId="2" applyNumberFormat="1" applyFont="1" applyBorder="1" applyAlignment="1">
      <alignment horizontal="center"/>
    </xf>
    <xf numFmtId="164" fontId="31" fillId="0" borderId="21" xfId="2" applyNumberFormat="1" applyFont="1" applyBorder="1"/>
    <xf numFmtId="0" fontId="17" fillId="2" borderId="18" xfId="0" applyFont="1" applyFill="1" applyBorder="1" applyAlignment="1">
      <alignment horizontal="left" indent="2"/>
    </xf>
    <xf numFmtId="164" fontId="8" fillId="2" borderId="19" xfId="2" applyNumberFormat="1" applyFont="1" applyFill="1" applyBorder="1" applyAlignment="1">
      <alignment horizontal="center"/>
    </xf>
    <xf numFmtId="167" fontId="17" fillId="2" borderId="0" xfId="0" applyNumberFormat="1" applyFont="1" applyFill="1" applyAlignment="1">
      <alignment horizontal="right" vertical="center"/>
    </xf>
    <xf numFmtId="167" fontId="17" fillId="2" borderId="22" xfId="0" applyNumberFormat="1" applyFont="1" applyFill="1" applyBorder="1" applyAlignment="1">
      <alignment horizontal="right" vertical="center"/>
    </xf>
    <xf numFmtId="167" fontId="18" fillId="2" borderId="4" xfId="0" applyNumberFormat="1" applyFont="1" applyFill="1" applyBorder="1" applyAlignment="1">
      <alignment horizontal="right" vertical="center"/>
    </xf>
    <xf numFmtId="167" fontId="18" fillId="2" borderId="22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/>
    </xf>
    <xf numFmtId="167" fontId="10" fillId="2" borderId="2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67" fontId="10" fillId="2" borderId="7" xfId="0" applyNumberFormat="1" applyFont="1" applyFill="1" applyBorder="1" applyAlignment="1">
      <alignment horizontal="right" vertical="center"/>
    </xf>
    <xf numFmtId="167" fontId="10" fillId="2" borderId="2" xfId="0" applyNumberFormat="1" applyFont="1" applyFill="1" applyBorder="1" applyAlignment="1">
      <alignment horizontal="right" vertical="center"/>
    </xf>
    <xf numFmtId="167" fontId="10" fillId="2" borderId="5" xfId="0" applyNumberFormat="1" applyFont="1" applyFill="1" applyBorder="1" applyAlignment="1">
      <alignment horizontal="right" vertical="center"/>
    </xf>
    <xf numFmtId="167" fontId="10" fillId="2" borderId="6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167" fontId="20" fillId="2" borderId="7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7" xfId="0" applyNumberFormat="1" applyFont="1" applyFill="1" applyBorder="1" applyAlignment="1">
      <alignment horizontal="right" vertical="center"/>
    </xf>
    <xf numFmtId="167" fontId="9" fillId="2" borderId="24" xfId="0" applyNumberFormat="1" applyFont="1" applyFill="1" applyBorder="1" applyAlignment="1">
      <alignment horizontal="right" vertical="center"/>
    </xf>
    <xf numFmtId="167" fontId="9" fillId="2" borderId="25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7" fontId="18" fillId="6" borderId="0" xfId="0" applyNumberFormat="1" applyFont="1" applyFill="1" applyAlignment="1">
      <alignment horizontal="right" vertical="center"/>
    </xf>
    <xf numFmtId="167" fontId="17" fillId="6" borderId="0" xfId="0" applyNumberFormat="1" applyFont="1" applyFill="1" applyAlignment="1">
      <alignment horizontal="right" vertical="center"/>
    </xf>
    <xf numFmtId="167" fontId="20" fillId="0" borderId="22" xfId="0" applyNumberFormat="1" applyFont="1" applyBorder="1" applyAlignment="1">
      <alignment vertical="center"/>
    </xf>
    <xf numFmtId="167" fontId="18" fillId="5" borderId="3" xfId="0" applyNumberFormat="1" applyFont="1" applyFill="1" applyBorder="1" applyAlignment="1">
      <alignment horizontal="right" vertical="center"/>
    </xf>
    <xf numFmtId="167" fontId="35" fillId="6" borderId="2" xfId="0" applyNumberFormat="1" applyFont="1" applyFill="1" applyBorder="1" applyAlignment="1">
      <alignment vertical="center"/>
    </xf>
    <xf numFmtId="167" fontId="20" fillId="6" borderId="5" xfId="0" applyNumberFormat="1" applyFont="1" applyFill="1" applyBorder="1" applyAlignment="1">
      <alignment vertical="center"/>
    </xf>
    <xf numFmtId="167" fontId="20" fillId="6" borderId="6" xfId="0" applyNumberFormat="1" applyFont="1" applyFill="1" applyBorder="1" applyAlignment="1">
      <alignment vertical="center"/>
    </xf>
    <xf numFmtId="167" fontId="35" fillId="6" borderId="24" xfId="0" applyNumberFormat="1" applyFont="1" applyFill="1" applyBorder="1" applyAlignment="1">
      <alignment vertical="center"/>
    </xf>
    <xf numFmtId="167" fontId="35" fillId="6" borderId="25" xfId="0" applyNumberFormat="1" applyFont="1" applyFill="1" applyBorder="1" applyAlignment="1">
      <alignment vertical="center"/>
    </xf>
    <xf numFmtId="167" fontId="18" fillId="2" borderId="14" xfId="0" applyNumberFormat="1" applyFont="1" applyFill="1" applyBorder="1" applyAlignment="1">
      <alignment horizontal="right" vertical="center"/>
    </xf>
    <xf numFmtId="167" fontId="18" fillId="2" borderId="15" xfId="0" applyNumberFormat="1" applyFont="1" applyFill="1" applyBorder="1" applyAlignment="1">
      <alignment horizontal="right" vertical="center"/>
    </xf>
    <xf numFmtId="167" fontId="17" fillId="2" borderId="15" xfId="0" applyNumberFormat="1" applyFont="1" applyFill="1" applyBorder="1" applyAlignment="1">
      <alignment horizontal="right" vertical="center"/>
    </xf>
    <xf numFmtId="167" fontId="18" fillId="2" borderId="13" xfId="0" applyNumberFormat="1" applyFont="1" applyFill="1" applyBorder="1" applyAlignment="1">
      <alignment horizontal="right" vertical="center"/>
    </xf>
    <xf numFmtId="167" fontId="18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7" fontId="20" fillId="2" borderId="22" xfId="0" applyNumberFormat="1" applyFont="1" applyFill="1" applyBorder="1" applyAlignment="1">
      <alignment vertical="center"/>
    </xf>
    <xf numFmtId="167" fontId="9" fillId="2" borderId="13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4" fillId="2" borderId="5" xfId="0" applyNumberFormat="1" applyFont="1" applyFill="1" applyBorder="1" applyAlignment="1">
      <alignment horizontal="right" vertical="center"/>
    </xf>
    <xf numFmtId="167" fontId="25" fillId="2" borderId="7" xfId="0" applyNumberFormat="1" applyFont="1" applyFill="1" applyBorder="1" applyAlignment="1">
      <alignment horizontal="right" vertical="center"/>
    </xf>
    <xf numFmtId="167" fontId="25" fillId="2" borderId="24" xfId="0" applyNumberFormat="1" applyFont="1" applyFill="1" applyBorder="1" applyAlignment="1">
      <alignment horizontal="right" vertical="center"/>
    </xf>
    <xf numFmtId="167" fontId="10" fillId="2" borderId="23" xfId="0" applyNumberFormat="1" applyFont="1" applyFill="1" applyBorder="1" applyAlignment="1">
      <alignment horizontal="right" vertical="center"/>
    </xf>
    <xf numFmtId="0" fontId="18" fillId="6" borderId="7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10" fillId="2" borderId="7" xfId="0" applyNumberFormat="1" applyFont="1" applyFill="1" applyBorder="1" applyAlignment="1">
      <alignment vertical="center" wrapText="1"/>
    </xf>
    <xf numFmtId="1" fontId="36" fillId="11" borderId="1" xfId="0" applyNumberFormat="1" applyFont="1" applyFill="1" applyBorder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right" vertical="center"/>
    </xf>
    <xf numFmtId="0" fontId="17" fillId="2" borderId="29" xfId="0" applyFont="1" applyFill="1" applyBorder="1" applyAlignment="1">
      <alignment vertical="center"/>
    </xf>
    <xf numFmtId="166" fontId="20" fillId="2" borderId="2" xfId="0" applyNumberFormat="1" applyFont="1" applyFill="1" applyBorder="1" applyAlignment="1">
      <alignment vertical="center"/>
    </xf>
    <xf numFmtId="166" fontId="20" fillId="2" borderId="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 wrapText="1"/>
    </xf>
    <xf numFmtId="167" fontId="20" fillId="2" borderId="30" xfId="0" applyNumberFormat="1" applyFont="1" applyFill="1" applyBorder="1" applyAlignment="1">
      <alignment vertical="center"/>
    </xf>
    <xf numFmtId="167" fontId="20" fillId="2" borderId="6" xfId="0" applyNumberFormat="1" applyFont="1" applyFill="1" applyBorder="1" applyAlignment="1">
      <alignment vertical="center"/>
    </xf>
    <xf numFmtId="167" fontId="20" fillId="2" borderId="5" xfId="0" applyNumberFormat="1" applyFont="1" applyFill="1" applyBorder="1" applyAlignment="1">
      <alignment vertical="center"/>
    </xf>
    <xf numFmtId="0" fontId="19" fillId="11" borderId="32" xfId="0" applyFont="1" applyFill="1" applyBorder="1" applyAlignment="1">
      <alignment horizontal="center" vertical="center" wrapText="1"/>
    </xf>
    <xf numFmtId="17" fontId="19" fillId="11" borderId="32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 indent="2"/>
    </xf>
    <xf numFmtId="0" fontId="5" fillId="12" borderId="0" xfId="0" applyFont="1" applyFill="1" applyAlignment="1">
      <alignment horizontal="left" vertical="center" wrapText="1"/>
    </xf>
    <xf numFmtId="49" fontId="9" fillId="2" borderId="7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left" indent="2"/>
    </xf>
    <xf numFmtId="164" fontId="8" fillId="0" borderId="19" xfId="2" applyNumberFormat="1" applyFont="1" applyFill="1" applyBorder="1"/>
    <xf numFmtId="164" fontId="28" fillId="0" borderId="19" xfId="2" applyNumberFormat="1" applyFont="1" applyFill="1" applyBorder="1" applyAlignment="1">
      <alignment horizontal="left" indent="1"/>
    </xf>
    <xf numFmtId="164" fontId="31" fillId="0" borderId="19" xfId="2" applyNumberFormat="1" applyFont="1" applyFill="1" applyBorder="1"/>
    <xf numFmtId="167" fontId="37" fillId="2" borderId="7" xfId="0" applyNumberFormat="1" applyFont="1" applyFill="1" applyBorder="1" applyAlignment="1">
      <alignment horizontal="right" vertical="center"/>
    </xf>
    <xf numFmtId="167" fontId="37" fillId="2" borderId="2" xfId="0" applyNumberFormat="1" applyFont="1" applyFill="1" applyBorder="1" applyAlignment="1">
      <alignment horizontal="right" vertical="center"/>
    </xf>
    <xf numFmtId="167" fontId="38" fillId="2" borderId="24" xfId="0" applyNumberFormat="1" applyFont="1" applyFill="1" applyBorder="1" applyAlignment="1">
      <alignment horizontal="right" vertical="center"/>
    </xf>
    <xf numFmtId="167" fontId="38" fillId="2" borderId="25" xfId="0" applyNumberFormat="1" applyFont="1" applyFill="1" applyBorder="1" applyAlignment="1">
      <alignment horizontal="right" vertical="center"/>
    </xf>
    <xf numFmtId="167" fontId="37" fillId="2" borderId="5" xfId="0" applyNumberFormat="1" applyFont="1" applyFill="1" applyBorder="1" applyAlignment="1">
      <alignment horizontal="right" vertical="center"/>
    </xf>
    <xf numFmtId="167" fontId="37" fillId="2" borderId="6" xfId="0" applyNumberFormat="1" applyFont="1" applyFill="1" applyBorder="1" applyAlignment="1">
      <alignment horizontal="right" vertical="center"/>
    </xf>
    <xf numFmtId="167" fontId="38" fillId="2" borderId="7" xfId="0" applyNumberFormat="1" applyFont="1" applyFill="1" applyBorder="1" applyAlignment="1">
      <alignment horizontal="right" vertical="center"/>
    </xf>
    <xf numFmtId="167" fontId="38" fillId="2" borderId="2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3" fontId="6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3" fillId="13" borderId="16" xfId="0" applyFont="1" applyFill="1" applyBorder="1" applyAlignment="1">
      <alignment horizontal="center" vertical="center" readingOrder="1"/>
    </xf>
    <xf numFmtId="0" fontId="33" fillId="13" borderId="17" xfId="0" applyFont="1" applyFill="1" applyBorder="1" applyAlignment="1">
      <alignment horizontal="center" vertical="center" readingOrder="1"/>
    </xf>
    <xf numFmtId="0" fontId="33" fillId="13" borderId="18" xfId="0" applyFont="1" applyFill="1" applyBorder="1" applyAlignment="1">
      <alignment horizontal="center" vertical="center" readingOrder="1"/>
    </xf>
    <xf numFmtId="0" fontId="33" fillId="13" borderId="19" xfId="0" applyFont="1" applyFill="1" applyBorder="1" applyAlignment="1">
      <alignment horizontal="center" vertical="center" readingOrder="1"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11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vertical="center" wrapText="1"/>
    </xf>
    <xf numFmtId="166" fontId="9" fillId="2" borderId="25" xfId="0" applyNumberFormat="1" applyFont="1" applyFill="1" applyBorder="1" applyAlignment="1">
      <alignment horizontal="right" vertical="center"/>
    </xf>
    <xf numFmtId="168" fontId="5" fillId="12" borderId="32" xfId="7" applyNumberFormat="1" applyFont="1" applyFill="1" applyBorder="1" applyAlignment="1">
      <alignment horizontal="center" vertical="center" wrapText="1"/>
    </xf>
    <xf numFmtId="168" fontId="10" fillId="2" borderId="1" xfId="7" applyNumberFormat="1" applyFont="1" applyFill="1" applyBorder="1" applyAlignment="1">
      <alignment horizontal="center" vertical="center" wrapText="1"/>
    </xf>
    <xf numFmtId="168" fontId="5" fillId="12" borderId="1" xfId="7" applyNumberFormat="1" applyFont="1" applyFill="1" applyBorder="1" applyAlignment="1">
      <alignment horizontal="center" vertical="center" wrapText="1"/>
    </xf>
    <xf numFmtId="168" fontId="5" fillId="12" borderId="11" xfId="7" applyNumberFormat="1" applyFont="1" applyFill="1" applyBorder="1" applyAlignment="1">
      <alignment horizontal="center" vertical="center" wrapText="1"/>
    </xf>
    <xf numFmtId="167" fontId="9" fillId="2" borderId="15" xfId="0" applyNumberFormat="1" applyFont="1" applyFill="1" applyBorder="1" applyAlignment="1">
      <alignment horizontal="right" vertical="center"/>
    </xf>
    <xf numFmtId="167" fontId="9" fillId="2" borderId="22" xfId="0" applyNumberFormat="1" applyFont="1" applyFill="1" applyBorder="1" applyAlignment="1">
      <alignment horizontal="right" vertical="center"/>
    </xf>
    <xf numFmtId="166" fontId="10" fillId="2" borderId="6" xfId="0" applyNumberFormat="1" applyFont="1" applyFill="1" applyBorder="1" applyAlignment="1">
      <alignment horizontal="right" vertical="center"/>
    </xf>
    <xf numFmtId="167" fontId="9" fillId="2" borderId="33" xfId="0" applyNumberFormat="1" applyFont="1" applyFill="1" applyBorder="1" applyAlignment="1">
      <alignment horizontal="right" vertical="center"/>
    </xf>
    <xf numFmtId="167" fontId="9" fillId="2" borderId="34" xfId="0" applyNumberFormat="1" applyFont="1" applyFill="1" applyBorder="1" applyAlignment="1">
      <alignment horizontal="right" vertical="center"/>
    </xf>
    <xf numFmtId="166" fontId="9" fillId="2" borderId="34" xfId="0" applyNumberFormat="1" applyFont="1" applyFill="1" applyBorder="1" applyAlignment="1">
      <alignment horizontal="right" vertical="center"/>
    </xf>
    <xf numFmtId="167" fontId="35" fillId="2" borderId="2" xfId="0" applyNumberFormat="1" applyFont="1" applyFill="1" applyBorder="1" applyAlignment="1">
      <alignment vertical="center"/>
    </xf>
    <xf numFmtId="167" fontId="35" fillId="2" borderId="7" xfId="0" applyNumberFormat="1" applyFont="1" applyFill="1" applyBorder="1" applyAlignment="1">
      <alignment vertical="center"/>
    </xf>
    <xf numFmtId="167" fontId="35" fillId="2" borderId="31" xfId="0" applyNumberFormat="1" applyFont="1" applyFill="1" applyBorder="1" applyAlignment="1">
      <alignment vertical="center"/>
    </xf>
    <xf numFmtId="167" fontId="35" fillId="2" borderId="25" xfId="0" applyNumberFormat="1" applyFont="1" applyFill="1" applyBorder="1" applyAlignment="1">
      <alignment vertical="center"/>
    </xf>
    <xf numFmtId="167" fontId="35" fillId="2" borderId="24" xfId="0" applyNumberFormat="1" applyFont="1" applyFill="1" applyBorder="1" applyAlignment="1">
      <alignment vertical="center"/>
    </xf>
  </cellXfs>
  <cellStyles count="8">
    <cellStyle name="Estilo 1" xfId="4" xr:uid="{00000000-0005-0000-0000-000000000000}"/>
    <cellStyle name="Normal" xfId="0" builtinId="0"/>
    <cellStyle name="Normal 2 2" xfId="5" xr:uid="{00000000-0005-0000-0000-000002000000}"/>
    <cellStyle name="Normal 3" xfId="1" xr:uid="{00000000-0005-0000-0000-000003000000}"/>
    <cellStyle name="Normal 3 2" xfId="6" xr:uid="{00000000-0005-0000-0000-000004000000}"/>
    <cellStyle name="Porcentagem 2" xfId="3" xr:uid="{00000000-0005-0000-0000-000005000000}"/>
    <cellStyle name="Vírgula 2" xfId="2" xr:uid="{00000000-0005-0000-0000-000007000000}"/>
    <cellStyle name="Vírgula 3" xfId="7" xr:uid="{C64415B5-67F3-4B8D-AC09-90A009A50254}"/>
  </cellStyles>
  <dxfs count="5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D7F83C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5" Type="http://schemas.openxmlformats.org/officeDocument/2006/relationships/image" Target="../media/image10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3T22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261937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5375"/>
        </a:xfrm>
        <a:prstGeom prst="rect">
          <a:avLst/>
        </a:prstGeom>
      </xdr:spPr>
    </xdr:pic>
    <xdr:clientData/>
  </xdr:twoCellAnchor>
  <xdr:twoCellAnchor>
    <xdr:from>
      <xdr:col>0</xdr:col>
      <xdr:colOff>416723</xdr:colOff>
      <xdr:row>1</xdr:row>
      <xdr:rowOff>42863</xdr:rowOff>
    </xdr:from>
    <xdr:to>
      <xdr:col>2</xdr:col>
      <xdr:colOff>1393035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16723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3</xdr:col>
      <xdr:colOff>531809</xdr:colOff>
      <xdr:row>4</xdr:row>
      <xdr:rowOff>27782</xdr:rowOff>
    </xdr:from>
    <xdr:to>
      <xdr:col>4</xdr:col>
      <xdr:colOff>141879</xdr:colOff>
      <xdr:row>5</xdr:row>
      <xdr:rowOff>70212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258715" y="789782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404812</xdr:colOff>
      <xdr:row>6</xdr:row>
      <xdr:rowOff>154778</xdr:rowOff>
    </xdr:from>
    <xdr:to>
      <xdr:col>2</xdr:col>
      <xdr:colOff>1393033</xdr:colOff>
      <xdr:row>7</xdr:row>
      <xdr:rowOff>154777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7" y="129777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833438</xdr:colOff>
      <xdr:row>22</xdr:row>
      <xdr:rowOff>0</xdr:rowOff>
    </xdr:from>
    <xdr:to>
      <xdr:col>2</xdr:col>
      <xdr:colOff>1159678</xdr:colOff>
      <xdr:row>36</xdr:row>
      <xdr:rowOff>130968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CC04A74-9505-483F-A72B-C8083651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2126" y="4250531"/>
          <a:ext cx="3636177" cy="27979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1178719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53312" cy="1091060"/>
        </a:xfrm>
        <a:prstGeom prst="rect">
          <a:avLst/>
        </a:prstGeom>
      </xdr:spPr>
    </xdr:pic>
    <xdr:clientData/>
  </xdr:twoCellAnchor>
  <xdr:twoCellAnchor>
    <xdr:from>
      <xdr:col>0</xdr:col>
      <xdr:colOff>925524</xdr:colOff>
      <xdr:row>0</xdr:row>
      <xdr:rowOff>60326</xdr:rowOff>
    </xdr:from>
    <xdr:to>
      <xdr:col>4</xdr:col>
      <xdr:colOff>23823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925524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319887</xdr:colOff>
      <xdr:row>4</xdr:row>
      <xdr:rowOff>31751</xdr:rowOff>
    </xdr:from>
    <xdr:to>
      <xdr:col>3</xdr:col>
      <xdr:colOff>1083276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59448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081535"/>
        </a:xfrm>
        <a:prstGeom prst="rect">
          <a:avLst/>
        </a:prstGeom>
      </xdr:spPr>
    </xdr:pic>
    <xdr:clientData/>
  </xdr:twoCellAnchor>
  <xdr:twoCellAnchor>
    <xdr:from>
      <xdr:col>0</xdr:col>
      <xdr:colOff>500862</xdr:colOff>
      <xdr:row>0</xdr:row>
      <xdr:rowOff>60326</xdr:rowOff>
    </xdr:from>
    <xdr:to>
      <xdr:col>3</xdr:col>
      <xdr:colOff>1250160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00862" y="60326"/>
          <a:ext cx="685720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367511</xdr:colOff>
      <xdr:row>3</xdr:row>
      <xdr:rowOff>211136</xdr:rowOff>
    </xdr:from>
    <xdr:to>
      <xdr:col>3</xdr:col>
      <xdr:colOff>1186463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47541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1214437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03656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1357312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22411" y="160337"/>
          <a:ext cx="821690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>
    <xdr:from>
      <xdr:col>5</xdr:col>
      <xdr:colOff>301621</xdr:colOff>
      <xdr:row>4</xdr:row>
      <xdr:rowOff>57149</xdr:rowOff>
    </xdr:from>
    <xdr:to>
      <xdr:col>5</xdr:col>
      <xdr:colOff>1115810</xdr:colOff>
      <xdr:row>5</xdr:row>
      <xdr:rowOff>99579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290840" y="819149"/>
          <a:ext cx="814189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154781</xdr:colOff>
      <xdr:row>7</xdr:row>
      <xdr:rowOff>23812</xdr:rowOff>
    </xdr:from>
    <xdr:to>
      <xdr:col>5</xdr:col>
      <xdr:colOff>1143002</xdr:colOff>
      <xdr:row>7</xdr:row>
      <xdr:rowOff>285749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2" y="126206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0821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>
    <xdr:from>
      <xdr:col>2</xdr:col>
      <xdr:colOff>758034</xdr:colOff>
      <xdr:row>4</xdr:row>
      <xdr:rowOff>55561</xdr:rowOff>
    </xdr:from>
    <xdr:to>
      <xdr:col>3</xdr:col>
      <xdr:colOff>753073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699378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37156" cy="1094233"/>
        </a:xfrm>
        <a:prstGeom prst="rect">
          <a:avLst/>
        </a:prstGeom>
      </xdr:spPr>
    </xdr:pic>
    <xdr:clientData/>
  </xdr:twoCellAnchor>
  <xdr:twoCellAnchor editAs="oneCell">
    <xdr:from>
      <xdr:col>8</xdr:col>
      <xdr:colOff>1000126</xdr:colOff>
      <xdr:row>6</xdr:row>
      <xdr:rowOff>1</xdr:rowOff>
    </xdr:from>
    <xdr:to>
      <xdr:col>9</xdr:col>
      <xdr:colOff>964410</xdr:colOff>
      <xdr:row>6</xdr:row>
      <xdr:rowOff>261938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114300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363286</xdr:colOff>
      <xdr:row>0</xdr:row>
      <xdr:rowOff>184683</xdr:rowOff>
    </xdr:from>
    <xdr:to>
      <xdr:col>9</xdr:col>
      <xdr:colOff>773906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1974" y="184683"/>
          <a:ext cx="9971338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107157</xdr:colOff>
      <xdr:row>3</xdr:row>
      <xdr:rowOff>178594</xdr:rowOff>
    </xdr:from>
    <xdr:to>
      <xdr:col>9</xdr:col>
      <xdr:colOff>943571</xdr:colOff>
      <xdr:row>5</xdr:row>
      <xdr:rowOff>24174</xdr:rowOff>
    </xdr:to>
    <xdr:grpSp>
      <xdr:nvGrpSpPr>
        <xdr:cNvPr id="8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596563" y="750094"/>
          <a:ext cx="836414" cy="226580"/>
          <a:chOff x="7817675" y="768144"/>
          <a:chExt cx="918516" cy="249238"/>
        </a:xfrm>
      </xdr:grpSpPr>
      <xdr:sp macro="" textlink="">
        <xdr:nvSpPr>
          <xdr:cNvPr id="9" name="Retângulo Arredondado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23811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91686" cy="1094233"/>
        </a:xfrm>
        <a:prstGeom prst="rect">
          <a:avLst/>
        </a:prstGeom>
      </xdr:spPr>
    </xdr:pic>
    <xdr:clientData/>
  </xdr:twoCellAnchor>
  <xdr:twoCellAnchor>
    <xdr:from>
      <xdr:col>5</xdr:col>
      <xdr:colOff>383127</xdr:colOff>
      <xdr:row>4</xdr:row>
      <xdr:rowOff>35143</xdr:rowOff>
    </xdr:from>
    <xdr:to>
      <xdr:col>5</xdr:col>
      <xdr:colOff>1219541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741315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333374</xdr:colOff>
      <xdr:row>6</xdr:row>
      <xdr:rowOff>11906</xdr:rowOff>
    </xdr:from>
    <xdr:to>
      <xdr:col>6</xdr:col>
      <xdr:colOff>11908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616292</xdr:colOff>
      <xdr:row>0</xdr:row>
      <xdr:rowOff>190499</xdr:rowOff>
    </xdr:from>
    <xdr:to>
      <xdr:col>5</xdr:col>
      <xdr:colOff>666750</xdr:colOff>
      <xdr:row>5</xdr:row>
      <xdr:rowOff>59530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0" y="190499"/>
          <a:ext cx="6837020" cy="821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1345405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2748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92275" y="241300"/>
          <a:ext cx="82740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418844</xdr:colOff>
      <xdr:row>4</xdr:row>
      <xdr:rowOff>35143</xdr:rowOff>
    </xdr:from>
    <xdr:to>
      <xdr:col>5</xdr:col>
      <xdr:colOff>1255258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408063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369083</xdr:colOff>
      <xdr:row>6</xdr:row>
      <xdr:rowOff>11906</xdr:rowOff>
    </xdr:from>
    <xdr:to>
      <xdr:col>6</xdr:col>
      <xdr:colOff>4754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15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154781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03656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1813" y="269872"/>
          <a:ext cx="69135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434717</xdr:colOff>
      <xdr:row>4</xdr:row>
      <xdr:rowOff>58956</xdr:rowOff>
    </xdr:from>
    <xdr:to>
      <xdr:col>5</xdr:col>
      <xdr:colOff>1271131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9126280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333368</xdr:colOff>
      <xdr:row>6</xdr:row>
      <xdr:rowOff>130969</xdr:rowOff>
    </xdr:from>
    <xdr:to>
      <xdr:col>5</xdr:col>
      <xdr:colOff>1321589</xdr:colOff>
      <xdr:row>7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3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95251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20525" cy="1118046"/>
        </a:xfrm>
        <a:prstGeom prst="rect">
          <a:avLst/>
        </a:prstGeom>
      </xdr:spPr>
    </xdr:pic>
    <xdr:clientData/>
  </xdr:twoCellAnchor>
  <xdr:twoCellAnchor>
    <xdr:from>
      <xdr:col>1</xdr:col>
      <xdr:colOff>728659</xdr:colOff>
      <xdr:row>0</xdr:row>
      <xdr:rowOff>134938</xdr:rowOff>
    </xdr:from>
    <xdr:to>
      <xdr:col>6</xdr:col>
      <xdr:colOff>960434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57347" y="134938"/>
          <a:ext cx="8470900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 editAs="oneCell">
    <xdr:from>
      <xdr:col>7</xdr:col>
      <xdr:colOff>273828</xdr:colOff>
      <xdr:row>5</xdr:row>
      <xdr:rowOff>345282</xdr:rowOff>
    </xdr:from>
    <xdr:to>
      <xdr:col>7</xdr:col>
      <xdr:colOff>1262049</xdr:colOff>
      <xdr:row>6</xdr:row>
      <xdr:rowOff>250031</xdr:rowOff>
    </xdr:to>
    <xdr:pic>
      <xdr:nvPicPr>
        <xdr:cNvPr id="4" name="Imagem 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003" y="1297782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380983</xdr:colOff>
      <xdr:row>4</xdr:row>
      <xdr:rowOff>0</xdr:rowOff>
    </xdr:from>
    <xdr:to>
      <xdr:col>7</xdr:col>
      <xdr:colOff>1217397</xdr:colOff>
      <xdr:row>5</xdr:row>
      <xdr:rowOff>44017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10822764" y="762000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03374" y="234950"/>
          <a:ext cx="698817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429960</xdr:colOff>
      <xdr:row>4</xdr:row>
      <xdr:rowOff>54191</xdr:rowOff>
    </xdr:from>
    <xdr:to>
      <xdr:col>5</xdr:col>
      <xdr:colOff>1266374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9538241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345267</xdr:colOff>
      <xdr:row>5</xdr:row>
      <xdr:rowOff>226219</xdr:rowOff>
    </xdr:from>
    <xdr:to>
      <xdr:col>5</xdr:col>
      <xdr:colOff>1333488</xdr:colOff>
      <xdr:row>6</xdr:row>
      <xdr:rowOff>214312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867" y="1178719"/>
          <a:ext cx="988221" cy="264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11906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3906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637057</xdr:colOff>
      <xdr:row>4</xdr:row>
      <xdr:rowOff>48423</xdr:rowOff>
    </xdr:from>
    <xdr:to>
      <xdr:col>8</xdr:col>
      <xdr:colOff>692349</xdr:colOff>
      <xdr:row>5</xdr:row>
      <xdr:rowOff>84503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542682" y="810423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511977</xdr:colOff>
      <xdr:row>5</xdr:row>
      <xdr:rowOff>178594</xdr:rowOff>
    </xdr:from>
    <xdr:to>
      <xdr:col>9</xdr:col>
      <xdr:colOff>23823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352" y="113109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1:O28"/>
  <sheetViews>
    <sheetView tabSelected="1" zoomScale="80" zoomScaleNormal="8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0" style="1" hidden="1"/>
  </cols>
  <sheetData>
    <row r="1" spans="13:15">
      <c r="M1" s="13"/>
      <c r="N1" s="13"/>
      <c r="O1" s="13"/>
    </row>
    <row r="2" spans="13:15">
      <c r="M2" s="13"/>
      <c r="N2" s="13"/>
      <c r="O2" s="13"/>
    </row>
    <row r="3" spans="13:15">
      <c r="M3" s="13"/>
      <c r="N3" s="13"/>
      <c r="O3" s="13"/>
    </row>
    <row r="4" spans="13:15">
      <c r="M4" s="13"/>
      <c r="N4" s="13"/>
      <c r="O4" s="13"/>
    </row>
    <row r="5" spans="13:15">
      <c r="M5" s="13"/>
      <c r="N5" s="13"/>
      <c r="O5" s="13"/>
    </row>
    <row r="6" spans="13:15">
      <c r="M6" s="13"/>
      <c r="N6" s="13"/>
      <c r="O6" s="13"/>
    </row>
    <row r="7" spans="13:15">
      <c r="M7" s="13"/>
      <c r="N7" s="13"/>
      <c r="O7" s="13"/>
    </row>
    <row r="8" spans="13:15">
      <c r="M8" s="13"/>
      <c r="N8" s="13"/>
      <c r="O8" s="13"/>
    </row>
    <row r="9" spans="13:15">
      <c r="M9" s="13"/>
      <c r="N9" s="13"/>
      <c r="O9" s="13"/>
    </row>
    <row r="10" spans="13:15">
      <c r="M10" s="13"/>
      <c r="N10" s="13"/>
      <c r="O10" s="13"/>
    </row>
    <row r="11" spans="13:15">
      <c r="M11" s="13"/>
      <c r="N11" s="13"/>
      <c r="O11" s="13"/>
    </row>
    <row r="12" spans="13:15">
      <c r="M12" s="13"/>
      <c r="N12" s="13"/>
      <c r="O12" s="13"/>
    </row>
    <row r="13" spans="13:15">
      <c r="M13" s="13"/>
      <c r="N13" s="13"/>
      <c r="O13" s="13"/>
    </row>
    <row r="14" spans="13:15">
      <c r="M14" s="13"/>
      <c r="N14" s="13"/>
      <c r="O14" s="13"/>
    </row>
    <row r="15" spans="13:15">
      <c r="M15" s="13"/>
      <c r="N15" s="13"/>
      <c r="O15" s="13"/>
    </row>
    <row r="16" spans="13:15">
      <c r="M16" s="13"/>
      <c r="N16" s="13"/>
      <c r="O16" s="13"/>
    </row>
    <row r="17" spans="13:15">
      <c r="M17" s="13"/>
      <c r="N17" s="13"/>
      <c r="O17" s="13"/>
    </row>
    <row r="18" spans="13:15">
      <c r="M18" s="13"/>
      <c r="N18" s="13"/>
      <c r="O18" s="13"/>
    </row>
    <row r="19" spans="13:15">
      <c r="M19" s="13"/>
      <c r="N19" s="13"/>
      <c r="O19" s="13"/>
    </row>
    <row r="20" spans="13:15">
      <c r="M20" s="13"/>
      <c r="N20" s="13"/>
      <c r="O20" s="13"/>
    </row>
    <row r="21" spans="13:15">
      <c r="M21" s="13"/>
      <c r="N21" s="13"/>
      <c r="O21" s="13"/>
    </row>
    <row r="22" spans="13:15">
      <c r="M22" s="13"/>
      <c r="N22" s="13"/>
      <c r="O22" s="13"/>
    </row>
    <row r="23" spans="13:15">
      <c r="M23" s="13"/>
      <c r="N23" s="13"/>
      <c r="O23" s="13"/>
    </row>
    <row r="24" spans="13:15">
      <c r="M24" s="13"/>
      <c r="N24" s="13"/>
      <c r="O24" s="13"/>
    </row>
    <row r="25" spans="13:15">
      <c r="M25" s="13"/>
      <c r="N25" s="13"/>
      <c r="O25" s="13"/>
    </row>
    <row r="26" spans="13:15">
      <c r="M26" s="13"/>
      <c r="N26" s="13"/>
      <c r="O26" s="13"/>
    </row>
    <row r="27" spans="13:15">
      <c r="M27" s="13"/>
      <c r="N27" s="13"/>
      <c r="O27" s="13"/>
    </row>
    <row r="28" spans="13:15">
      <c r="M28" s="13"/>
      <c r="N28" s="13"/>
      <c r="O28" s="13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F21"/>
  <sheetViews>
    <sheetView showGridLines="0" showRowColHeaders="0" zoomScale="80" zoomScaleNormal="80" workbookViewId="0">
      <selection activeCell="I20" sqref="I20"/>
    </sheetView>
  </sheetViews>
  <sheetFormatPr defaultColWidth="9.140625" defaultRowHeight="15"/>
  <cols>
    <col min="1" max="1" width="13.85546875" style="11" customWidth="1"/>
    <col min="2" max="2" width="49.7109375" style="11" customWidth="1"/>
    <col min="3" max="3" width="22.28515625" style="11" customWidth="1"/>
    <col min="4" max="4" width="18.42578125" style="11" customWidth="1"/>
    <col min="5" max="6" width="9.140625" style="11" customWidth="1"/>
    <col min="7" max="16384" width="9.140625" style="11"/>
  </cols>
  <sheetData>
    <row r="5" spans="1:6" ht="15" customHeight="1">
      <c r="A5"/>
      <c r="B5" s="118"/>
      <c r="C5" s="119"/>
      <c r="D5" s="119"/>
      <c r="E5" s="119"/>
      <c r="F5" s="119"/>
    </row>
    <row r="6" spans="1:6" ht="15" customHeight="1">
      <c r="A6"/>
      <c r="B6" s="119"/>
      <c r="C6" s="119"/>
      <c r="D6" s="119"/>
      <c r="E6" s="119"/>
      <c r="F6" s="119"/>
    </row>
    <row r="7" spans="1:6" ht="21.6" customHeight="1">
      <c r="B7" s="5"/>
      <c r="C7" s="3"/>
    </row>
    <row r="8" spans="1:6" ht="21.6" customHeight="1">
      <c r="B8" s="5" t="s">
        <v>0</v>
      </c>
      <c r="C8" s="3"/>
    </row>
    <row r="9" spans="1:6" ht="17.45" customHeight="1">
      <c r="B9" s="165" t="s">
        <v>216</v>
      </c>
      <c r="C9" s="131" t="s">
        <v>30</v>
      </c>
    </row>
    <row r="10" spans="1:6" ht="17.45" customHeight="1">
      <c r="B10" s="165"/>
      <c r="C10" s="132">
        <v>44834</v>
      </c>
    </row>
    <row r="11" spans="1:6" ht="17.45" customHeight="1">
      <c r="B11" s="133" t="s">
        <v>217</v>
      </c>
      <c r="C11" s="174">
        <v>68</v>
      </c>
    </row>
    <row r="12" spans="1:6" ht="17.45" customHeight="1">
      <c r="B12" s="134"/>
      <c r="C12" s="175"/>
    </row>
    <row r="13" spans="1:6" ht="17.45" customHeight="1">
      <c r="B13" s="133" t="s">
        <v>218</v>
      </c>
      <c r="C13" s="174">
        <v>208</v>
      </c>
    </row>
    <row r="14" spans="1:6" ht="17.45" customHeight="1">
      <c r="B14" s="134"/>
      <c r="C14" s="175"/>
    </row>
    <row r="15" spans="1:6" ht="17.45" customHeight="1">
      <c r="B15" s="133" t="s">
        <v>167</v>
      </c>
      <c r="C15" s="174">
        <v>1853</v>
      </c>
    </row>
    <row r="16" spans="1:6">
      <c r="B16" s="134"/>
      <c r="C16" s="175"/>
    </row>
    <row r="17" spans="2:3" ht="15" customHeight="1">
      <c r="B17" s="135" t="s">
        <v>219</v>
      </c>
      <c r="C17" s="176">
        <f>C18+C19</f>
        <v>114</v>
      </c>
    </row>
    <row r="18" spans="2:3" ht="15" customHeight="1">
      <c r="B18" s="134" t="s">
        <v>220</v>
      </c>
      <c r="C18" s="175">
        <v>40</v>
      </c>
    </row>
    <row r="19" spans="2:3" ht="15" customHeight="1">
      <c r="B19" s="134" t="s">
        <v>221</v>
      </c>
      <c r="C19" s="175">
        <v>74</v>
      </c>
    </row>
    <row r="20" spans="2:3" ht="15" customHeight="1" thickBot="1">
      <c r="B20" s="133" t="s">
        <v>222</v>
      </c>
      <c r="C20" s="177">
        <f>C17+C15+C13+C11</f>
        <v>2243</v>
      </c>
    </row>
    <row r="21" spans="2:3" ht="15.75" thickTop="1"/>
  </sheetData>
  <mergeCells count="1">
    <mergeCell ref="B9:B10"/>
  </mergeCells>
  <conditionalFormatting sqref="B12:C12 B14:C14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0"/>
  <sheetViews>
    <sheetView showGridLines="0" showRowColHeaders="0" zoomScale="80" zoomScaleNormal="80" workbookViewId="0">
      <selection activeCell="G23" sqref="G23"/>
    </sheetView>
  </sheetViews>
  <sheetFormatPr defaultColWidth="9.140625" defaultRowHeight="1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68"/>
      <c r="C4" s="169"/>
      <c r="D4" s="169"/>
    </row>
    <row r="5" spans="2:4" ht="32.1" customHeight="1">
      <c r="B5" s="169"/>
      <c r="C5" s="169"/>
      <c r="D5" s="169"/>
    </row>
    <row r="6" spans="2:4">
      <c r="B6" s="169"/>
      <c r="C6" s="169"/>
      <c r="D6" s="169"/>
    </row>
    <row r="7" spans="2:4">
      <c r="B7" s="5" t="s">
        <v>0</v>
      </c>
      <c r="C7" s="2"/>
      <c r="D7" s="2"/>
    </row>
    <row r="8" spans="2:4">
      <c r="B8" s="172"/>
      <c r="C8" s="164" t="s">
        <v>171</v>
      </c>
      <c r="D8" s="165"/>
    </row>
    <row r="9" spans="2:4" ht="21.95" customHeight="1">
      <c r="B9" s="172"/>
      <c r="C9" s="36">
        <v>44834</v>
      </c>
      <c r="D9" s="36">
        <v>44561</v>
      </c>
    </row>
    <row r="10" spans="2:4" ht="23.1" customHeight="1">
      <c r="B10" s="38" t="s">
        <v>31</v>
      </c>
      <c r="C10" s="47"/>
      <c r="D10" s="47"/>
    </row>
    <row r="11" spans="2:4" ht="18.95" customHeight="1">
      <c r="B11" s="37" t="s">
        <v>32</v>
      </c>
      <c r="C11" s="46">
        <v>571799</v>
      </c>
      <c r="D11" s="46">
        <v>198694</v>
      </c>
    </row>
    <row r="12" spans="2:4" ht="18.95" customHeight="1">
      <c r="B12" s="37" t="s">
        <v>33</v>
      </c>
      <c r="C12" s="46">
        <v>911413</v>
      </c>
      <c r="D12" s="46">
        <v>342243</v>
      </c>
    </row>
    <row r="13" spans="2:4" ht="18.95" customHeight="1">
      <c r="B13" s="37" t="s">
        <v>34</v>
      </c>
      <c r="C13" s="46">
        <v>2777032</v>
      </c>
      <c r="D13" s="46">
        <v>3021976</v>
      </c>
    </row>
    <row r="14" spans="2:4" ht="18.95" customHeight="1">
      <c r="B14" s="37" t="s">
        <v>35</v>
      </c>
      <c r="C14" s="46">
        <v>340977</v>
      </c>
      <c r="D14" s="46">
        <v>264910</v>
      </c>
    </row>
    <row r="15" spans="2:4" ht="18.95" customHeight="1">
      <c r="B15" s="37" t="s">
        <v>85</v>
      </c>
      <c r="C15" s="46">
        <v>1397399</v>
      </c>
      <c r="D15" s="46">
        <v>1907198</v>
      </c>
    </row>
    <row r="16" spans="2:4" ht="18.95" customHeight="1">
      <c r="B16" s="37" t="s">
        <v>36</v>
      </c>
      <c r="C16" s="46">
        <v>22525</v>
      </c>
      <c r="D16" s="46">
        <v>45363</v>
      </c>
    </row>
    <row r="17" spans="2:4" ht="18.95" customHeight="1">
      <c r="B17" s="37" t="s">
        <v>37</v>
      </c>
      <c r="C17" s="46">
        <v>28925</v>
      </c>
      <c r="D17" s="46">
        <v>29963</v>
      </c>
    </row>
    <row r="18" spans="2:4" ht="18.95" customHeight="1">
      <c r="B18" s="37" t="s">
        <v>38</v>
      </c>
      <c r="C18" s="46">
        <v>201330</v>
      </c>
      <c r="D18" s="46">
        <v>233315</v>
      </c>
    </row>
    <row r="19" spans="2:4" ht="18.95" customHeight="1">
      <c r="B19" s="37" t="s">
        <v>39</v>
      </c>
      <c r="C19" s="46">
        <v>90932</v>
      </c>
      <c r="D19" s="46">
        <v>287420</v>
      </c>
    </row>
    <row r="20" spans="2:4" ht="18.95" customHeight="1">
      <c r="B20" s="37" t="s">
        <v>40</v>
      </c>
      <c r="C20" s="46">
        <v>52541</v>
      </c>
      <c r="D20" s="46">
        <v>46540</v>
      </c>
    </row>
    <row r="21" spans="2:4" ht="18.95" customHeight="1">
      <c r="B21" s="37" t="s">
        <v>254</v>
      </c>
      <c r="C21" s="46">
        <v>958459</v>
      </c>
      <c r="D21" s="46">
        <v>1221433</v>
      </c>
    </row>
    <row r="22" spans="2:4" ht="18.95" customHeight="1">
      <c r="B22" s="37" t="s">
        <v>208</v>
      </c>
      <c r="C22" s="122">
        <v>292098</v>
      </c>
      <c r="D22" s="122">
        <v>161923</v>
      </c>
    </row>
    <row r="23" spans="2:4" ht="18.95" customHeight="1">
      <c r="B23" s="38" t="s">
        <v>41</v>
      </c>
      <c r="C23" s="149">
        <v>7645430</v>
      </c>
      <c r="D23" s="149">
        <v>7760978</v>
      </c>
    </row>
    <row r="24" spans="2:4" ht="18.95" customHeight="1">
      <c r="B24" s="37"/>
      <c r="C24" s="46"/>
      <c r="D24" s="46"/>
    </row>
    <row r="25" spans="2:4" ht="18.95" customHeight="1">
      <c r="B25" s="38" t="s">
        <v>42</v>
      </c>
      <c r="C25" s="46"/>
      <c r="D25" s="46"/>
    </row>
    <row r="26" spans="2:4" ht="18.95" customHeight="1">
      <c r="B26" s="37" t="s">
        <v>33</v>
      </c>
      <c r="C26" s="46">
        <v>3233</v>
      </c>
      <c r="D26" s="46">
        <v>69125</v>
      </c>
    </row>
    <row r="27" spans="2:4" ht="18.95" customHeight="1">
      <c r="B27" s="37" t="s">
        <v>43</v>
      </c>
      <c r="C27" s="46">
        <v>2215225</v>
      </c>
      <c r="D27" s="46">
        <v>1656651</v>
      </c>
    </row>
    <row r="28" spans="2:4" ht="18.95" customHeight="1">
      <c r="B28" s="37" t="s">
        <v>85</v>
      </c>
      <c r="C28" s="46">
        <v>863924</v>
      </c>
      <c r="D28" s="46">
        <v>1197692</v>
      </c>
    </row>
    <row r="29" spans="2:4" ht="11.45" customHeight="1">
      <c r="B29" s="37" t="s">
        <v>36</v>
      </c>
      <c r="C29" s="46">
        <v>74280</v>
      </c>
      <c r="D29" s="46">
        <v>68967</v>
      </c>
    </row>
    <row r="30" spans="2:4" ht="18.95" customHeight="1">
      <c r="B30" s="37" t="s">
        <v>87</v>
      </c>
      <c r="C30" s="46">
        <v>645720</v>
      </c>
      <c r="D30" s="46">
        <v>619772</v>
      </c>
    </row>
    <row r="31" spans="2:4" ht="18.95" customHeight="1">
      <c r="B31" s="37" t="s">
        <v>35</v>
      </c>
      <c r="C31" s="46">
        <v>44981</v>
      </c>
      <c r="D31" s="46">
        <v>48148</v>
      </c>
    </row>
    <row r="32" spans="2:4" ht="18.95" customHeight="1">
      <c r="B32" s="37" t="s">
        <v>208</v>
      </c>
      <c r="C32" s="46">
        <v>12894</v>
      </c>
      <c r="D32" s="46">
        <v>13352</v>
      </c>
    </row>
    <row r="33" spans="2:4" ht="18.95" customHeight="1">
      <c r="B33" s="37" t="s">
        <v>254</v>
      </c>
      <c r="C33" s="46" t="s">
        <v>211</v>
      </c>
      <c r="D33" s="46">
        <v>926115</v>
      </c>
    </row>
    <row r="34" spans="2:4" ht="18.95" customHeight="1">
      <c r="B34" s="37" t="s">
        <v>239</v>
      </c>
      <c r="C34" s="46">
        <v>1059552</v>
      </c>
      <c r="D34" s="46">
        <v>683729</v>
      </c>
    </row>
    <row r="35" spans="2:4" ht="18.95" customHeight="1">
      <c r="B35" s="37" t="s">
        <v>44</v>
      </c>
      <c r="C35" s="46">
        <v>2517846</v>
      </c>
      <c r="D35" s="46">
        <v>1926652</v>
      </c>
    </row>
    <row r="36" spans="2:4" ht="18.95" customHeight="1">
      <c r="B36" s="37" t="s">
        <v>45</v>
      </c>
      <c r="C36" s="46">
        <v>10169806</v>
      </c>
      <c r="D36" s="46">
        <v>9449638</v>
      </c>
    </row>
    <row r="37" spans="2:4" ht="18.95" customHeight="1">
      <c r="B37" s="37" t="s">
        <v>46</v>
      </c>
      <c r="C37" s="122">
        <v>162194</v>
      </c>
      <c r="D37" s="122">
        <v>176809</v>
      </c>
    </row>
    <row r="38" spans="2:4" ht="18.95" customHeight="1">
      <c r="B38" s="38" t="s">
        <v>47</v>
      </c>
      <c r="C38" s="48">
        <v>17769655</v>
      </c>
      <c r="D38" s="48">
        <v>16836650</v>
      </c>
    </row>
    <row r="39" spans="2:4" ht="18" customHeight="1" thickBot="1">
      <c r="B39" s="38" t="s">
        <v>48</v>
      </c>
      <c r="C39" s="49">
        <v>25415085</v>
      </c>
      <c r="D39" s="49">
        <v>24597628</v>
      </c>
    </row>
    <row r="40" spans="2:4" ht="15.75" thickTop="1"/>
  </sheetData>
  <mergeCells count="3">
    <mergeCell ref="B4:D6"/>
    <mergeCell ref="B8:B9"/>
    <mergeCell ref="C8:D8"/>
  </mergeCells>
  <conditionalFormatting sqref="B11:D39">
    <cfRule type="expression" dxfId="21" priority="6">
      <formula>MOD(ROW(),2)=0</formula>
    </cfRule>
  </conditionalFormatting>
  <conditionalFormatting sqref="B10:D39">
    <cfRule type="expression" dxfId="20" priority="5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6"/>
  <sheetViews>
    <sheetView showGridLines="0" showRowColHeaders="0" zoomScale="80" zoomScaleNormal="80" workbookViewId="0">
      <selection activeCell="E8" sqref="E8"/>
    </sheetView>
  </sheetViews>
  <sheetFormatPr defaultColWidth="8.7109375" defaultRowHeight="15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68"/>
      <c r="C4" s="169"/>
      <c r="D4" s="169"/>
    </row>
    <row r="5" spans="2:4" ht="17.25" customHeight="1">
      <c r="B5" s="169"/>
      <c r="C5" s="169"/>
      <c r="D5" s="169"/>
    </row>
    <row r="6" spans="2:4" ht="17.25" customHeight="1">
      <c r="B6" s="169"/>
      <c r="C6" s="169"/>
      <c r="D6" s="169"/>
    </row>
    <row r="7" spans="2:4" ht="20.45" customHeight="1">
      <c r="B7" s="5" t="s">
        <v>0</v>
      </c>
      <c r="C7" s="2"/>
      <c r="D7" s="2"/>
    </row>
    <row r="8" spans="2:4" ht="20.45" customHeight="1">
      <c r="B8" s="172"/>
      <c r="C8" s="164" t="s">
        <v>171</v>
      </c>
      <c r="D8" s="165"/>
    </row>
    <row r="9" spans="2:4" ht="20.45" customHeight="1">
      <c r="B9" s="172"/>
      <c r="C9" s="36">
        <v>44834</v>
      </c>
      <c r="D9" s="36">
        <v>44561</v>
      </c>
    </row>
    <row r="10" spans="2:4" ht="20.45" customHeight="1">
      <c r="B10" s="38" t="s">
        <v>31</v>
      </c>
      <c r="C10" s="47"/>
      <c r="D10" s="47"/>
    </row>
    <row r="11" spans="2:4" s="8" customFormat="1" ht="20.45" customHeight="1">
      <c r="B11" s="37" t="s">
        <v>168</v>
      </c>
      <c r="C11" s="50">
        <v>911644</v>
      </c>
      <c r="D11" s="50">
        <v>875254</v>
      </c>
    </row>
    <row r="12" spans="2:4" s="8" customFormat="1" ht="20.45" customHeight="1">
      <c r="B12" s="37" t="s">
        <v>49</v>
      </c>
      <c r="C12" s="50">
        <v>1811209</v>
      </c>
      <c r="D12" s="50">
        <v>2019994</v>
      </c>
    </row>
    <row r="13" spans="2:4" s="8" customFormat="1" ht="20.45" customHeight="1">
      <c r="B13" s="37" t="s">
        <v>50</v>
      </c>
      <c r="C13" s="50">
        <v>193708</v>
      </c>
      <c r="D13" s="71">
        <v>226823</v>
      </c>
    </row>
    <row r="14" spans="2:4" s="8" customFormat="1" ht="20.45" customHeight="1">
      <c r="B14" s="37" t="s">
        <v>51</v>
      </c>
      <c r="C14" s="50">
        <v>169372</v>
      </c>
      <c r="D14" s="71">
        <v>141428</v>
      </c>
    </row>
    <row r="15" spans="2:4" s="8" customFormat="1" ht="20.45" customHeight="1">
      <c r="B15" s="37" t="s">
        <v>52</v>
      </c>
      <c r="C15" s="50">
        <v>414200</v>
      </c>
      <c r="D15" s="71">
        <v>499178</v>
      </c>
    </row>
    <row r="16" spans="2:4" s="8" customFormat="1" ht="20.45" customHeight="1">
      <c r="B16" s="37" t="s">
        <v>53</v>
      </c>
      <c r="C16" s="50">
        <v>77051</v>
      </c>
      <c r="D16" s="71">
        <v>87116</v>
      </c>
    </row>
    <row r="17" spans="2:4" s="8" customFormat="1" ht="20.45" customHeight="1">
      <c r="B17" s="37" t="s">
        <v>24</v>
      </c>
      <c r="C17" s="50">
        <v>264770</v>
      </c>
      <c r="D17" s="71">
        <v>244559</v>
      </c>
    </row>
    <row r="18" spans="2:4" s="8" customFormat="1" ht="20.45" customHeight="1">
      <c r="B18" s="37" t="s">
        <v>38</v>
      </c>
      <c r="C18" s="50">
        <v>290352</v>
      </c>
      <c r="D18" s="71">
        <v>357106</v>
      </c>
    </row>
    <row r="19" spans="2:4" s="8" customFormat="1" ht="20.45" customHeight="1">
      <c r="B19" s="37" t="s">
        <v>209</v>
      </c>
      <c r="C19" s="50">
        <v>378920</v>
      </c>
      <c r="D19" s="71">
        <v>236000</v>
      </c>
    </row>
    <row r="20" spans="2:4" s="8" customFormat="1" ht="20.45" customHeight="1">
      <c r="B20" s="37" t="s">
        <v>255</v>
      </c>
      <c r="C20" s="50" t="s">
        <v>211</v>
      </c>
      <c r="D20" s="71">
        <v>51359</v>
      </c>
    </row>
    <row r="21" spans="2:4" s="8" customFormat="1" ht="20.45" customHeight="1">
      <c r="B21" s="37" t="s">
        <v>54</v>
      </c>
      <c r="C21" s="50">
        <v>1106176</v>
      </c>
      <c r="D21" s="71">
        <v>916961</v>
      </c>
    </row>
    <row r="22" spans="2:4" s="8" customFormat="1" ht="20.45" customHeight="1">
      <c r="B22" s="37" t="s">
        <v>57</v>
      </c>
      <c r="C22" s="50">
        <v>1873276</v>
      </c>
      <c r="D22" s="71">
        <v>704025</v>
      </c>
    </row>
    <row r="23" spans="2:4" s="8" customFormat="1" ht="20.45" customHeight="1">
      <c r="B23" s="37" t="s">
        <v>55</v>
      </c>
      <c r="C23" s="50">
        <v>21120</v>
      </c>
      <c r="D23" s="71">
        <v>49261</v>
      </c>
    </row>
    <row r="24" spans="2:4" s="8" customFormat="1" ht="20.45" customHeight="1">
      <c r="B24" s="37" t="s">
        <v>210</v>
      </c>
      <c r="C24" s="106">
        <v>267151</v>
      </c>
      <c r="D24" s="72">
        <v>250829</v>
      </c>
    </row>
    <row r="25" spans="2:4" s="8" customFormat="1" ht="20.45" customHeight="1">
      <c r="B25" s="38" t="s">
        <v>41</v>
      </c>
      <c r="C25" s="104">
        <v>7778949</v>
      </c>
      <c r="D25" s="73">
        <v>6659893</v>
      </c>
    </row>
    <row r="26" spans="2:4" s="8" customFormat="1" ht="20.45" customHeight="1">
      <c r="B26" s="37"/>
      <c r="C26" s="50"/>
      <c r="D26" s="71"/>
    </row>
    <row r="27" spans="2:4" s="8" customFormat="1" ht="20.45" customHeight="1">
      <c r="B27" s="38" t="s">
        <v>42</v>
      </c>
      <c r="C27" s="50"/>
      <c r="D27" s="71"/>
    </row>
    <row r="28" spans="2:4" s="8" customFormat="1" ht="20.45" customHeight="1">
      <c r="B28" s="37" t="s">
        <v>168</v>
      </c>
      <c r="C28" s="50">
        <v>3795880</v>
      </c>
      <c r="D28" s="71">
        <v>3371907</v>
      </c>
    </row>
    <row r="29" spans="2:4" s="8" customFormat="1" ht="20.45" customHeight="1">
      <c r="B29" s="37" t="s">
        <v>56</v>
      </c>
      <c r="C29" s="50">
        <v>1291310</v>
      </c>
      <c r="D29" s="150">
        <v>1203590</v>
      </c>
    </row>
    <row r="30" spans="2:4" s="8" customFormat="1" ht="20.45" customHeight="1">
      <c r="B30" s="37" t="s">
        <v>24</v>
      </c>
      <c r="C30" s="50">
        <v>3994639</v>
      </c>
      <c r="D30" s="71">
        <v>3928836</v>
      </c>
    </row>
    <row r="31" spans="2:4" s="8" customFormat="1" ht="20.45" customHeight="1">
      <c r="B31" s="37" t="s">
        <v>52</v>
      </c>
      <c r="C31" s="50">
        <v>57518</v>
      </c>
      <c r="D31" s="71">
        <v>197457</v>
      </c>
    </row>
    <row r="32" spans="2:4" s="8" customFormat="1" ht="20.45" customHeight="1">
      <c r="B32" s="37" t="s">
        <v>255</v>
      </c>
      <c r="C32" s="50">
        <v>271196</v>
      </c>
      <c r="D32" s="71" t="s">
        <v>186</v>
      </c>
    </row>
    <row r="33" spans="2:4" s="8" customFormat="1" ht="20.45" customHeight="1">
      <c r="B33" s="37" t="s">
        <v>57</v>
      </c>
      <c r="C33" s="50">
        <v>1545228</v>
      </c>
      <c r="D33" s="71">
        <v>2132289</v>
      </c>
    </row>
    <row r="34" spans="2:4" s="8" customFormat="1" ht="20.45" customHeight="1">
      <c r="B34" s="37" t="s">
        <v>55</v>
      </c>
      <c r="C34" s="50">
        <v>159045</v>
      </c>
      <c r="D34" s="71">
        <v>141751</v>
      </c>
    </row>
    <row r="35" spans="2:4" s="8" customFormat="1" ht="20.45" customHeight="1">
      <c r="B35" s="37" t="s">
        <v>210</v>
      </c>
      <c r="C35" s="106">
        <v>19245</v>
      </c>
      <c r="D35" s="72">
        <v>19239</v>
      </c>
    </row>
    <row r="36" spans="2:4" s="8" customFormat="1" ht="20.45" customHeight="1">
      <c r="B36" s="38" t="s">
        <v>47</v>
      </c>
      <c r="C36" s="105">
        <v>11134061</v>
      </c>
      <c r="D36" s="74">
        <v>10995069</v>
      </c>
    </row>
    <row r="37" spans="2:4" s="8" customFormat="1" ht="20.45" customHeight="1">
      <c r="B37" s="38" t="s">
        <v>58</v>
      </c>
      <c r="C37" s="104">
        <v>18913010</v>
      </c>
      <c r="D37" s="73">
        <v>17654962</v>
      </c>
    </row>
    <row r="38" spans="2:4" s="8" customFormat="1" ht="21" customHeight="1">
      <c r="B38" s="37"/>
      <c r="C38" s="50"/>
      <c r="D38" s="71"/>
    </row>
    <row r="39" spans="2:4" s="8" customFormat="1" ht="21" customHeight="1">
      <c r="B39" s="37" t="s">
        <v>59</v>
      </c>
      <c r="C39" s="50"/>
      <c r="D39" s="71"/>
    </row>
    <row r="40" spans="2:4" ht="21" customHeight="1">
      <c r="B40" s="37" t="s">
        <v>60</v>
      </c>
      <c r="C40" s="50">
        <v>5371998</v>
      </c>
      <c r="D40" s="71">
        <v>5371998</v>
      </c>
    </row>
    <row r="41" spans="2:4" ht="21" customHeight="1">
      <c r="B41" s="37" t="s">
        <v>61</v>
      </c>
      <c r="C41" s="50">
        <v>3404039</v>
      </c>
      <c r="D41" s="71">
        <v>3404039</v>
      </c>
    </row>
    <row r="42" spans="2:4" ht="21" customHeight="1">
      <c r="B42" s="37" t="s">
        <v>62</v>
      </c>
      <c r="C42" s="50">
        <v>-1833371</v>
      </c>
      <c r="D42" s="71">
        <v>-1833371</v>
      </c>
    </row>
    <row r="43" spans="2:4" ht="21" customHeight="1">
      <c r="B43" s="37" t="s">
        <v>240</v>
      </c>
      <c r="C43" s="106">
        <v>-440591</v>
      </c>
      <c r="D43" s="72" t="s">
        <v>186</v>
      </c>
    </row>
    <row r="44" spans="2:4" ht="21" customHeight="1">
      <c r="B44" s="38" t="s">
        <v>63</v>
      </c>
      <c r="C44" s="104">
        <v>6502075</v>
      </c>
      <c r="D44" s="73">
        <v>6942666</v>
      </c>
    </row>
    <row r="45" spans="2:4" ht="21" customHeight="1" thickBot="1">
      <c r="B45" s="38" t="s">
        <v>64</v>
      </c>
      <c r="C45" s="107">
        <v>25415085</v>
      </c>
      <c r="D45" s="108">
        <v>24597628</v>
      </c>
    </row>
    <row r="46" spans="2:4" ht="15.75" thickTop="1"/>
  </sheetData>
  <mergeCells count="3">
    <mergeCell ref="B4:D6"/>
    <mergeCell ref="B8:B9"/>
    <mergeCell ref="C8:D8"/>
  </mergeCells>
  <conditionalFormatting sqref="B30:D45 B29:C29 B10:D28">
    <cfRule type="expression" dxfId="19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F35"/>
  <sheetViews>
    <sheetView showGridLines="0" showRowColHeaders="0" zoomScale="80" zoomScaleNormal="80" workbookViewId="0">
      <selection activeCell="E27" sqref="E27"/>
    </sheetView>
  </sheetViews>
  <sheetFormatPr defaultColWidth="8.7109375" defaultRowHeight="15"/>
  <cols>
    <col min="1" max="1" width="13.85546875" customWidth="1"/>
    <col min="2" max="2" width="59.85546875" customWidth="1"/>
    <col min="3" max="6" width="20.28515625" customWidth="1"/>
  </cols>
  <sheetData>
    <row r="5" spans="2:6">
      <c r="B5" s="168"/>
      <c r="C5" s="169"/>
      <c r="D5" s="169"/>
    </row>
    <row r="6" spans="2:6">
      <c r="B6" s="169"/>
      <c r="C6" s="169"/>
      <c r="D6" s="169"/>
    </row>
    <row r="7" spans="2:6" ht="7.5" customHeight="1">
      <c r="B7" s="169"/>
      <c r="C7" s="169"/>
      <c r="D7" s="169"/>
    </row>
    <row r="8" spans="2:6" ht="32.1" customHeight="1">
      <c r="B8" s="12" t="s">
        <v>1</v>
      </c>
      <c r="C8" s="2"/>
      <c r="D8" s="2"/>
    </row>
    <row r="9" spans="2:6" ht="31.5" customHeight="1">
      <c r="B9" s="172"/>
      <c r="C9" s="164" t="s">
        <v>23</v>
      </c>
      <c r="D9" s="165"/>
      <c r="E9" s="164" t="s">
        <v>169</v>
      </c>
      <c r="F9" s="165"/>
    </row>
    <row r="10" spans="2:6" ht="29.1" customHeight="1">
      <c r="B10" s="172"/>
      <c r="C10" s="31" t="s">
        <v>223</v>
      </c>
      <c r="D10" s="31" t="s">
        <v>224</v>
      </c>
      <c r="E10" s="31" t="s">
        <v>225</v>
      </c>
      <c r="F10" s="31" t="s">
        <v>226</v>
      </c>
    </row>
    <row r="11" spans="2:6" ht="21" customHeight="1">
      <c r="B11" s="126" t="s">
        <v>65</v>
      </c>
      <c r="C11" s="90">
        <v>5740890</v>
      </c>
      <c r="D11" s="90">
        <v>6291002</v>
      </c>
      <c r="E11" s="91">
        <v>14845793</v>
      </c>
      <c r="F11" s="90">
        <v>15754015</v>
      </c>
    </row>
    <row r="12" spans="2:6" ht="21" customHeight="1">
      <c r="B12" s="123"/>
      <c r="C12" s="89"/>
      <c r="D12" s="89"/>
      <c r="E12" s="88"/>
      <c r="F12" s="89"/>
    </row>
    <row r="13" spans="2:6" ht="21" customHeight="1">
      <c r="B13" s="123" t="s">
        <v>66</v>
      </c>
      <c r="C13" s="89"/>
      <c r="D13" s="89"/>
      <c r="E13" s="88"/>
      <c r="F13" s="89"/>
    </row>
    <row r="14" spans="2:6" ht="21" customHeight="1">
      <c r="B14" s="123" t="s">
        <v>67</v>
      </c>
      <c r="C14" s="89">
        <v>-3077521</v>
      </c>
      <c r="D14" s="89">
        <v>-4400225</v>
      </c>
      <c r="E14" s="88">
        <v>-8781608</v>
      </c>
      <c r="F14" s="89">
        <v>-10409492</v>
      </c>
    </row>
    <row r="15" spans="2:6" ht="21" customHeight="1">
      <c r="B15" s="123" t="s">
        <v>68</v>
      </c>
      <c r="C15" s="89">
        <v>-1050012</v>
      </c>
      <c r="D15" s="89">
        <v>-486414</v>
      </c>
      <c r="E15" s="89">
        <v>-2162794</v>
      </c>
      <c r="F15" s="89">
        <v>-1205933</v>
      </c>
    </row>
    <row r="16" spans="2:6" ht="21" customHeight="1">
      <c r="B16" s="123" t="s">
        <v>237</v>
      </c>
      <c r="C16" s="128">
        <v>-685480</v>
      </c>
      <c r="D16" s="129">
        <v>-545979</v>
      </c>
      <c r="E16" s="130">
        <v>-1932216</v>
      </c>
      <c r="F16" s="129">
        <v>-1803811</v>
      </c>
    </row>
    <row r="17" spans="2:6" ht="21" customHeight="1">
      <c r="B17" s="123"/>
      <c r="C17" s="184">
        <v>-4813013</v>
      </c>
      <c r="D17" s="184">
        <v>-5432618</v>
      </c>
      <c r="E17" s="185">
        <v>-12876618</v>
      </c>
      <c r="F17" s="184">
        <v>-13419236</v>
      </c>
    </row>
    <row r="18" spans="2:6" ht="21" customHeight="1">
      <c r="B18" s="126"/>
      <c r="C18" s="89"/>
      <c r="D18" s="89"/>
      <c r="E18" s="88"/>
      <c r="F18" s="89"/>
    </row>
    <row r="19" spans="2:6" ht="21" customHeight="1">
      <c r="B19" s="126" t="s">
        <v>70</v>
      </c>
      <c r="C19" s="184">
        <v>927877</v>
      </c>
      <c r="D19" s="184">
        <v>858384</v>
      </c>
      <c r="E19" s="185">
        <v>1969175</v>
      </c>
      <c r="F19" s="184">
        <v>2334779</v>
      </c>
    </row>
    <row r="20" spans="2:6" ht="21" customHeight="1">
      <c r="B20" s="123"/>
      <c r="C20" s="89"/>
      <c r="D20" s="89"/>
      <c r="E20" s="88"/>
      <c r="F20" s="89"/>
    </row>
    <row r="21" spans="2:6" ht="21" customHeight="1">
      <c r="B21" s="123" t="s">
        <v>238</v>
      </c>
      <c r="C21" s="89"/>
      <c r="D21" s="89"/>
      <c r="E21" s="88"/>
      <c r="F21" s="89"/>
    </row>
    <row r="22" spans="2:6" ht="21" customHeight="1">
      <c r="B22" s="123" t="s">
        <v>256</v>
      </c>
      <c r="C22" s="89">
        <v>85706</v>
      </c>
      <c r="D22" s="89">
        <v>-29676</v>
      </c>
      <c r="E22" s="88">
        <v>-48003</v>
      </c>
      <c r="F22" s="89">
        <v>-66065</v>
      </c>
    </row>
    <row r="23" spans="2:6" ht="21" customHeight="1">
      <c r="B23" s="123" t="s">
        <v>71</v>
      </c>
      <c r="C23" s="89">
        <v>-175673</v>
      </c>
      <c r="D23" s="89">
        <v>-123046</v>
      </c>
      <c r="E23" s="88">
        <v>-552987</v>
      </c>
      <c r="F23" s="89">
        <v>-317910</v>
      </c>
    </row>
    <row r="24" spans="2:6" ht="21" customHeight="1">
      <c r="B24" s="123" t="s">
        <v>72</v>
      </c>
      <c r="C24" s="128">
        <v>-167178</v>
      </c>
      <c r="D24" s="129">
        <v>-153791</v>
      </c>
      <c r="E24" s="130">
        <v>-480023</v>
      </c>
      <c r="F24" s="129">
        <v>-393176</v>
      </c>
    </row>
    <row r="25" spans="2:6" ht="21" customHeight="1">
      <c r="B25" s="123"/>
      <c r="C25" s="89">
        <v>-257145</v>
      </c>
      <c r="D25" s="89">
        <v>-306513</v>
      </c>
      <c r="E25" s="88">
        <v>-1081013</v>
      </c>
      <c r="F25" s="89">
        <v>-777151</v>
      </c>
    </row>
    <row r="26" spans="2:6" ht="21" customHeight="1">
      <c r="B26" s="123"/>
      <c r="C26" s="89"/>
      <c r="D26" s="89"/>
      <c r="E26" s="88"/>
      <c r="F26" s="89"/>
    </row>
    <row r="27" spans="2:6" ht="28.5" customHeight="1">
      <c r="B27" s="127" t="s">
        <v>257</v>
      </c>
      <c r="C27" s="184">
        <v>670732</v>
      </c>
      <c r="D27" s="184">
        <v>551871</v>
      </c>
      <c r="E27" s="185">
        <v>888162</v>
      </c>
      <c r="F27" s="184">
        <v>1557628</v>
      </c>
    </row>
    <row r="28" spans="2:6" ht="21" customHeight="1">
      <c r="B28" s="123" t="s">
        <v>73</v>
      </c>
      <c r="C28" s="89">
        <v>195706</v>
      </c>
      <c r="D28" s="89">
        <v>186487</v>
      </c>
      <c r="E28" s="88">
        <v>592752</v>
      </c>
      <c r="F28" s="89">
        <v>472047</v>
      </c>
    </row>
    <row r="29" spans="2:6" ht="21" customHeight="1">
      <c r="B29" s="123" t="s">
        <v>74</v>
      </c>
      <c r="C29" s="89">
        <v>-184241</v>
      </c>
      <c r="D29" s="89">
        <v>-183881</v>
      </c>
      <c r="E29" s="88">
        <v>-1719444</v>
      </c>
      <c r="F29" s="89">
        <v>-458983</v>
      </c>
    </row>
    <row r="30" spans="2:6" ht="21" customHeight="1">
      <c r="B30" s="126" t="s">
        <v>187</v>
      </c>
      <c r="C30" s="184">
        <v>682197</v>
      </c>
      <c r="D30" s="184">
        <v>554477</v>
      </c>
      <c r="E30" s="185">
        <v>-238530</v>
      </c>
      <c r="F30" s="184">
        <v>1570692</v>
      </c>
    </row>
    <row r="31" spans="2:6" ht="21" customHeight="1">
      <c r="B31" s="126"/>
      <c r="C31" s="89"/>
      <c r="D31" s="89"/>
      <c r="E31" s="88"/>
      <c r="F31" s="89"/>
    </row>
    <row r="32" spans="2:6" ht="21" customHeight="1">
      <c r="B32" s="123" t="s">
        <v>75</v>
      </c>
      <c r="C32" s="89">
        <v>-181669</v>
      </c>
      <c r="D32" s="89">
        <v>-185106</v>
      </c>
      <c r="E32" s="88">
        <v>-337467</v>
      </c>
      <c r="F32" s="89">
        <v>-482026</v>
      </c>
    </row>
    <row r="33" spans="2:6" ht="21" customHeight="1">
      <c r="B33" s="123" t="s">
        <v>76</v>
      </c>
      <c r="C33" s="89">
        <v>6400</v>
      </c>
      <c r="D33" s="89">
        <v>30603</v>
      </c>
      <c r="E33" s="88">
        <v>558574</v>
      </c>
      <c r="F33" s="89">
        <v>51101</v>
      </c>
    </row>
    <row r="34" spans="2:6" ht="21" customHeight="1" thickBot="1">
      <c r="B34" s="126" t="s">
        <v>195</v>
      </c>
      <c r="C34" s="186">
        <v>506928</v>
      </c>
      <c r="D34" s="187">
        <v>399974</v>
      </c>
      <c r="E34" s="188">
        <v>-17423</v>
      </c>
      <c r="F34" s="187">
        <v>1139767</v>
      </c>
    </row>
    <row r="35" spans="2:6" ht="21" customHeight="1" thickTop="1">
      <c r="B35" s="123" t="s">
        <v>212</v>
      </c>
      <c r="C35" s="124">
        <v>0.21</v>
      </c>
      <c r="D35" s="124">
        <v>0.17</v>
      </c>
      <c r="E35" s="125">
        <v>-0.01</v>
      </c>
      <c r="F35" s="124">
        <v>0.48</v>
      </c>
    </row>
  </sheetData>
  <mergeCells count="4">
    <mergeCell ref="B5:D7"/>
    <mergeCell ref="B9:B10"/>
    <mergeCell ref="C9:D9"/>
    <mergeCell ref="E9:F9"/>
  </mergeCells>
  <conditionalFormatting sqref="C15:F17 C19:F19 C22:F22 C25:F25 C28:F28 C31:F31 C34:F34 C11:D35">
    <cfRule type="expression" dxfId="18" priority="4">
      <formula>MOD(ROW(),2)=0</formula>
    </cfRule>
  </conditionalFormatting>
  <conditionalFormatting sqref="C11:F35">
    <cfRule type="expression" dxfId="17" priority="3">
      <formula>MOD(ROW(),2)=0</formula>
    </cfRule>
  </conditionalFormatting>
  <conditionalFormatting sqref="B11:B35">
    <cfRule type="expression" dxfId="16" priority="2">
      <formula>MOD(ROW(),2)=0</formula>
    </cfRule>
  </conditionalFormatting>
  <conditionalFormatting sqref="B11:B35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E72"/>
  <sheetViews>
    <sheetView showGridLines="0" showRowColHeaders="0" zoomScale="80" zoomScaleNormal="80" workbookViewId="0">
      <selection activeCell="I80" sqref="I80"/>
    </sheetView>
  </sheetViews>
  <sheetFormatPr defaultColWidth="8.7109375" defaultRowHeight="15"/>
  <cols>
    <col min="1" max="1" width="13.85546875" customWidth="1"/>
    <col min="2" max="2" width="90.140625" customWidth="1"/>
    <col min="3" max="4" width="12.140625" customWidth="1"/>
    <col min="5" max="5" width="2.85546875" customWidth="1"/>
  </cols>
  <sheetData>
    <row r="7" spans="2:4" ht="9.6" customHeight="1">
      <c r="B7" s="158"/>
      <c r="C7" s="166"/>
      <c r="D7" s="166"/>
    </row>
    <row r="8" spans="2:4">
      <c r="B8" s="5" t="s">
        <v>0</v>
      </c>
      <c r="C8" s="2"/>
      <c r="D8" s="2"/>
    </row>
    <row r="9" spans="2:4" ht="15.75" customHeight="1">
      <c r="B9" s="172"/>
      <c r="C9" s="164" t="s">
        <v>171</v>
      </c>
      <c r="D9" s="165"/>
    </row>
    <row r="10" spans="2:4" ht="32.450000000000003" customHeight="1">
      <c r="B10" s="172"/>
      <c r="C10" s="31" t="s">
        <v>225</v>
      </c>
      <c r="D10" s="31" t="s">
        <v>226</v>
      </c>
    </row>
    <row r="11" spans="2:4" ht="21" customHeight="1">
      <c r="B11" s="109" t="s">
        <v>77</v>
      </c>
      <c r="C11" s="51"/>
      <c r="D11" s="51"/>
    </row>
    <row r="12" spans="2:4" ht="25.5" customHeight="1">
      <c r="B12" s="79" t="s">
        <v>213</v>
      </c>
      <c r="C12" s="51">
        <v>-17423</v>
      </c>
      <c r="D12" s="51">
        <v>1139767</v>
      </c>
    </row>
    <row r="13" spans="2:4" ht="21" customHeight="1">
      <c r="B13" s="79" t="s">
        <v>78</v>
      </c>
      <c r="C13" s="51"/>
      <c r="D13" s="51"/>
    </row>
    <row r="14" spans="2:4" ht="21" customHeight="1">
      <c r="B14" s="79" t="s">
        <v>24</v>
      </c>
      <c r="C14" s="51">
        <v>338276</v>
      </c>
      <c r="D14" s="51">
        <v>255629</v>
      </c>
    </row>
    <row r="15" spans="2:4" ht="21" customHeight="1">
      <c r="B15" s="79" t="s">
        <v>27</v>
      </c>
      <c r="C15" s="51">
        <v>542503</v>
      </c>
      <c r="D15" s="51">
        <v>500919</v>
      </c>
    </row>
    <row r="16" spans="2:4" ht="21" customHeight="1">
      <c r="B16" s="79" t="s">
        <v>258</v>
      </c>
      <c r="C16" s="51">
        <v>48003</v>
      </c>
      <c r="D16" s="51">
        <v>66065</v>
      </c>
    </row>
    <row r="17" spans="2:4" ht="21" customHeight="1">
      <c r="B17" s="79" t="s">
        <v>259</v>
      </c>
      <c r="C17" s="51">
        <v>197174</v>
      </c>
      <c r="D17" s="51">
        <v>13501</v>
      </c>
    </row>
    <row r="18" spans="2:4" ht="21" customHeight="1">
      <c r="B18" s="79" t="s">
        <v>260</v>
      </c>
      <c r="C18" s="51">
        <v>-19198</v>
      </c>
      <c r="D18" s="51">
        <v>-3722</v>
      </c>
    </row>
    <row r="19" spans="2:4" ht="21" customHeight="1">
      <c r="B19" s="79" t="s">
        <v>79</v>
      </c>
      <c r="C19" s="51">
        <v>13022</v>
      </c>
      <c r="D19" s="51">
        <v>19327</v>
      </c>
    </row>
    <row r="20" spans="2:4" ht="21" customHeight="1">
      <c r="B20" s="79" t="s">
        <v>146</v>
      </c>
      <c r="C20" s="51">
        <v>-1641578</v>
      </c>
      <c r="D20" s="51">
        <v>-876000</v>
      </c>
    </row>
    <row r="21" spans="2:4" ht="21" customHeight="1">
      <c r="B21" s="79" t="s">
        <v>80</v>
      </c>
      <c r="C21" s="51">
        <v>1454167</v>
      </c>
      <c r="D21" s="51">
        <v>303825</v>
      </c>
    </row>
    <row r="22" spans="2:4" ht="21" customHeight="1">
      <c r="B22" s="79" t="s">
        <v>81</v>
      </c>
      <c r="C22" s="51">
        <v>-28401</v>
      </c>
      <c r="D22" s="51">
        <v>-37959</v>
      </c>
    </row>
    <row r="23" spans="2:4" ht="21" customHeight="1">
      <c r="B23" s="79" t="s">
        <v>82</v>
      </c>
      <c r="C23" s="51">
        <v>1764</v>
      </c>
      <c r="D23" s="51">
        <v>1346</v>
      </c>
    </row>
    <row r="24" spans="2:4" ht="25.5">
      <c r="B24" s="79" t="s">
        <v>83</v>
      </c>
      <c r="C24" s="51">
        <v>1367694</v>
      </c>
      <c r="D24" s="51">
        <v>-1908899</v>
      </c>
    </row>
    <row r="25" spans="2:4" ht="21" customHeight="1">
      <c r="B25" s="79" t="s">
        <v>84</v>
      </c>
      <c r="C25" s="51">
        <v>-558574</v>
      </c>
      <c r="D25" s="75">
        <v>-51101</v>
      </c>
    </row>
    <row r="26" spans="2:4" ht="21" customHeight="1">
      <c r="B26" s="79"/>
      <c r="C26" s="116">
        <v>1697429</v>
      </c>
      <c r="D26" s="116">
        <v>-577302</v>
      </c>
    </row>
    <row r="27" spans="2:4" ht="21" customHeight="1">
      <c r="B27" s="79" t="s">
        <v>214</v>
      </c>
      <c r="C27" s="51"/>
      <c r="D27" s="51"/>
    </row>
    <row r="28" spans="2:4" ht="21" customHeight="1">
      <c r="B28" s="79" t="s">
        <v>34</v>
      </c>
      <c r="C28" s="51">
        <v>196941</v>
      </c>
      <c r="D28" s="51">
        <v>-302866</v>
      </c>
    </row>
    <row r="29" spans="2:4" ht="21" customHeight="1">
      <c r="B29" s="79" t="s">
        <v>35</v>
      </c>
      <c r="C29" s="51">
        <v>-72900</v>
      </c>
      <c r="D29" s="51">
        <v>-12910</v>
      </c>
    </row>
    <row r="30" spans="2:4" ht="30" customHeight="1">
      <c r="B30" s="79" t="s">
        <v>83</v>
      </c>
      <c r="C30" s="51">
        <v>190658</v>
      </c>
      <c r="D30" s="51" t="s">
        <v>190</v>
      </c>
    </row>
    <row r="31" spans="2:4" ht="21" customHeight="1">
      <c r="B31" s="79" t="s">
        <v>85</v>
      </c>
      <c r="C31" s="51">
        <v>693711</v>
      </c>
      <c r="D31" s="75">
        <v>-30658</v>
      </c>
    </row>
    <row r="32" spans="2:4" ht="21" customHeight="1">
      <c r="B32" s="79" t="s">
        <v>86</v>
      </c>
      <c r="C32" s="51">
        <v>-24887</v>
      </c>
      <c r="D32" s="75">
        <v>-42006</v>
      </c>
    </row>
    <row r="33" spans="2:4" ht="21" customHeight="1">
      <c r="B33" s="79" t="s">
        <v>87</v>
      </c>
      <c r="C33" s="51">
        <v>6731</v>
      </c>
      <c r="D33" s="75">
        <v>-76870</v>
      </c>
    </row>
    <row r="34" spans="2:4" ht="21" customHeight="1">
      <c r="B34" s="79" t="s">
        <v>38</v>
      </c>
      <c r="C34" s="51">
        <v>31985</v>
      </c>
      <c r="D34" s="75">
        <v>-57619</v>
      </c>
    </row>
    <row r="35" spans="2:4" ht="21" customHeight="1">
      <c r="B35" s="79" t="s">
        <v>39</v>
      </c>
      <c r="C35" s="51">
        <v>196488</v>
      </c>
      <c r="D35" s="75">
        <v>635</v>
      </c>
    </row>
    <row r="36" spans="2:4" ht="21" customHeight="1">
      <c r="B36" s="79" t="s">
        <v>40</v>
      </c>
      <c r="C36" s="51">
        <v>-6001</v>
      </c>
      <c r="D36" s="75">
        <v>-1907</v>
      </c>
    </row>
    <row r="37" spans="2:4" ht="21" customHeight="1">
      <c r="B37" s="79" t="s">
        <v>69</v>
      </c>
      <c r="C37" s="52">
        <v>-147037</v>
      </c>
      <c r="D37" s="110">
        <v>-27178</v>
      </c>
    </row>
    <row r="38" spans="2:4" ht="21" customHeight="1">
      <c r="B38" s="79"/>
      <c r="C38" s="51">
        <v>1065689</v>
      </c>
      <c r="D38" s="75">
        <v>-551379</v>
      </c>
    </row>
    <row r="39" spans="2:4" ht="21" customHeight="1">
      <c r="B39" s="79" t="s">
        <v>88</v>
      </c>
      <c r="C39" s="51"/>
      <c r="D39" s="75"/>
    </row>
    <row r="40" spans="2:4" ht="21" customHeight="1">
      <c r="B40" s="79" t="s">
        <v>49</v>
      </c>
      <c r="C40" s="51">
        <v>-226451</v>
      </c>
      <c r="D40" s="75">
        <v>683994</v>
      </c>
    </row>
    <row r="41" spans="2:4" ht="21" customHeight="1">
      <c r="B41" s="79" t="s">
        <v>89</v>
      </c>
      <c r="C41" s="51">
        <v>670572</v>
      </c>
      <c r="D41" s="75">
        <v>695261</v>
      </c>
    </row>
    <row r="42" spans="2:4" ht="21" customHeight="1">
      <c r="B42" s="79" t="s">
        <v>90</v>
      </c>
      <c r="C42" s="51">
        <v>337467</v>
      </c>
      <c r="D42" s="75">
        <v>482026</v>
      </c>
    </row>
    <row r="43" spans="2:4" ht="21" customHeight="1">
      <c r="B43" s="79" t="s">
        <v>51</v>
      </c>
      <c r="C43" s="51">
        <v>27944</v>
      </c>
      <c r="D43" s="75">
        <v>9578</v>
      </c>
    </row>
    <row r="44" spans="2:4" ht="21" customHeight="1">
      <c r="B44" s="79" t="s">
        <v>38</v>
      </c>
      <c r="C44" s="51">
        <v>-66754</v>
      </c>
      <c r="D44" s="75">
        <v>29936</v>
      </c>
    </row>
    <row r="45" spans="2:4" ht="21" customHeight="1">
      <c r="B45" s="79" t="s">
        <v>52</v>
      </c>
      <c r="C45" s="51">
        <v>-223495</v>
      </c>
      <c r="D45" s="75">
        <v>188789</v>
      </c>
    </row>
    <row r="46" spans="2:4" ht="21" customHeight="1">
      <c r="B46" s="79" t="s">
        <v>24</v>
      </c>
      <c r="C46" s="51">
        <v>-252262</v>
      </c>
      <c r="D46" s="75">
        <v>-218132</v>
      </c>
    </row>
    <row r="47" spans="2:4" ht="21" customHeight="1">
      <c r="B47" s="79" t="s">
        <v>56</v>
      </c>
      <c r="C47" s="51">
        <v>-92518</v>
      </c>
      <c r="D47" s="75">
        <v>-64143</v>
      </c>
    </row>
    <row r="48" spans="2:4" ht="21" customHeight="1">
      <c r="B48" s="79" t="s">
        <v>53</v>
      </c>
      <c r="C48" s="51">
        <v>-10065</v>
      </c>
      <c r="D48" s="75">
        <v>-3975</v>
      </c>
    </row>
    <row r="49" spans="1:5" ht="21" customHeight="1">
      <c r="B49" s="79" t="s">
        <v>69</v>
      </c>
      <c r="C49" s="52">
        <v>187816</v>
      </c>
      <c r="D49" s="77">
        <v>134489</v>
      </c>
    </row>
    <row r="50" spans="1:5" ht="21" customHeight="1">
      <c r="B50" s="79"/>
      <c r="C50" s="178">
        <v>352254</v>
      </c>
      <c r="D50" s="179">
        <v>1937823</v>
      </c>
    </row>
    <row r="51" spans="1:5" ht="21" customHeight="1">
      <c r="B51" s="109" t="s">
        <v>91</v>
      </c>
      <c r="C51" s="51">
        <v>3115372</v>
      </c>
      <c r="D51" s="75">
        <v>809142</v>
      </c>
    </row>
    <row r="52" spans="1:5" s="11" customFormat="1" ht="21" customHeight="1">
      <c r="A52"/>
      <c r="B52" s="79" t="s">
        <v>92</v>
      </c>
      <c r="C52" s="51">
        <v>-195346</v>
      </c>
      <c r="D52" s="75">
        <v>-163300</v>
      </c>
    </row>
    <row r="53" spans="1:5" s="11" customFormat="1" ht="21" customHeight="1">
      <c r="A53"/>
      <c r="B53" s="79" t="s">
        <v>93</v>
      </c>
      <c r="C53" s="52">
        <v>-1989</v>
      </c>
      <c r="D53" s="77">
        <v>-1758</v>
      </c>
    </row>
    <row r="54" spans="1:5" s="11" customFormat="1" ht="21" customHeight="1">
      <c r="A54"/>
      <c r="B54" s="109" t="s">
        <v>94</v>
      </c>
      <c r="C54" s="53">
        <v>2918037</v>
      </c>
      <c r="D54" s="76">
        <v>644084</v>
      </c>
      <c r="E54" s="41"/>
    </row>
    <row r="55" spans="1:5" s="11" customFormat="1" ht="21" customHeight="1">
      <c r="A55"/>
      <c r="B55" s="109"/>
      <c r="C55" s="51"/>
      <c r="D55" s="75"/>
      <c r="E55" s="42"/>
    </row>
    <row r="56" spans="1:5" s="11" customFormat="1" ht="21" customHeight="1">
      <c r="A56"/>
      <c r="B56" s="109" t="s">
        <v>96</v>
      </c>
      <c r="C56" s="51"/>
      <c r="D56" s="75"/>
      <c r="E56" s="42"/>
    </row>
    <row r="57" spans="1:5" s="11" customFormat="1" ht="21" customHeight="1">
      <c r="A57"/>
      <c r="B57" s="79" t="s">
        <v>97</v>
      </c>
      <c r="C57" s="51">
        <v>-503278</v>
      </c>
      <c r="D57" s="75">
        <v>1379856</v>
      </c>
      <c r="E57" s="42"/>
    </row>
    <row r="58" spans="1:5" s="11" customFormat="1" ht="21" customHeight="1">
      <c r="A58"/>
      <c r="B58" s="79" t="s">
        <v>98</v>
      </c>
      <c r="C58" s="51">
        <v>-42483</v>
      </c>
      <c r="D58" s="75">
        <v>-23566</v>
      </c>
      <c r="E58" s="43"/>
    </row>
    <row r="59" spans="1:5" s="11" customFormat="1" ht="21" customHeight="1">
      <c r="A59"/>
      <c r="B59" s="79" t="s">
        <v>99</v>
      </c>
      <c r="C59" s="52">
        <v>-2090052</v>
      </c>
      <c r="D59" s="77">
        <v>-1178237</v>
      </c>
      <c r="E59" s="41"/>
    </row>
    <row r="60" spans="1:5" s="11" customFormat="1" ht="21" customHeight="1">
      <c r="A60"/>
      <c r="B60" s="109" t="s">
        <v>188</v>
      </c>
      <c r="C60" s="53">
        <v>-2635813</v>
      </c>
      <c r="D60" s="76">
        <v>178053</v>
      </c>
      <c r="E60" s="41"/>
    </row>
    <row r="61" spans="1:5" s="11" customFormat="1" ht="21" customHeight="1">
      <c r="A61"/>
      <c r="B61" s="109"/>
      <c r="C61" s="53"/>
      <c r="D61" s="76"/>
      <c r="E61" s="44"/>
    </row>
    <row r="62" spans="1:5" s="11" customFormat="1" ht="21" customHeight="1">
      <c r="A62"/>
      <c r="B62" s="109" t="s">
        <v>100</v>
      </c>
      <c r="C62" s="51"/>
      <c r="D62" s="75"/>
      <c r="E62" s="42"/>
    </row>
    <row r="63" spans="1:5" s="11" customFormat="1" ht="21" customHeight="1">
      <c r="A63"/>
      <c r="B63" s="79" t="s">
        <v>215</v>
      </c>
      <c r="C63" s="51">
        <v>987534</v>
      </c>
      <c r="D63" s="75" t="s">
        <v>190</v>
      </c>
      <c r="E63" s="43"/>
    </row>
    <row r="64" spans="1:5" s="11" customFormat="1" ht="21" customHeight="1">
      <c r="A64"/>
      <c r="B64" s="79" t="s">
        <v>101</v>
      </c>
      <c r="C64" s="51">
        <v>-41975</v>
      </c>
      <c r="D64" s="75">
        <v>-41525</v>
      </c>
      <c r="E64" s="41"/>
    </row>
    <row r="65" spans="1:5" s="11" customFormat="1" ht="21" customHeight="1">
      <c r="A65"/>
      <c r="B65" s="79" t="s">
        <v>102</v>
      </c>
      <c r="C65" s="51">
        <v>-684200</v>
      </c>
      <c r="D65" s="75">
        <v>-992786</v>
      </c>
      <c r="E65" s="45"/>
    </row>
    <row r="66" spans="1:5" s="11" customFormat="1" ht="21" customHeight="1">
      <c r="A66"/>
      <c r="B66" s="79" t="s">
        <v>189</v>
      </c>
      <c r="C66" s="52">
        <v>-170478</v>
      </c>
      <c r="D66" s="77">
        <v>-242744</v>
      </c>
      <c r="E66" s="42"/>
    </row>
    <row r="67" spans="1:5" s="11" customFormat="1" ht="23.25" customHeight="1">
      <c r="A67"/>
      <c r="B67" s="109" t="s">
        <v>249</v>
      </c>
      <c r="C67" s="53">
        <v>90881</v>
      </c>
      <c r="D67" s="76">
        <v>-1277055</v>
      </c>
      <c r="E67" s="43"/>
    </row>
    <row r="68" spans="1:5" ht="23.25" customHeight="1">
      <c r="B68" s="79"/>
      <c r="C68" s="51"/>
      <c r="D68" s="75"/>
    </row>
    <row r="69" spans="1:5" ht="23.25" customHeight="1">
      <c r="B69" s="109" t="s">
        <v>103</v>
      </c>
      <c r="C69" s="53">
        <v>373105</v>
      </c>
      <c r="D69" s="76">
        <v>-454918</v>
      </c>
    </row>
    <row r="70" spans="1:5" ht="23.25" customHeight="1">
      <c r="B70" s="79" t="s">
        <v>104</v>
      </c>
      <c r="C70" s="51">
        <v>198694</v>
      </c>
      <c r="D70" s="75">
        <v>659045</v>
      </c>
    </row>
    <row r="71" spans="1:5" ht="23.25" customHeight="1" thickBot="1">
      <c r="B71" s="109" t="s">
        <v>105</v>
      </c>
      <c r="C71" s="111">
        <v>571799</v>
      </c>
      <c r="D71" s="78">
        <v>204127</v>
      </c>
    </row>
    <row r="72" spans="1:5" ht="15.75" thickTop="1"/>
  </sheetData>
  <mergeCells count="3">
    <mergeCell ref="B7:D7"/>
    <mergeCell ref="B9:B10"/>
    <mergeCell ref="C9:D9"/>
  </mergeCells>
  <conditionalFormatting sqref="B13:D53 C53:D55 C30:C67 C12:D18">
    <cfRule type="expression" dxfId="14" priority="15">
      <formula>MOD(ROW(),2)=0</formula>
    </cfRule>
  </conditionalFormatting>
  <conditionalFormatting sqref="B54:D67">
    <cfRule type="expression" dxfId="13" priority="14">
      <formula>MOD(ROW(),2)=0</formula>
    </cfRule>
  </conditionalFormatting>
  <conditionalFormatting sqref="B12:D67">
    <cfRule type="expression" dxfId="12" priority="13">
      <formula>MOD(ROW(),2)=0</formula>
    </cfRule>
  </conditionalFormatting>
  <conditionalFormatting sqref="B68:B69">
    <cfRule type="expression" dxfId="11" priority="12">
      <formula>MOD(ROW(),2)=0</formula>
    </cfRule>
  </conditionalFormatting>
  <conditionalFormatting sqref="B68:B69">
    <cfRule type="expression" dxfId="10" priority="11">
      <formula>MOD(ROW(),2)=0</formula>
    </cfRule>
  </conditionalFormatting>
  <conditionalFormatting sqref="C68:C69">
    <cfRule type="expression" dxfId="9" priority="10">
      <formula>MOD(ROW(),2)=0</formula>
    </cfRule>
  </conditionalFormatting>
  <conditionalFormatting sqref="C68:D69">
    <cfRule type="expression" dxfId="8" priority="9">
      <formula>MOD(ROW(),2)=0</formula>
    </cfRule>
  </conditionalFormatting>
  <conditionalFormatting sqref="C68:D69">
    <cfRule type="expression" dxfId="7" priority="8">
      <formula>MOD(ROW(),2)=0</formula>
    </cfRule>
  </conditionalFormatting>
  <conditionalFormatting sqref="B70:B71">
    <cfRule type="expression" dxfId="6" priority="7">
      <formula>MOD(ROW(),2)=0</formula>
    </cfRule>
  </conditionalFormatting>
  <conditionalFormatting sqref="B70:B71">
    <cfRule type="expression" dxfId="5" priority="6">
      <formula>MOD(ROW(),2)=0</formula>
    </cfRule>
  </conditionalFormatting>
  <conditionalFormatting sqref="C70:C71">
    <cfRule type="expression" dxfId="4" priority="5">
      <formula>MOD(ROW(),2)=0</formula>
    </cfRule>
  </conditionalFormatting>
  <conditionalFormatting sqref="C70:D71">
    <cfRule type="expression" dxfId="3" priority="4">
      <formula>MOD(ROW(),2)=0</formula>
    </cfRule>
  </conditionalFormatting>
  <conditionalFormatting sqref="C70:D71">
    <cfRule type="expression" dxfId="2" priority="3">
      <formula>MOD(ROW(),2)=0</formula>
    </cfRule>
  </conditionalFormatting>
  <conditionalFormatting sqref="C11:D11">
    <cfRule type="expression" dxfId="1" priority="2">
      <formula>MOD(ROW(),2)=0</formula>
    </cfRule>
  </conditionalFormatting>
  <conditionalFormatting sqref="B11:D1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C5:T62"/>
  <sheetViews>
    <sheetView showGridLines="0" showRowColHeaders="0" zoomScale="80" zoomScaleNormal="80" workbookViewId="0">
      <selection activeCell="J23" sqref="J23"/>
    </sheetView>
  </sheetViews>
  <sheetFormatPr defaultRowHeight="15.75"/>
  <cols>
    <col min="1" max="1" width="8.140625" style="14" customWidth="1"/>
    <col min="2" max="2" width="7.42578125" style="14" customWidth="1"/>
    <col min="3" max="3" width="30" style="14" customWidth="1"/>
    <col min="4" max="4" width="12.28515625" style="14" customWidth="1"/>
    <col min="5" max="5" width="5.140625" style="14" customWidth="1"/>
    <col min="6" max="6" width="30" style="14" customWidth="1"/>
    <col min="7" max="7" width="14.140625" style="14" bestFit="1" customWidth="1"/>
    <col min="8" max="8" width="12.85546875" style="14" customWidth="1"/>
    <col min="9" max="9" width="9.140625" style="14"/>
    <col min="10" max="10" width="13.85546875" style="14" bestFit="1" customWidth="1"/>
    <col min="11" max="11" width="18.5703125" style="14" customWidth="1"/>
    <col min="12" max="12" width="14.85546875" style="14" customWidth="1"/>
    <col min="13" max="13" width="30.42578125" style="14" hidden="1" customWidth="1"/>
    <col min="14" max="14" width="8.85546875" style="14" hidden="1" customWidth="1"/>
    <col min="15" max="15" width="9.140625" style="14" hidden="1" customWidth="1"/>
    <col min="16" max="16" width="25.5703125" style="14" hidden="1" customWidth="1"/>
    <col min="17" max="17" width="8.85546875" style="14" hidden="1" customWidth="1"/>
    <col min="18" max="18" width="9.140625" style="14" hidden="1" customWidth="1"/>
    <col min="19" max="19" width="22.28515625" style="14" hidden="1" customWidth="1"/>
    <col min="20" max="20" width="12.140625" style="14" hidden="1" customWidth="1"/>
    <col min="21" max="21" width="9.140625" style="14" customWidth="1"/>
    <col min="22" max="16384" width="9.140625" style="14"/>
  </cols>
  <sheetData>
    <row r="5" spans="3:20">
      <c r="C5" s="151"/>
      <c r="D5" s="152"/>
      <c r="E5" s="152"/>
      <c r="F5" s="152"/>
      <c r="G5" s="152"/>
      <c r="H5" s="152"/>
    </row>
    <row r="6" spans="3:20">
      <c r="C6" s="152"/>
      <c r="D6" s="152"/>
      <c r="E6" s="152"/>
      <c r="F6" s="152"/>
      <c r="G6" s="152"/>
      <c r="H6" s="152"/>
    </row>
    <row r="7" spans="3:20">
      <c r="C7" s="152"/>
      <c r="D7" s="152"/>
      <c r="E7" s="152"/>
      <c r="F7" s="152"/>
      <c r="G7" s="152"/>
      <c r="H7" s="152"/>
    </row>
    <row r="8" spans="3:20" ht="16.5" thickBot="1"/>
    <row r="9" spans="3:20" ht="16.5" thickTop="1">
      <c r="C9" s="153" t="s">
        <v>127</v>
      </c>
      <c r="D9" s="154"/>
      <c r="E9" s="57"/>
      <c r="F9" s="153" t="s">
        <v>128</v>
      </c>
      <c r="G9" s="154"/>
    </row>
    <row r="10" spans="3:20">
      <c r="C10" s="155" t="s">
        <v>261</v>
      </c>
      <c r="D10" s="156"/>
      <c r="E10" s="57"/>
      <c r="F10" s="155" t="s">
        <v>261</v>
      </c>
      <c r="G10" s="156"/>
    </row>
    <row r="11" spans="3:20">
      <c r="C11" s="59" t="s">
        <v>6</v>
      </c>
      <c r="D11" s="60">
        <f>SUM(D12:D17)</f>
        <v>24679.888591191997</v>
      </c>
      <c r="E11" s="56"/>
      <c r="F11" s="59" t="s">
        <v>141</v>
      </c>
      <c r="G11" s="61">
        <v>19850.17093735488</v>
      </c>
    </row>
    <row r="12" spans="3:20">
      <c r="C12" s="69" t="s">
        <v>8</v>
      </c>
      <c r="D12" s="70">
        <v>4177.6215463500002</v>
      </c>
      <c r="E12" s="56"/>
      <c r="F12" s="63"/>
      <c r="G12" s="62"/>
    </row>
    <row r="13" spans="3:20">
      <c r="C13" s="69" t="s">
        <v>142</v>
      </c>
      <c r="D13" s="70">
        <v>12645.065474925996</v>
      </c>
      <c r="E13" s="56"/>
      <c r="F13" s="59" t="s">
        <v>193</v>
      </c>
      <c r="G13" s="139">
        <v>4716.9967036361177</v>
      </c>
    </row>
    <row r="14" spans="3:20">
      <c r="C14" s="69" t="s">
        <v>143</v>
      </c>
      <c r="D14" s="70">
        <v>1019.728534912</v>
      </c>
      <c r="E14" s="56"/>
      <c r="F14" s="59" t="s">
        <v>131</v>
      </c>
      <c r="G14" s="139">
        <v>391.68980536500038</v>
      </c>
      <c r="M14" s="15" t="s">
        <v>2</v>
      </c>
      <c r="N14" s="16"/>
      <c r="O14" s="16"/>
      <c r="P14" s="16"/>
      <c r="Q14" s="16"/>
    </row>
    <row r="15" spans="3:20">
      <c r="C15" s="69" t="s">
        <v>144</v>
      </c>
      <c r="D15" s="70">
        <v>781.52928700000018</v>
      </c>
      <c r="E15" s="56"/>
      <c r="F15" s="137"/>
      <c r="G15" s="138"/>
      <c r="M15" s="16"/>
      <c r="N15" s="16"/>
      <c r="O15" s="16"/>
      <c r="P15" s="16"/>
      <c r="Q15" s="16"/>
    </row>
    <row r="16" spans="3:20">
      <c r="C16" s="69" t="s">
        <v>129</v>
      </c>
      <c r="D16" s="70">
        <v>5634.0405630040004</v>
      </c>
      <c r="E16" s="56"/>
      <c r="F16" s="59" t="s">
        <v>15</v>
      </c>
      <c r="G16" s="139">
        <v>10703.226864065999</v>
      </c>
      <c r="M16" s="17" t="s">
        <v>3</v>
      </c>
      <c r="N16" s="18">
        <f>N18+N32+N34</f>
        <v>11465.986835026002</v>
      </c>
      <c r="O16" s="19"/>
      <c r="P16" s="20" t="s">
        <v>4</v>
      </c>
      <c r="Q16" s="21">
        <f>SUM(Q18:Q24)</f>
        <v>11465.986835025999</v>
      </c>
      <c r="S16" s="20" t="s">
        <v>5</v>
      </c>
      <c r="T16" s="21">
        <f>+SUM(T18:T26)</f>
        <v>6254.0332640000006</v>
      </c>
    </row>
    <row r="17" spans="3:20">
      <c r="C17" s="69" t="s">
        <v>130</v>
      </c>
      <c r="D17" s="70">
        <v>421.90318500000001</v>
      </c>
      <c r="E17" s="56"/>
      <c r="F17" s="58"/>
      <c r="G17" s="140"/>
      <c r="M17" s="16"/>
      <c r="N17" s="16"/>
      <c r="O17" s="16"/>
      <c r="P17" s="16"/>
      <c r="Q17" s="16"/>
    </row>
    <row r="18" spans="3:20">
      <c r="C18" s="63"/>
      <c r="D18" s="64"/>
      <c r="E18" s="56"/>
      <c r="F18" s="63"/>
      <c r="G18" s="62"/>
      <c r="M18" s="22" t="s">
        <v>6</v>
      </c>
      <c r="N18" s="23">
        <f>SUM(N20:N30)</f>
        <v>8317.2810521920019</v>
      </c>
      <c r="O18" s="16"/>
      <c r="P18" s="24" t="s">
        <v>5</v>
      </c>
      <c r="Q18" s="25">
        <f>[2]Infograma!$F$44</f>
        <v>6254.0332640000006</v>
      </c>
      <c r="S18" s="24" t="s">
        <v>7</v>
      </c>
      <c r="T18" s="25">
        <f>[3]Informe_Mercado!$D$27/1000</f>
        <v>2784.9998968319628</v>
      </c>
    </row>
    <row r="19" spans="3:20">
      <c r="C19" s="63"/>
      <c r="D19" s="64"/>
      <c r="E19" s="56"/>
      <c r="F19" s="59"/>
      <c r="G19" s="61"/>
      <c r="M19" s="16"/>
      <c r="N19" s="16"/>
      <c r="O19" s="16"/>
      <c r="P19" s="24"/>
      <c r="Q19" s="25"/>
      <c r="S19" s="24"/>
      <c r="T19" s="24"/>
    </row>
    <row r="20" spans="3:20">
      <c r="C20" s="59" t="s">
        <v>132</v>
      </c>
      <c r="D20" s="64"/>
      <c r="E20" s="56"/>
      <c r="F20" s="59"/>
      <c r="G20" s="61"/>
      <c r="M20" s="26" t="s">
        <v>8</v>
      </c>
      <c r="N20" s="27">
        <f>[2]Infograma!$C$46</f>
        <v>1445.1022113669999</v>
      </c>
      <c r="O20" s="16"/>
      <c r="P20" s="28" t="s">
        <v>9</v>
      </c>
      <c r="Q20" s="25">
        <f>[2]Infograma!$F$46</f>
        <v>1487.4072069179997</v>
      </c>
      <c r="S20" s="24" t="s">
        <v>10</v>
      </c>
      <c r="T20" s="25">
        <f>[3]Informe_Mercado!$D$28/1000</f>
        <v>472.44025788335091</v>
      </c>
    </row>
    <row r="21" spans="3:20">
      <c r="C21" s="59" t="s">
        <v>145</v>
      </c>
      <c r="D21" s="60">
        <v>2145.4852149999997</v>
      </c>
      <c r="E21" s="56"/>
      <c r="F21" s="65"/>
      <c r="G21" s="62"/>
      <c r="M21" s="26"/>
      <c r="N21" s="26"/>
      <c r="O21" s="16"/>
      <c r="P21" s="24"/>
      <c r="Q21" s="25"/>
      <c r="S21" s="24"/>
      <c r="T21" s="24"/>
    </row>
    <row r="22" spans="3:20">
      <c r="C22" s="63"/>
      <c r="D22" s="64"/>
      <c r="E22" s="56"/>
      <c r="F22" s="59"/>
      <c r="G22" s="61"/>
      <c r="M22" s="26" t="s">
        <v>11</v>
      </c>
      <c r="N22" s="27">
        <f>[2]Infograma!$C$48</f>
        <v>4288.7150071690012</v>
      </c>
      <c r="O22" s="16"/>
      <c r="P22" s="28" t="s">
        <v>12</v>
      </c>
      <c r="Q22" s="25">
        <f>[2]Infograma!$F$48</f>
        <v>131.02769953699922</v>
      </c>
      <c r="S22" s="24" t="s">
        <v>13</v>
      </c>
      <c r="T22" s="25">
        <f>[3]Informe_Mercado!$D$29/1000</f>
        <v>1323.6467173200888</v>
      </c>
    </row>
    <row r="23" spans="3:20">
      <c r="C23" s="63"/>
      <c r="D23" s="64"/>
      <c r="E23" s="56"/>
      <c r="F23" s="58"/>
      <c r="G23" s="62"/>
      <c r="M23" s="26"/>
      <c r="N23" s="26"/>
      <c r="O23" s="16"/>
      <c r="P23" s="28"/>
      <c r="Q23" s="25"/>
      <c r="S23" s="24"/>
      <c r="T23" s="25"/>
    </row>
    <row r="24" spans="3:20">
      <c r="C24" s="59" t="s">
        <v>133</v>
      </c>
      <c r="D24" s="60">
        <v>8836.7105042300009</v>
      </c>
      <c r="E24" s="56"/>
      <c r="F24" s="58"/>
      <c r="G24" s="62"/>
      <c r="M24" s="26" t="s">
        <v>14</v>
      </c>
      <c r="N24" s="27">
        <f>[2]Infograma!$C$50</f>
        <v>339.73959364799998</v>
      </c>
      <c r="O24" s="16"/>
      <c r="P24" s="28" t="s">
        <v>15</v>
      </c>
      <c r="Q24" s="25">
        <f>[2]Infograma!$F$50</f>
        <v>3593.5186645709991</v>
      </c>
      <c r="S24" s="24" t="s">
        <v>16</v>
      </c>
      <c r="T24" s="25">
        <f>[3]Informe_Mercado!$D$30/1000</f>
        <v>771.56557322995241</v>
      </c>
    </row>
    <row r="25" spans="3:20" ht="16.5" thickBot="1">
      <c r="C25" s="66"/>
      <c r="D25" s="67"/>
      <c r="E25" s="56"/>
      <c r="F25" s="66"/>
      <c r="G25" s="68"/>
      <c r="M25" s="26"/>
      <c r="N25" s="26"/>
      <c r="O25" s="16"/>
      <c r="P25" s="16"/>
      <c r="Q25" s="16"/>
      <c r="S25" s="24"/>
      <c r="T25" s="25"/>
    </row>
    <row r="26" spans="3:20" ht="16.5" thickTop="1">
      <c r="C26" s="56"/>
      <c r="D26" s="56"/>
      <c r="E26" s="56"/>
      <c r="F26" s="56"/>
      <c r="G26" s="56"/>
      <c r="M26" s="26" t="s">
        <v>17</v>
      </c>
      <c r="N26" s="27">
        <f>[2]Infograma!$C$52</f>
        <v>271.23089400000003</v>
      </c>
      <c r="O26" s="16"/>
      <c r="P26" s="16"/>
      <c r="Q26" s="16"/>
      <c r="S26" s="24" t="s">
        <v>18</v>
      </c>
      <c r="T26" s="25">
        <f>+Q18-SUM(T18:T24)</f>
        <v>901.38081873464489</v>
      </c>
    </row>
    <row r="27" spans="3:20">
      <c r="C27" s="56"/>
      <c r="D27" s="56"/>
      <c r="E27" s="56"/>
      <c r="F27" s="56"/>
      <c r="G27" s="56"/>
      <c r="M27" s="26"/>
      <c r="N27" s="26"/>
      <c r="O27" s="16"/>
      <c r="P27" s="16"/>
      <c r="Q27" s="16"/>
    </row>
    <row r="28" spans="3:20">
      <c r="C28" s="157" t="s">
        <v>134</v>
      </c>
      <c r="D28" s="157"/>
      <c r="E28" s="157"/>
      <c r="F28" s="157"/>
      <c r="G28" s="157"/>
      <c r="M28" s="26" t="s">
        <v>19</v>
      </c>
      <c r="N28" s="27">
        <f>[2]Infograma!$C$54</f>
        <v>1833.2179720080001</v>
      </c>
      <c r="O28" s="16"/>
      <c r="P28" s="16"/>
      <c r="Q28" s="16"/>
    </row>
    <row r="29" spans="3:20">
      <c r="C29" s="157" t="s">
        <v>135</v>
      </c>
      <c r="D29" s="157"/>
      <c r="E29" s="157"/>
      <c r="F29" s="157"/>
      <c r="G29" s="157"/>
      <c r="M29" s="26"/>
      <c r="N29" s="26"/>
      <c r="O29" s="16"/>
      <c r="P29" s="16"/>
      <c r="Q29" s="16"/>
    </row>
    <row r="30" spans="3:20">
      <c r="C30" s="157" t="s">
        <v>136</v>
      </c>
      <c r="D30" s="157"/>
      <c r="E30" s="157"/>
      <c r="F30" s="157"/>
      <c r="G30" s="157"/>
      <c r="M30" s="26" t="s">
        <v>20</v>
      </c>
      <c r="N30" s="27">
        <f>[2]Infograma!$C$56</f>
        <v>139.275374</v>
      </c>
      <c r="O30" s="16"/>
      <c r="P30" s="16"/>
      <c r="Q30" s="16"/>
    </row>
    <row r="31" spans="3:20">
      <c r="C31" s="157" t="s">
        <v>137</v>
      </c>
      <c r="D31" s="157"/>
      <c r="E31" s="157"/>
      <c r="F31" s="157"/>
      <c r="G31" s="157"/>
      <c r="M31" s="16"/>
      <c r="N31" s="16"/>
      <c r="O31" s="16"/>
      <c r="P31" s="16"/>
      <c r="Q31" s="16"/>
    </row>
    <row r="32" spans="3:20">
      <c r="C32" s="157" t="s">
        <v>138</v>
      </c>
      <c r="D32" s="157"/>
      <c r="E32" s="157"/>
      <c r="F32" s="157"/>
      <c r="G32" s="157"/>
      <c r="M32" s="22" t="s">
        <v>21</v>
      </c>
      <c r="N32" s="23">
        <f>[2]Infograma!$C$58</f>
        <v>188.159479</v>
      </c>
      <c r="O32" s="16"/>
      <c r="P32" s="16"/>
      <c r="Q32" s="16"/>
    </row>
    <row r="33" spans="3:18">
      <c r="C33" s="157" t="s">
        <v>139</v>
      </c>
      <c r="D33" s="157"/>
      <c r="E33" s="157"/>
      <c r="F33" s="157"/>
      <c r="G33" s="157"/>
      <c r="M33" s="16"/>
      <c r="N33" s="16"/>
      <c r="O33" s="16"/>
      <c r="P33" s="16"/>
      <c r="Q33" s="16"/>
    </row>
    <row r="34" spans="3:18">
      <c r="C34" s="157" t="s">
        <v>140</v>
      </c>
      <c r="D34" s="157"/>
      <c r="E34" s="157"/>
      <c r="F34" s="157"/>
      <c r="G34" s="157"/>
      <c r="M34" s="22" t="s">
        <v>22</v>
      </c>
      <c r="N34" s="23">
        <f>[2]Infograma!$C$60</f>
        <v>2960.5463038340004</v>
      </c>
      <c r="O34" s="16"/>
      <c r="P34" s="16"/>
      <c r="Q34" s="16"/>
    </row>
    <row r="35" spans="3:18">
      <c r="M35" s="16"/>
      <c r="N35" s="16"/>
      <c r="O35" s="16"/>
      <c r="P35" s="16"/>
      <c r="Q35" s="16"/>
    </row>
    <row r="36" spans="3:18">
      <c r="M36" s="16"/>
      <c r="N36" s="16"/>
      <c r="O36" s="16"/>
      <c r="P36" s="16"/>
      <c r="Q36" s="16"/>
    </row>
    <row r="37" spans="3:18">
      <c r="M37" s="15"/>
      <c r="N37" s="16"/>
      <c r="O37" s="16"/>
      <c r="P37" s="16"/>
      <c r="Q37" s="16"/>
    </row>
    <row r="38" spans="3:18">
      <c r="J38" s="29"/>
      <c r="M38" s="16"/>
      <c r="N38" s="16"/>
      <c r="O38" s="16"/>
      <c r="P38" s="16"/>
      <c r="Q38" s="16"/>
    </row>
    <row r="39" spans="3:18">
      <c r="J39" s="29"/>
      <c r="M39" s="15"/>
      <c r="N39" s="15"/>
      <c r="O39" s="15"/>
      <c r="P39" s="15"/>
      <c r="Q39" s="15"/>
      <c r="R39" s="15"/>
    </row>
    <row r="40" spans="3:18">
      <c r="J40" s="29"/>
      <c r="K40" s="30"/>
      <c r="M40" s="15"/>
      <c r="N40" s="15"/>
      <c r="O40" s="15"/>
      <c r="P40" s="15"/>
      <c r="Q40" s="15"/>
      <c r="R40" s="15"/>
    </row>
    <row r="41" spans="3:18">
      <c r="J41" s="29"/>
      <c r="M41" s="15"/>
      <c r="N41" s="15"/>
      <c r="O41" s="15"/>
      <c r="P41" s="15"/>
      <c r="Q41" s="15"/>
      <c r="R41" s="15"/>
    </row>
    <row r="42" spans="3:18">
      <c r="J42" s="29"/>
      <c r="M42" s="15"/>
      <c r="N42" s="15"/>
      <c r="O42" s="15"/>
      <c r="P42" s="15"/>
      <c r="Q42" s="15"/>
      <c r="R42" s="15"/>
    </row>
    <row r="43" spans="3:18">
      <c r="J43" s="29"/>
      <c r="K43" s="30"/>
      <c r="M43" s="15"/>
      <c r="N43" s="15"/>
      <c r="O43" s="15"/>
      <c r="P43" s="15"/>
      <c r="Q43" s="15"/>
      <c r="R43" s="15"/>
    </row>
    <row r="44" spans="3:18">
      <c r="K44" s="30"/>
      <c r="M44" s="15"/>
      <c r="N44" s="15"/>
      <c r="O44" s="15"/>
      <c r="P44" s="15"/>
      <c r="Q44" s="15"/>
      <c r="R44" s="15"/>
    </row>
    <row r="45" spans="3:18">
      <c r="J45" s="30"/>
      <c r="K45" s="30"/>
      <c r="M45" s="15"/>
      <c r="N45" s="15"/>
      <c r="O45" s="15"/>
      <c r="P45" s="15"/>
      <c r="Q45" s="15"/>
      <c r="R45" s="15"/>
    </row>
    <row r="46" spans="3:18">
      <c r="J46" s="30"/>
      <c r="M46" s="15"/>
      <c r="N46" s="15"/>
      <c r="O46" s="15"/>
      <c r="P46" s="15"/>
      <c r="Q46" s="15"/>
      <c r="R46" s="15"/>
    </row>
    <row r="47" spans="3:18">
      <c r="J47" s="30"/>
      <c r="M47" s="15"/>
      <c r="N47" s="15"/>
      <c r="O47" s="15"/>
      <c r="P47" s="15"/>
      <c r="Q47" s="15"/>
      <c r="R47" s="15"/>
    </row>
    <row r="48" spans="3:18">
      <c r="K48" s="30"/>
      <c r="M48" s="15"/>
      <c r="N48" s="15"/>
      <c r="O48" s="15"/>
      <c r="P48" s="15"/>
      <c r="Q48" s="15"/>
      <c r="R48" s="15"/>
    </row>
    <row r="49" spans="3:18">
      <c r="K49" s="29"/>
      <c r="M49" s="15"/>
      <c r="N49" s="15"/>
      <c r="O49" s="15"/>
      <c r="P49" s="15"/>
      <c r="Q49" s="15"/>
      <c r="R49" s="15"/>
    </row>
    <row r="50" spans="3:18">
      <c r="M50" s="15"/>
      <c r="N50" s="15"/>
      <c r="O50" s="15"/>
      <c r="P50" s="15"/>
      <c r="Q50" s="15"/>
      <c r="R50" s="15"/>
    </row>
    <row r="51" spans="3:18">
      <c r="J51" s="30"/>
      <c r="M51" s="15"/>
      <c r="N51" s="15"/>
      <c r="O51" s="15"/>
      <c r="P51" s="15"/>
      <c r="Q51" s="15"/>
      <c r="R51" s="15"/>
    </row>
    <row r="52" spans="3:18">
      <c r="M52" s="15"/>
      <c r="N52" s="15"/>
      <c r="O52" s="15"/>
      <c r="P52" s="15"/>
      <c r="Q52" s="15"/>
      <c r="R52" s="15"/>
    </row>
    <row r="53" spans="3:18">
      <c r="M53" s="15"/>
      <c r="N53" s="15"/>
      <c r="O53" s="15"/>
      <c r="P53" s="15"/>
      <c r="Q53" s="15"/>
      <c r="R53" s="15"/>
    </row>
    <row r="54" spans="3:18">
      <c r="M54" s="15"/>
      <c r="N54" s="15"/>
      <c r="O54" s="15"/>
      <c r="P54" s="15"/>
      <c r="Q54" s="15"/>
      <c r="R54" s="15"/>
    </row>
    <row r="55" spans="3:18">
      <c r="M55" s="15"/>
      <c r="N55" s="15"/>
      <c r="O55" s="15"/>
      <c r="P55" s="15"/>
      <c r="Q55" s="15"/>
      <c r="R55" s="15"/>
    </row>
    <row r="56" spans="3:18">
      <c r="J56" s="29"/>
    </row>
    <row r="62" spans="3:18">
      <c r="C62" s="29"/>
      <c r="D62" s="29"/>
    </row>
  </sheetData>
  <dataConsolidate/>
  <mergeCells count="12">
    <mergeCell ref="C33:G33"/>
    <mergeCell ref="C34:G34"/>
    <mergeCell ref="C28:G28"/>
    <mergeCell ref="C29:G29"/>
    <mergeCell ref="C30:G30"/>
    <mergeCell ref="C31:G31"/>
    <mergeCell ref="C32:G32"/>
    <mergeCell ref="C5:H7"/>
    <mergeCell ref="C9:D9"/>
    <mergeCell ref="F9:G9"/>
    <mergeCell ref="C10:D10"/>
    <mergeCell ref="F10:G10"/>
  </mergeCells>
  <conditionalFormatting sqref="C12:D17 F15:G15">
    <cfRule type="expression" dxfId="54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showGridLines="0" showRowColHeaders="0" topLeftCell="A4" zoomScale="80" zoomScaleNormal="80" workbookViewId="0">
      <selection activeCell="J16" sqref="J16"/>
    </sheetView>
  </sheetViews>
  <sheetFormatPr defaultColWidth="8.7109375" defaultRowHeight="15" customHeight="1"/>
  <cols>
    <col min="1" max="1" width="13.85546875" customWidth="1"/>
    <col min="2" max="2" width="35.85546875" customWidth="1"/>
    <col min="3" max="10" width="15.42578125" customWidth="1"/>
    <col min="16384" max="16384" width="8.7109375" customWidth="1"/>
  </cols>
  <sheetData>
    <row r="1" spans="1:10" ht="15" customHeight="1">
      <c r="B1" s="158"/>
      <c r="C1" s="158"/>
      <c r="D1" s="158"/>
      <c r="E1" s="158"/>
      <c r="F1" s="158"/>
    </row>
    <row r="2" spans="1:10" ht="15" customHeight="1">
      <c r="B2" s="158"/>
      <c r="C2" s="158"/>
      <c r="D2" s="158"/>
      <c r="E2" s="158"/>
      <c r="F2" s="158"/>
    </row>
    <row r="3" spans="1:10" ht="15" customHeight="1">
      <c r="B3" s="158"/>
      <c r="C3" s="158"/>
      <c r="D3" s="158"/>
      <c r="E3" s="158"/>
      <c r="F3" s="158"/>
    </row>
    <row r="4" spans="1:10" ht="15" customHeight="1">
      <c r="B4" s="158"/>
      <c r="C4" s="158"/>
      <c r="D4" s="158"/>
      <c r="E4" s="158"/>
      <c r="F4" s="158"/>
    </row>
    <row r="5" spans="1:10" ht="15" customHeight="1">
      <c r="B5" s="158"/>
      <c r="C5" s="158"/>
      <c r="D5" s="158"/>
      <c r="E5" s="158"/>
      <c r="F5" s="158"/>
    </row>
    <row r="6" spans="1:10" ht="15" customHeight="1">
      <c r="B6" s="158"/>
      <c r="C6" s="158"/>
      <c r="D6" s="158"/>
      <c r="E6" s="158"/>
      <c r="F6" s="158"/>
    </row>
    <row r="7" spans="1:10" ht="24.6" customHeight="1">
      <c r="A7" s="9"/>
      <c r="B7" s="5" t="s">
        <v>0</v>
      </c>
      <c r="C7" s="9"/>
      <c r="D7" s="9"/>
      <c r="E7" s="9"/>
    </row>
    <row r="8" spans="1:10" ht="24.6" customHeight="1" thickBot="1">
      <c r="A8" s="9"/>
      <c r="B8" s="161"/>
      <c r="C8" s="162" t="s">
        <v>23</v>
      </c>
      <c r="D8" s="163"/>
      <c r="E8" s="163"/>
      <c r="F8" s="163"/>
      <c r="G8" s="162" t="s">
        <v>169</v>
      </c>
      <c r="H8" s="163"/>
      <c r="I8" s="163"/>
      <c r="J8" s="163"/>
    </row>
    <row r="9" spans="1:10" ht="32.450000000000003" customHeight="1" thickTop="1">
      <c r="A9" s="9"/>
      <c r="B9" s="161"/>
      <c r="C9" s="159" t="s">
        <v>223</v>
      </c>
      <c r="D9" s="160"/>
      <c r="E9" s="159" t="s">
        <v>224</v>
      </c>
      <c r="F9" s="160"/>
      <c r="G9" s="159" t="s">
        <v>225</v>
      </c>
      <c r="H9" s="160"/>
      <c r="I9" s="159" t="s">
        <v>226</v>
      </c>
      <c r="J9" s="160"/>
    </row>
    <row r="10" spans="1:10" ht="31.5" customHeight="1">
      <c r="A10" s="9"/>
      <c r="B10" s="161"/>
      <c r="C10" s="31" t="s">
        <v>191</v>
      </c>
      <c r="D10" s="31" t="s">
        <v>106</v>
      </c>
      <c r="E10" s="31" t="s">
        <v>191</v>
      </c>
      <c r="F10" s="31" t="s">
        <v>106</v>
      </c>
      <c r="G10" s="31" t="s">
        <v>191</v>
      </c>
      <c r="H10" s="31" t="s">
        <v>106</v>
      </c>
      <c r="I10" s="31" t="s">
        <v>191</v>
      </c>
      <c r="J10" s="31" t="s">
        <v>106</v>
      </c>
    </row>
    <row r="11" spans="1:10" ht="21.75" customHeight="1">
      <c r="A11" s="9"/>
      <c r="B11" s="54" t="s">
        <v>107</v>
      </c>
      <c r="C11" s="55">
        <v>2706219</v>
      </c>
      <c r="D11" s="55">
        <v>2079674</v>
      </c>
      <c r="E11" s="55">
        <v>2757428</v>
      </c>
      <c r="F11" s="55">
        <v>2857043</v>
      </c>
      <c r="G11" s="55">
        <v>8316115</v>
      </c>
      <c r="H11" s="55">
        <v>7919513</v>
      </c>
      <c r="I11" s="55">
        <v>8399020</v>
      </c>
      <c r="J11" s="55">
        <v>8137616</v>
      </c>
    </row>
    <row r="12" spans="1:10" ht="21.75" customHeight="1">
      <c r="A12" s="9"/>
      <c r="B12" s="54" t="s">
        <v>108</v>
      </c>
      <c r="C12" s="55">
        <v>395043</v>
      </c>
      <c r="D12" s="55">
        <v>284861</v>
      </c>
      <c r="E12" s="55">
        <v>424825</v>
      </c>
      <c r="F12" s="55">
        <v>349472</v>
      </c>
      <c r="G12" s="55">
        <v>1163106</v>
      </c>
      <c r="H12" s="55">
        <v>964020</v>
      </c>
      <c r="I12" s="55">
        <v>1280661</v>
      </c>
      <c r="J12" s="55">
        <v>974400</v>
      </c>
    </row>
    <row r="13" spans="1:10" ht="21.75" customHeight="1">
      <c r="A13" s="9"/>
      <c r="B13" s="54" t="s">
        <v>109</v>
      </c>
      <c r="C13" s="55">
        <v>1061850</v>
      </c>
      <c r="D13" s="55">
        <v>1068683</v>
      </c>
      <c r="E13" s="55">
        <v>974873</v>
      </c>
      <c r="F13" s="55">
        <v>1141112</v>
      </c>
      <c r="G13" s="55">
        <v>3383328</v>
      </c>
      <c r="H13" s="55">
        <v>3890347</v>
      </c>
      <c r="I13" s="55">
        <v>3077440</v>
      </c>
      <c r="J13" s="55">
        <v>3290733</v>
      </c>
    </row>
    <row r="14" spans="1:10" ht="21.75" customHeight="1">
      <c r="A14" s="9"/>
      <c r="B14" s="54" t="s">
        <v>110</v>
      </c>
      <c r="C14" s="55">
        <v>924189</v>
      </c>
      <c r="D14" s="55">
        <v>538961</v>
      </c>
      <c r="E14" s="55">
        <v>1163562</v>
      </c>
      <c r="F14" s="55">
        <v>762327</v>
      </c>
      <c r="G14" s="55">
        <v>2306436</v>
      </c>
      <c r="H14" s="55">
        <v>1566309</v>
      </c>
      <c r="I14" s="55">
        <v>3062952</v>
      </c>
      <c r="J14" s="55">
        <v>1920763</v>
      </c>
    </row>
    <row r="15" spans="1:10" ht="21.75" customHeight="1">
      <c r="A15" s="9"/>
      <c r="B15" s="54" t="s">
        <v>111</v>
      </c>
      <c r="C15" s="55">
        <v>201625</v>
      </c>
      <c r="D15" s="55">
        <v>144977</v>
      </c>
      <c r="E15" s="55">
        <v>167875</v>
      </c>
      <c r="F15" s="55">
        <v>140233</v>
      </c>
      <c r="G15" s="55">
        <v>629253</v>
      </c>
      <c r="H15" s="55">
        <v>500317</v>
      </c>
      <c r="I15" s="55">
        <v>526237</v>
      </c>
      <c r="J15" s="55">
        <v>405600</v>
      </c>
    </row>
    <row r="16" spans="1:10" ht="21.75" customHeight="1">
      <c r="A16" s="9"/>
      <c r="B16" s="54" t="s">
        <v>112</v>
      </c>
      <c r="C16" s="55">
        <v>287126</v>
      </c>
      <c r="D16" s="55">
        <v>120307</v>
      </c>
      <c r="E16" s="55">
        <v>257999</v>
      </c>
      <c r="F16" s="55">
        <v>174829</v>
      </c>
      <c r="G16" s="55">
        <v>857722</v>
      </c>
      <c r="H16" s="55">
        <v>423886</v>
      </c>
      <c r="I16" s="55">
        <v>928034</v>
      </c>
      <c r="J16" s="55">
        <v>535882</v>
      </c>
    </row>
    <row r="17" spans="1:10" ht="21.75" customHeight="1">
      <c r="A17" s="9"/>
      <c r="B17" s="54" t="s">
        <v>113</v>
      </c>
      <c r="C17" s="113">
        <v>359448</v>
      </c>
      <c r="D17" s="113">
        <v>192393</v>
      </c>
      <c r="E17" s="113">
        <v>362058</v>
      </c>
      <c r="F17" s="113">
        <v>238744</v>
      </c>
      <c r="G17" s="113">
        <v>1051354</v>
      </c>
      <c r="H17" s="113">
        <v>659502</v>
      </c>
      <c r="I17" s="113">
        <v>1061925</v>
      </c>
      <c r="J17" s="113">
        <v>630718</v>
      </c>
    </row>
    <row r="18" spans="1:10" ht="21.75" customHeight="1">
      <c r="A18" s="9"/>
      <c r="B18" s="112" t="s">
        <v>114</v>
      </c>
      <c r="C18" s="114">
        <v>5935500</v>
      </c>
      <c r="D18" s="114">
        <v>4429856</v>
      </c>
      <c r="E18" s="114">
        <v>6108620</v>
      </c>
      <c r="F18" s="114">
        <v>5663760</v>
      </c>
      <c r="G18" s="114">
        <v>17707314</v>
      </c>
      <c r="H18" s="114">
        <v>15923894</v>
      </c>
      <c r="I18" s="114">
        <v>18336269</v>
      </c>
      <c r="J18" s="114">
        <v>15895712</v>
      </c>
    </row>
    <row r="19" spans="1:10" ht="21.75" customHeight="1">
      <c r="A19" s="9"/>
      <c r="B19" s="54" t="s">
        <v>115</v>
      </c>
      <c r="C19" s="55">
        <v>6761</v>
      </c>
      <c r="D19" s="55" t="s">
        <v>172</v>
      </c>
      <c r="E19" s="55">
        <v>7835</v>
      </c>
      <c r="F19" s="55" t="s">
        <v>192</v>
      </c>
      <c r="G19" s="55">
        <v>23472</v>
      </c>
      <c r="H19" s="55" t="s">
        <v>172</v>
      </c>
      <c r="I19" s="55">
        <v>24667</v>
      </c>
      <c r="J19" s="55" t="s">
        <v>192</v>
      </c>
    </row>
    <row r="20" spans="1:10" ht="21.75" customHeight="1">
      <c r="A20" s="9"/>
      <c r="B20" s="54" t="s">
        <v>116</v>
      </c>
      <c r="C20" s="55" t="s">
        <v>172</v>
      </c>
      <c r="D20" s="55">
        <v>15176</v>
      </c>
      <c r="E20" s="55" t="s">
        <v>172</v>
      </c>
      <c r="F20" s="55" t="s">
        <v>192</v>
      </c>
      <c r="G20" s="55" t="s">
        <v>172</v>
      </c>
      <c r="H20" s="55">
        <v>43230</v>
      </c>
      <c r="I20" s="55" t="s">
        <v>172</v>
      </c>
      <c r="J20" s="55">
        <v>913</v>
      </c>
    </row>
    <row r="21" spans="1:10" ht="21.75" customHeight="1">
      <c r="B21" s="54" t="s">
        <v>117</v>
      </c>
      <c r="C21" s="55" t="s">
        <v>172</v>
      </c>
      <c r="D21" s="55">
        <v>54888</v>
      </c>
      <c r="E21" s="55" t="s">
        <v>172</v>
      </c>
      <c r="F21" s="55">
        <v>-44716</v>
      </c>
      <c r="G21" s="55" t="s">
        <v>172</v>
      </c>
      <c r="H21" s="55">
        <v>1567</v>
      </c>
      <c r="I21" s="55" t="s">
        <v>172</v>
      </c>
      <c r="J21" s="55">
        <v>-154816</v>
      </c>
    </row>
    <row r="22" spans="1:10" ht="21.75" customHeight="1" thickBot="1">
      <c r="B22" s="112" t="s">
        <v>118</v>
      </c>
      <c r="C22" s="115">
        <v>5942261</v>
      </c>
      <c r="D22" s="115">
        <v>4499920</v>
      </c>
      <c r="E22" s="115">
        <v>6116455</v>
      </c>
      <c r="F22" s="115">
        <v>5619044</v>
      </c>
      <c r="G22" s="115">
        <v>17730786</v>
      </c>
      <c r="H22" s="115">
        <v>15968691</v>
      </c>
      <c r="I22" s="115">
        <v>18360936</v>
      </c>
      <c r="J22" s="115">
        <v>15741809</v>
      </c>
    </row>
    <row r="23" spans="1:10" ht="15.75" thickTop="1">
      <c r="C23" s="6"/>
      <c r="D23" s="6"/>
    </row>
    <row r="24" spans="1:10">
      <c r="C24" s="6"/>
      <c r="D24" s="6"/>
    </row>
    <row r="25" spans="1:10">
      <c r="C25" s="6"/>
      <c r="D25" s="6"/>
    </row>
    <row r="26" spans="1:10"/>
    <row r="27" spans="1:10">
      <c r="C27" s="6"/>
      <c r="D27" s="6"/>
    </row>
    <row r="28" spans="1:10">
      <c r="C28" s="6"/>
      <c r="D28" s="6"/>
    </row>
    <row r="29" spans="1:10">
      <c r="C29" s="6"/>
      <c r="D29" s="6"/>
    </row>
    <row r="30" spans="1:10">
      <c r="C30" s="6"/>
      <c r="D30" s="6"/>
    </row>
    <row r="31" spans="1:10">
      <c r="D31" s="6"/>
    </row>
    <row r="32" spans="1:10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</sheetData>
  <mergeCells count="8">
    <mergeCell ref="B1:F6"/>
    <mergeCell ref="E9:F9"/>
    <mergeCell ref="G9:H9"/>
    <mergeCell ref="I9:J9"/>
    <mergeCell ref="C9:D9"/>
    <mergeCell ref="B8:B10"/>
    <mergeCell ref="C8:F8"/>
    <mergeCell ref="G8:J8"/>
  </mergeCells>
  <conditionalFormatting sqref="B11:F17">
    <cfRule type="expression" dxfId="53" priority="10">
      <formula>MOD(ROW(),2)=0</formula>
    </cfRule>
  </conditionalFormatting>
  <conditionalFormatting sqref="D11:F17">
    <cfRule type="expression" dxfId="52" priority="9">
      <formula>MOD(ROW(),2)=0</formula>
    </cfRule>
  </conditionalFormatting>
  <conditionalFormatting sqref="G11:J17">
    <cfRule type="expression" dxfId="51" priority="7">
      <formula>MOD(ROW(),2)=0</formula>
    </cfRule>
  </conditionalFormatting>
  <conditionalFormatting sqref="H11:J17">
    <cfRule type="expression" dxfId="50" priority="6">
      <formula>MOD(ROW(),2)=0</formula>
    </cfRule>
  </conditionalFormatting>
  <conditionalFormatting sqref="B18:F22">
    <cfRule type="expression" dxfId="49" priority="4">
      <formula>MOD(ROW(),2)=0</formula>
    </cfRule>
  </conditionalFormatting>
  <conditionalFormatting sqref="D18:F22">
    <cfRule type="expression" dxfId="48" priority="3">
      <formula>MOD(ROW(),2)=0</formula>
    </cfRule>
  </conditionalFormatting>
  <conditionalFormatting sqref="G18:J22">
    <cfRule type="expression" dxfId="47" priority="2">
      <formula>MOD(ROW(),2)=0</formula>
    </cfRule>
  </conditionalFormatting>
  <conditionalFormatting sqref="H18:J22">
    <cfRule type="expression" dxfId="4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showGridLines="0" showRowColHeaders="0" zoomScale="80" zoomScaleNormal="80" workbookViewId="0">
      <selection activeCell="D21" sqref="D21"/>
    </sheetView>
  </sheetViews>
  <sheetFormatPr defaultColWidth="8.7109375" defaultRowHeight="15" customHeight="1"/>
  <cols>
    <col min="1" max="1" width="13.85546875" customWidth="1"/>
    <col min="2" max="2" width="52.42578125" customWidth="1"/>
    <col min="3" max="6" width="19.5703125" customWidth="1"/>
    <col min="16384" max="16384" width="8.7109375" customWidth="1"/>
  </cols>
  <sheetData>
    <row r="1" spans="1:6" ht="15" customHeight="1">
      <c r="B1" s="158"/>
      <c r="C1" s="158"/>
      <c r="D1" s="158"/>
      <c r="E1" s="158"/>
      <c r="F1" s="158"/>
    </row>
    <row r="2" spans="1:6" ht="15" customHeight="1">
      <c r="B2" s="158"/>
      <c r="C2" s="158"/>
      <c r="D2" s="158"/>
      <c r="E2" s="158"/>
      <c r="F2" s="158"/>
    </row>
    <row r="3" spans="1:6" ht="15" customHeight="1">
      <c r="B3" s="158"/>
      <c r="C3" s="158"/>
      <c r="D3" s="158"/>
      <c r="E3" s="158"/>
      <c r="F3" s="158"/>
    </row>
    <row r="4" spans="1:6" ht="15" customHeight="1">
      <c r="B4" s="158"/>
      <c r="C4" s="158"/>
      <c r="D4" s="158"/>
      <c r="E4" s="158"/>
      <c r="F4" s="158"/>
    </row>
    <row r="5" spans="1:6" ht="15" customHeight="1">
      <c r="B5" s="158"/>
      <c r="C5" s="158"/>
      <c r="D5" s="158"/>
      <c r="E5" s="158"/>
      <c r="F5" s="158"/>
    </row>
    <row r="6" spans="1:6" ht="15" customHeight="1">
      <c r="B6" s="158"/>
      <c r="C6" s="158"/>
      <c r="D6" s="158"/>
      <c r="E6" s="158"/>
      <c r="F6" s="158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61"/>
      <c r="C8" s="164" t="s">
        <v>23</v>
      </c>
      <c r="D8" s="165"/>
      <c r="E8" s="164" t="s">
        <v>169</v>
      </c>
      <c r="F8" s="165"/>
    </row>
    <row r="9" spans="1:6" ht="31.5" customHeight="1">
      <c r="A9" s="9"/>
      <c r="B9" s="161"/>
      <c r="C9" s="31" t="s">
        <v>223</v>
      </c>
      <c r="D9" s="31" t="s">
        <v>224</v>
      </c>
      <c r="E9" s="31" t="s">
        <v>225</v>
      </c>
      <c r="F9" s="31" t="s">
        <v>226</v>
      </c>
    </row>
    <row r="10" spans="1:6" ht="16.5" customHeight="1">
      <c r="A10" s="9"/>
      <c r="B10" s="39" t="s">
        <v>148</v>
      </c>
      <c r="C10" s="141"/>
      <c r="D10" s="142"/>
      <c r="E10" s="141"/>
      <c r="F10" s="142"/>
    </row>
    <row r="11" spans="1:6" ht="16.5" customHeight="1">
      <c r="A11" s="9"/>
      <c r="B11" s="40" t="s">
        <v>119</v>
      </c>
      <c r="C11" s="141">
        <v>425463</v>
      </c>
      <c r="D11" s="142">
        <v>479619</v>
      </c>
      <c r="E11" s="141">
        <v>1229374</v>
      </c>
      <c r="F11" s="142">
        <v>1447247</v>
      </c>
    </row>
    <row r="12" spans="1:6" ht="16.5" customHeight="1">
      <c r="A12" s="9"/>
      <c r="B12" s="40" t="s">
        <v>120</v>
      </c>
      <c r="C12" s="141">
        <v>254182</v>
      </c>
      <c r="D12" s="142">
        <v>226715</v>
      </c>
      <c r="E12" s="141">
        <v>713387</v>
      </c>
      <c r="F12" s="142">
        <v>649025</v>
      </c>
    </row>
    <row r="13" spans="1:6" ht="16.5" customHeight="1">
      <c r="A13" s="9"/>
      <c r="B13" s="40" t="s">
        <v>121</v>
      </c>
      <c r="C13" s="141">
        <v>89298</v>
      </c>
      <c r="D13" s="142">
        <v>61144</v>
      </c>
      <c r="E13" s="141">
        <v>267894</v>
      </c>
      <c r="F13" s="142">
        <v>183433</v>
      </c>
    </row>
    <row r="14" spans="1:6" ht="16.5" customHeight="1">
      <c r="A14" s="9"/>
      <c r="B14" s="40" t="s">
        <v>122</v>
      </c>
      <c r="C14" s="141">
        <v>184796</v>
      </c>
      <c r="D14" s="142">
        <v>645344</v>
      </c>
      <c r="E14" s="141">
        <v>356933</v>
      </c>
      <c r="F14" s="142">
        <v>942927</v>
      </c>
    </row>
    <row r="15" spans="1:6" ht="16.5" customHeight="1">
      <c r="A15" s="9"/>
      <c r="B15" s="40" t="s">
        <v>123</v>
      </c>
      <c r="C15" s="141">
        <v>128054</v>
      </c>
      <c r="D15" s="142">
        <v>111317</v>
      </c>
      <c r="E15" s="141">
        <v>364800</v>
      </c>
      <c r="F15" s="142">
        <v>306411</v>
      </c>
    </row>
    <row r="16" spans="1:6" ht="16.5" customHeight="1">
      <c r="A16" s="9"/>
      <c r="B16" s="40" t="s">
        <v>124</v>
      </c>
      <c r="C16" s="141">
        <v>925614</v>
      </c>
      <c r="D16" s="142">
        <v>2100340</v>
      </c>
      <c r="E16" s="141">
        <v>2395560</v>
      </c>
      <c r="F16" s="142">
        <v>4277792</v>
      </c>
    </row>
    <row r="17" spans="1:6" ht="16.5" customHeight="1">
      <c r="A17" s="9"/>
      <c r="B17" s="40" t="s">
        <v>20</v>
      </c>
      <c r="C17" s="141">
        <v>151414</v>
      </c>
      <c r="D17" s="142">
        <v>95501</v>
      </c>
      <c r="E17" s="141">
        <v>454241</v>
      </c>
      <c r="F17" s="142">
        <v>286501</v>
      </c>
    </row>
    <row r="18" spans="1:6" ht="16.5" customHeight="1">
      <c r="A18" s="9"/>
      <c r="B18" s="40" t="s">
        <v>125</v>
      </c>
      <c r="C18" s="141">
        <v>490163</v>
      </c>
      <c r="D18" s="142">
        <v>338612</v>
      </c>
      <c r="E18" s="141">
        <v>1416394</v>
      </c>
      <c r="F18" s="142">
        <v>867393</v>
      </c>
    </row>
    <row r="19" spans="1:6" ht="16.5" customHeight="1">
      <c r="A19" s="9"/>
      <c r="B19" s="40" t="s">
        <v>126</v>
      </c>
      <c r="C19" s="141">
        <v>-188486</v>
      </c>
      <c r="D19" s="142">
        <v>-329087</v>
      </c>
      <c r="E19" s="141">
        <v>-502391</v>
      </c>
      <c r="F19" s="142">
        <v>-707683</v>
      </c>
    </row>
    <row r="20" spans="1:6" ht="16.5" customHeight="1" thickBot="1">
      <c r="B20" s="40"/>
      <c r="C20" s="143">
        <v>2460498</v>
      </c>
      <c r="D20" s="144">
        <v>3729505</v>
      </c>
      <c r="E20" s="143">
        <v>6696192</v>
      </c>
      <c r="F20" s="144">
        <v>8253046</v>
      </c>
    </row>
    <row r="21" spans="1:6" ht="16.5" customHeight="1" thickTop="1">
      <c r="B21" s="40"/>
      <c r="C21" s="141"/>
      <c r="D21" s="142"/>
      <c r="E21" s="141"/>
      <c r="F21" s="142"/>
    </row>
    <row r="22" spans="1:6" ht="29.25" customHeight="1">
      <c r="B22" s="109" t="s">
        <v>179</v>
      </c>
      <c r="C22" s="141"/>
      <c r="D22" s="142"/>
      <c r="E22" s="141"/>
      <c r="F22" s="142"/>
    </row>
    <row r="23" spans="1:6" ht="16.5" customHeight="1">
      <c r="B23" s="40" t="s">
        <v>227</v>
      </c>
      <c r="C23" s="141">
        <v>43290</v>
      </c>
      <c r="D23" s="142">
        <v>28785</v>
      </c>
      <c r="E23" s="141">
        <v>114013</v>
      </c>
      <c r="F23" s="142">
        <v>119196</v>
      </c>
    </row>
    <row r="24" spans="1:6" ht="16.5" customHeight="1">
      <c r="B24" s="40" t="s">
        <v>228</v>
      </c>
      <c r="C24" s="141">
        <v>512763</v>
      </c>
      <c r="D24" s="142">
        <v>440998</v>
      </c>
      <c r="E24" s="141">
        <v>1421640</v>
      </c>
      <c r="F24" s="142">
        <v>1439924</v>
      </c>
    </row>
    <row r="25" spans="1:6" ht="16.5" customHeight="1">
      <c r="B25" s="40" t="s">
        <v>229</v>
      </c>
      <c r="C25" s="141">
        <v>30543</v>
      </c>
      <c r="D25" s="142">
        <v>25214</v>
      </c>
      <c r="E25" s="141">
        <v>79111</v>
      </c>
      <c r="F25" s="142">
        <v>66693</v>
      </c>
    </row>
    <row r="26" spans="1:6" ht="16.5" customHeight="1">
      <c r="B26" s="40" t="s">
        <v>230</v>
      </c>
      <c r="C26" s="141">
        <v>1962</v>
      </c>
      <c r="D26" s="142">
        <v>1577</v>
      </c>
      <c r="E26" s="141">
        <v>5383</v>
      </c>
      <c r="F26" s="142">
        <v>3530</v>
      </c>
    </row>
    <row r="27" spans="1:6" ht="16.5" customHeight="1">
      <c r="B27" s="40" t="s">
        <v>231</v>
      </c>
      <c r="C27" s="141">
        <v>3692</v>
      </c>
      <c r="D27" s="142">
        <v>240462</v>
      </c>
      <c r="E27" s="141">
        <v>368828</v>
      </c>
      <c r="F27" s="142">
        <v>665430</v>
      </c>
    </row>
    <row r="28" spans="1:6" ht="16.5" customHeight="1">
      <c r="B28" s="40" t="s">
        <v>232</v>
      </c>
      <c r="C28" s="141">
        <v>87665</v>
      </c>
      <c r="D28" s="142">
        <v>2049</v>
      </c>
      <c r="E28" s="141">
        <v>309004</v>
      </c>
      <c r="F28" s="142">
        <v>81476</v>
      </c>
    </row>
    <row r="29" spans="1:6" ht="16.5" customHeight="1">
      <c r="B29" s="40" t="s">
        <v>233</v>
      </c>
      <c r="C29" s="145">
        <v>-62892</v>
      </c>
      <c r="D29" s="146">
        <v>-68365</v>
      </c>
      <c r="E29" s="145">
        <v>-212563</v>
      </c>
      <c r="F29" s="146">
        <v>-219803</v>
      </c>
    </row>
    <row r="30" spans="1:6" ht="15.75" customHeight="1">
      <c r="B30" s="54"/>
      <c r="C30" s="147">
        <v>617023</v>
      </c>
      <c r="D30" s="148">
        <v>670720</v>
      </c>
      <c r="E30" s="147">
        <v>2085416</v>
      </c>
      <c r="F30" s="148">
        <v>2156446</v>
      </c>
    </row>
    <row r="31" spans="1:6" ht="15.75" thickBot="1">
      <c r="C31" s="143">
        <v>3077521</v>
      </c>
      <c r="D31" s="144">
        <v>4400225</v>
      </c>
      <c r="E31" s="143">
        <v>8781608</v>
      </c>
      <c r="F31" s="144">
        <v>10409492</v>
      </c>
    </row>
    <row r="32" spans="1:6" ht="15.75" thickTop="1"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30 C10:D31">
    <cfRule type="expression" dxfId="45" priority="3">
      <formula>MOD(ROW(),2)=0</formula>
    </cfRule>
  </conditionalFormatting>
  <conditionalFormatting sqref="E10:F31">
    <cfRule type="expression" dxfId="44" priority="2">
      <formula>MOD(ROW(),2)=0</formula>
    </cfRule>
  </conditionalFormatting>
  <conditionalFormatting sqref="B10:B29">
    <cfRule type="expression" dxfId="43" priority="1">
      <formula>MOD(ROW(),2)=0</formula>
    </cfRule>
  </conditionalFormatting>
  <printOptions headings="1" gridLines="1"/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showRowColHeaders="0" topLeftCell="A4" zoomScale="80" zoomScaleNormal="80" workbookViewId="0">
      <selection activeCell="E13" sqref="E13"/>
    </sheetView>
  </sheetViews>
  <sheetFormatPr defaultColWidth="8.7109375" defaultRowHeight="15" custom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6" width="20.28515625" customWidth="1"/>
    <col min="16384" max="16384" width="8.7109375" customWidth="1"/>
  </cols>
  <sheetData>
    <row r="1" spans="1:6" ht="15" customHeight="1">
      <c r="B1" s="158"/>
      <c r="C1" s="158"/>
      <c r="D1" s="158"/>
      <c r="E1" s="158"/>
      <c r="F1" s="158"/>
    </row>
    <row r="2" spans="1:6" ht="15" customHeight="1">
      <c r="B2" s="158"/>
      <c r="C2" s="158"/>
      <c r="D2" s="158"/>
      <c r="E2" s="158"/>
      <c r="F2" s="158"/>
    </row>
    <row r="3" spans="1:6" ht="15" customHeight="1">
      <c r="B3" s="158"/>
      <c r="C3" s="158"/>
      <c r="D3" s="158"/>
      <c r="E3" s="158"/>
      <c r="F3" s="158"/>
    </row>
    <row r="4" spans="1:6" ht="15" customHeight="1">
      <c r="B4" s="158"/>
      <c r="C4" s="158"/>
      <c r="D4" s="158"/>
      <c r="E4" s="158"/>
      <c r="F4" s="158"/>
    </row>
    <row r="5" spans="1:6" ht="15" customHeight="1">
      <c r="B5" s="158"/>
      <c r="C5" s="158"/>
      <c r="D5" s="158"/>
      <c r="E5" s="158"/>
      <c r="F5" s="158"/>
    </row>
    <row r="6" spans="1:6" ht="15" customHeight="1">
      <c r="B6" s="158"/>
      <c r="C6" s="158"/>
      <c r="D6" s="158"/>
      <c r="E6" s="158"/>
      <c r="F6" s="158"/>
    </row>
    <row r="7" spans="1:6" ht="24.6" customHeight="1">
      <c r="A7" s="9"/>
      <c r="B7" s="5" t="s">
        <v>0</v>
      </c>
      <c r="C7" s="9"/>
      <c r="D7" s="9"/>
      <c r="E7" s="9"/>
    </row>
    <row r="8" spans="1:6" ht="32.450000000000003" customHeight="1">
      <c r="A8" s="9"/>
      <c r="B8" s="161"/>
      <c r="C8" s="164" t="s">
        <v>23</v>
      </c>
      <c r="D8" s="165"/>
      <c r="E8" s="164" t="s">
        <v>169</v>
      </c>
      <c r="F8" s="165"/>
    </row>
    <row r="9" spans="1:6" ht="31.5" customHeight="1">
      <c r="A9" s="9"/>
      <c r="B9" s="161"/>
      <c r="C9" s="31" t="s">
        <v>223</v>
      </c>
      <c r="D9" s="31" t="s">
        <v>224</v>
      </c>
      <c r="E9" s="31" t="s">
        <v>225</v>
      </c>
      <c r="F9" s="31" t="s">
        <v>226</v>
      </c>
    </row>
    <row r="10" spans="1:6" ht="28.5" customHeight="1">
      <c r="A10" s="9"/>
      <c r="B10" s="79" t="s">
        <v>173</v>
      </c>
      <c r="C10" s="80">
        <v>4499920</v>
      </c>
      <c r="D10" s="81">
        <v>5619044</v>
      </c>
      <c r="E10" s="80">
        <v>15968691</v>
      </c>
      <c r="F10" s="81">
        <v>15741809</v>
      </c>
    </row>
    <row r="11" spans="1:6" ht="26.25" customHeight="1">
      <c r="A11" s="9"/>
      <c r="B11" s="79" t="s">
        <v>146</v>
      </c>
      <c r="C11" s="80">
        <v>706087</v>
      </c>
      <c r="D11" s="81">
        <v>445089</v>
      </c>
      <c r="E11" s="80">
        <v>1641578</v>
      </c>
      <c r="F11" s="81">
        <v>876000</v>
      </c>
    </row>
    <row r="12" spans="1:6" ht="24.6" customHeight="1">
      <c r="A12" s="9"/>
      <c r="B12" s="40" t="s">
        <v>174</v>
      </c>
      <c r="C12" s="80">
        <v>991869</v>
      </c>
      <c r="D12" s="81">
        <v>893562</v>
      </c>
      <c r="E12" s="80">
        <v>2780530</v>
      </c>
      <c r="F12" s="81">
        <v>2562783</v>
      </c>
    </row>
    <row r="13" spans="1:6" ht="24.6" customHeight="1">
      <c r="A13" s="9"/>
      <c r="B13" s="40" t="s">
        <v>194</v>
      </c>
      <c r="C13" s="80">
        <v>-395654</v>
      </c>
      <c r="D13" s="81">
        <v>1116248</v>
      </c>
      <c r="E13" s="80">
        <v>-1367694</v>
      </c>
      <c r="F13" s="81">
        <v>1908899</v>
      </c>
    </row>
    <row r="14" spans="1:6" ht="24.6" customHeight="1">
      <c r="A14" s="9"/>
      <c r="B14" s="79" t="s">
        <v>175</v>
      </c>
      <c r="C14" s="80">
        <v>1050012</v>
      </c>
      <c r="D14" s="81">
        <v>486414</v>
      </c>
      <c r="E14" s="80">
        <v>2162794</v>
      </c>
      <c r="F14" s="81">
        <v>1205933</v>
      </c>
    </row>
    <row r="15" spans="1:6" ht="27" customHeight="1">
      <c r="A15" s="9"/>
      <c r="B15" s="79" t="s">
        <v>248</v>
      </c>
      <c r="C15" s="81" t="s">
        <v>172</v>
      </c>
      <c r="D15" s="81" t="s">
        <v>172</v>
      </c>
      <c r="E15" s="80">
        <v>-829783</v>
      </c>
      <c r="F15" s="81" t="s">
        <v>172</v>
      </c>
    </row>
    <row r="16" spans="1:6" ht="24.6" customHeight="1">
      <c r="A16" s="9"/>
      <c r="B16" s="79" t="s">
        <v>176</v>
      </c>
      <c r="C16" s="80">
        <v>-10361</v>
      </c>
      <c r="D16" s="81">
        <v>17934</v>
      </c>
      <c r="E16" s="80">
        <v>28401</v>
      </c>
      <c r="F16" s="81">
        <v>37959</v>
      </c>
    </row>
    <row r="17" spans="1:6" ht="24.6" customHeight="1">
      <c r="A17" s="9"/>
      <c r="B17" s="79" t="s">
        <v>95</v>
      </c>
      <c r="C17" s="80">
        <v>-13668</v>
      </c>
      <c r="D17" s="81">
        <v>-7454</v>
      </c>
      <c r="E17" s="80">
        <v>-64867</v>
      </c>
      <c r="F17" s="81">
        <v>-52358</v>
      </c>
    </row>
    <row r="18" spans="1:6" ht="24.6" customHeight="1">
      <c r="A18" s="9"/>
      <c r="B18" s="40" t="s">
        <v>177</v>
      </c>
      <c r="C18" s="80">
        <v>125463</v>
      </c>
      <c r="D18" s="81">
        <v>226649</v>
      </c>
      <c r="E18" s="80">
        <v>331312</v>
      </c>
      <c r="F18" s="81">
        <v>226649</v>
      </c>
    </row>
    <row r="19" spans="1:6" ht="24.6" customHeight="1">
      <c r="A19" s="9"/>
      <c r="B19" s="79" t="s">
        <v>178</v>
      </c>
      <c r="C19" s="80">
        <v>850935</v>
      </c>
      <c r="D19" s="81">
        <v>414008</v>
      </c>
      <c r="E19" s="80">
        <v>2025399</v>
      </c>
      <c r="F19" s="81">
        <v>1264461</v>
      </c>
    </row>
    <row r="20" spans="1:6" ht="20.25" customHeight="1">
      <c r="A20" s="9"/>
      <c r="B20" s="40" t="s">
        <v>234</v>
      </c>
      <c r="C20" s="80">
        <v>-2063713</v>
      </c>
      <c r="D20" s="81">
        <v>-2920492</v>
      </c>
      <c r="E20" s="80">
        <v>-7830568</v>
      </c>
      <c r="F20" s="81">
        <v>-8018120</v>
      </c>
    </row>
    <row r="21" spans="1:6" ht="23.25" customHeight="1" thickBot="1">
      <c r="A21" s="9"/>
      <c r="B21" s="79"/>
      <c r="C21" s="92">
        <v>5740890</v>
      </c>
      <c r="D21" s="93">
        <v>6291002</v>
      </c>
      <c r="E21" s="92">
        <v>14845793</v>
      </c>
      <c r="F21" s="93">
        <v>15754015</v>
      </c>
    </row>
    <row r="22" spans="1:6" ht="15" customHeight="1" thickTop="1"/>
    <row r="23" spans="1:6">
      <c r="C23" s="7"/>
      <c r="D23" s="7"/>
    </row>
    <row r="24" spans="1:6">
      <c r="C24" s="6"/>
      <c r="D24" s="6"/>
    </row>
    <row r="25" spans="1:6">
      <c r="C25" s="6"/>
      <c r="D25" s="6"/>
    </row>
    <row r="26" spans="1:6">
      <c r="C26" s="6"/>
      <c r="D26" s="6"/>
    </row>
    <row r="28" spans="1:6">
      <c r="C28" s="6"/>
      <c r="D28" s="6"/>
    </row>
    <row r="29" spans="1:6">
      <c r="C29" s="6"/>
      <c r="D29" s="6"/>
    </row>
    <row r="30" spans="1:6">
      <c r="C30" s="6"/>
      <c r="D30" s="6"/>
    </row>
    <row r="31" spans="1:6">
      <c r="C31" s="6"/>
      <c r="D31" s="6"/>
    </row>
    <row r="32" spans="1:6"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C37" s="6"/>
      <c r="D37" s="6"/>
    </row>
    <row r="38" spans="3:4">
      <c r="C38" s="6"/>
      <c r="D38" s="6"/>
    </row>
    <row r="39" spans="3:4">
      <c r="C39" s="6"/>
      <c r="D39" s="6"/>
    </row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21">
    <cfRule type="expression" dxfId="42" priority="7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9"/>
  <sheetViews>
    <sheetView showGridLines="0" showRowColHeaders="0" topLeftCell="A7" zoomScale="80" zoomScaleNormal="80" workbookViewId="0">
      <selection activeCell="E19" sqref="E19"/>
    </sheetView>
  </sheetViews>
  <sheetFormatPr defaultColWidth="8.7109375" defaultRowHeight="15" customHeight="1"/>
  <cols>
    <col min="1" max="1" width="13.85546875" customWidth="1"/>
    <col min="2" max="2" width="55.42578125" customWidth="1"/>
    <col min="3" max="6" width="20.28515625" customWidth="1"/>
    <col min="7" max="7" width="8.7109375" customWidth="1"/>
  </cols>
  <sheetData>
    <row r="1" spans="2:7"/>
    <row r="2" spans="2:7"/>
    <row r="3" spans="2:7"/>
    <row r="4" spans="2:7"/>
    <row r="5" spans="2:7">
      <c r="B5" s="158"/>
      <c r="C5" s="158"/>
      <c r="D5" s="158"/>
      <c r="E5" s="166"/>
      <c r="F5" s="166"/>
      <c r="G5" s="166"/>
    </row>
    <row r="6" spans="2:7">
      <c r="B6" s="166"/>
      <c r="C6" s="166"/>
      <c r="D6" s="166"/>
      <c r="E6" s="166"/>
      <c r="F6" s="166"/>
      <c r="G6" s="166"/>
    </row>
    <row r="7" spans="2:7">
      <c r="B7" s="166"/>
      <c r="C7" s="166"/>
      <c r="D7" s="166"/>
      <c r="E7" s="166"/>
      <c r="F7" s="166"/>
      <c r="G7" s="166"/>
    </row>
    <row r="8" spans="2:7" ht="21" customHeight="1">
      <c r="B8" s="5" t="s">
        <v>0</v>
      </c>
      <c r="C8" s="2"/>
      <c r="D8" s="2"/>
    </row>
    <row r="9" spans="2:7" ht="24" customHeight="1">
      <c r="B9" s="165"/>
      <c r="C9" s="164" t="s">
        <v>23</v>
      </c>
      <c r="D9" s="165"/>
      <c r="E9" s="164" t="s">
        <v>169</v>
      </c>
      <c r="F9" s="165"/>
    </row>
    <row r="10" spans="2:7" ht="24" customHeight="1">
      <c r="B10" s="165"/>
      <c r="C10" s="31" t="s">
        <v>223</v>
      </c>
      <c r="D10" s="31" t="s">
        <v>224</v>
      </c>
      <c r="E10" s="31" t="s">
        <v>225</v>
      </c>
      <c r="F10" s="31" t="s">
        <v>226</v>
      </c>
    </row>
    <row r="11" spans="2:7" ht="24" customHeight="1">
      <c r="B11" s="39" t="s">
        <v>235</v>
      </c>
      <c r="C11" s="80"/>
      <c r="D11" s="81"/>
      <c r="E11" s="80"/>
      <c r="F11" s="81"/>
    </row>
    <row r="12" spans="2:7" ht="18" customHeight="1">
      <c r="B12" s="40" t="s">
        <v>180</v>
      </c>
      <c r="C12" s="80">
        <v>208313</v>
      </c>
      <c r="D12" s="81">
        <v>169685</v>
      </c>
      <c r="E12" s="80">
        <v>665277</v>
      </c>
      <c r="F12" s="81">
        <v>624359</v>
      </c>
    </row>
    <row r="13" spans="2:7" ht="18" customHeight="1">
      <c r="B13" s="40" t="s">
        <v>147</v>
      </c>
      <c r="C13" s="80">
        <v>10582</v>
      </c>
      <c r="D13" s="81">
        <v>38124</v>
      </c>
      <c r="E13" s="80">
        <v>61917</v>
      </c>
      <c r="F13" s="81">
        <v>74167</v>
      </c>
    </row>
    <row r="14" spans="2:7" ht="18" customHeight="1">
      <c r="B14" s="40" t="s">
        <v>24</v>
      </c>
      <c r="C14" s="80">
        <v>110170</v>
      </c>
      <c r="D14" s="81">
        <v>73527</v>
      </c>
      <c r="E14" s="80">
        <v>313755</v>
      </c>
      <c r="F14" s="81">
        <v>219207</v>
      </c>
    </row>
    <row r="15" spans="2:7" ht="18" customHeight="1">
      <c r="B15" s="40" t="s">
        <v>25</v>
      </c>
      <c r="C15" s="80">
        <v>27646</v>
      </c>
      <c r="D15" s="81">
        <v>16534</v>
      </c>
      <c r="E15" s="80">
        <v>68967</v>
      </c>
      <c r="F15" s="81">
        <v>48805</v>
      </c>
    </row>
    <row r="16" spans="2:7" ht="18" customHeight="1">
      <c r="B16" s="40" t="s">
        <v>26</v>
      </c>
      <c r="C16" s="80">
        <v>338420</v>
      </c>
      <c r="D16" s="81">
        <v>291678</v>
      </c>
      <c r="E16" s="80">
        <v>990489</v>
      </c>
      <c r="F16" s="81">
        <v>886025</v>
      </c>
    </row>
    <row r="17" spans="2:6" ht="18" customHeight="1">
      <c r="B17" s="40" t="s">
        <v>27</v>
      </c>
      <c r="C17" s="80">
        <v>178456</v>
      </c>
      <c r="D17" s="81">
        <v>159933</v>
      </c>
      <c r="E17" s="80">
        <v>510186</v>
      </c>
      <c r="F17" s="81">
        <v>471662</v>
      </c>
    </row>
    <row r="18" spans="2:6" ht="18" customHeight="1">
      <c r="B18" s="40" t="s">
        <v>251</v>
      </c>
      <c r="C18" s="80">
        <v>9791</v>
      </c>
      <c r="D18" s="81">
        <v>10857</v>
      </c>
      <c r="E18" s="80">
        <v>32317</v>
      </c>
      <c r="F18" s="81">
        <v>29257</v>
      </c>
    </row>
    <row r="19" spans="2:6" ht="18" customHeight="1">
      <c r="B19" s="40" t="s">
        <v>236</v>
      </c>
      <c r="C19" s="80">
        <v>84698</v>
      </c>
      <c r="D19" s="81">
        <v>8077</v>
      </c>
      <c r="E19" s="80">
        <v>180238</v>
      </c>
      <c r="F19" s="81">
        <v>24501</v>
      </c>
    </row>
    <row r="20" spans="2:6" ht="32.25" customHeight="1">
      <c r="B20" s="79" t="s">
        <v>252</v>
      </c>
      <c r="C20" s="80">
        <v>-82260</v>
      </c>
      <c r="D20" s="81">
        <v>29676</v>
      </c>
      <c r="E20" s="80">
        <v>66361</v>
      </c>
      <c r="F20" s="81">
        <v>55065</v>
      </c>
    </row>
    <row r="21" spans="2:6" ht="18" customHeight="1">
      <c r="B21" s="40" t="s">
        <v>181</v>
      </c>
      <c r="C21" s="80">
        <v>56809</v>
      </c>
      <c r="D21" s="81">
        <v>54401</v>
      </c>
      <c r="E21" s="80">
        <v>123722</v>
      </c>
      <c r="F21" s="81">
        <v>147914</v>
      </c>
    </row>
    <row r="22" spans="2:6" ht="20.25" customHeight="1" thickBot="1">
      <c r="B22" s="39" t="s">
        <v>29</v>
      </c>
      <c r="C22" s="92">
        <v>942625</v>
      </c>
      <c r="D22" s="93">
        <v>852492</v>
      </c>
      <c r="E22" s="92">
        <v>3013229</v>
      </c>
      <c r="F22" s="93">
        <v>2580962</v>
      </c>
    </row>
    <row r="23" spans="2:6" ht="20.25" customHeight="1" thickTop="1">
      <c r="B23" s="39" t="s">
        <v>253</v>
      </c>
      <c r="C23" s="91">
        <v>3077521</v>
      </c>
      <c r="D23" s="90">
        <v>4400225</v>
      </c>
      <c r="E23" s="91">
        <v>8781608</v>
      </c>
      <c r="F23" s="90">
        <v>10409492</v>
      </c>
    </row>
    <row r="24" spans="2:6" ht="20.25" customHeight="1">
      <c r="B24" s="39" t="s">
        <v>250</v>
      </c>
      <c r="C24" s="91">
        <v>1050012</v>
      </c>
      <c r="D24" s="90">
        <v>486414</v>
      </c>
      <c r="E24" s="91">
        <v>2162794</v>
      </c>
      <c r="F24" s="90">
        <v>1205933</v>
      </c>
    </row>
    <row r="25" spans="2:6" ht="20.25" customHeight="1" thickBot="1">
      <c r="B25" s="39" t="s">
        <v>222</v>
      </c>
      <c r="C25" s="92">
        <f>C22+C23+C24</f>
        <v>5070158</v>
      </c>
      <c r="D25" s="92">
        <f>D22+D23+D24</f>
        <v>5739131</v>
      </c>
      <c r="E25" s="92">
        <f>E22+E23+E24</f>
        <v>13957631</v>
      </c>
      <c r="F25" s="92">
        <f>F22+F23+F24</f>
        <v>14196387</v>
      </c>
    </row>
    <row r="26" spans="2:6" ht="15.75" thickTop="1">
      <c r="C26" s="6"/>
      <c r="D26" s="6"/>
    </row>
    <row r="27" spans="2:6">
      <c r="C27" s="6"/>
      <c r="D27" s="6"/>
    </row>
    <row r="28" spans="2:6">
      <c r="C28" s="6"/>
      <c r="D28" s="6"/>
    </row>
    <row r="29" spans="2:6">
      <c r="C29" s="6"/>
      <c r="D29" s="6"/>
    </row>
  </sheetData>
  <mergeCells count="4">
    <mergeCell ref="B5:G7"/>
    <mergeCell ref="B9:B10"/>
    <mergeCell ref="C9:D9"/>
    <mergeCell ref="E9:F9"/>
  </mergeCells>
  <conditionalFormatting sqref="B11:F25">
    <cfRule type="expression" dxfId="41" priority="3">
      <formula>MOD(ROW(),2)=0</formula>
    </cfRule>
  </conditionalFormatting>
  <printOptions headings="1" gridLines="1"/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5"/>
  <sheetViews>
    <sheetView showGridLines="0" showRowColHeaders="0" topLeftCell="A6" zoomScale="80" zoomScaleNormal="80" workbookViewId="0">
      <selection activeCell="D19" sqref="D19"/>
    </sheetView>
  </sheetViews>
  <sheetFormatPr defaultColWidth="8.7109375" defaultRowHeight="15" customHeight="1"/>
  <cols>
    <col min="1" max="1" width="13.85546875" customWidth="1"/>
    <col min="2" max="2" width="47.140625" bestFit="1" customWidth="1"/>
    <col min="3" max="8" width="19.140625" customWidth="1"/>
    <col min="9" max="9" width="12.140625" customWidth="1"/>
  </cols>
  <sheetData>
    <row r="1" spans="2:8"/>
    <row r="2" spans="2:8"/>
    <row r="3" spans="2:8"/>
    <row r="4" spans="2:8"/>
    <row r="5" spans="2:8"/>
    <row r="6" spans="2:8" ht="27.95" customHeight="1">
      <c r="B6" s="10"/>
      <c r="C6" s="10"/>
      <c r="D6" s="10"/>
      <c r="E6" s="10"/>
      <c r="F6" s="10"/>
      <c r="G6" s="4"/>
      <c r="H6" s="4"/>
    </row>
    <row r="7" spans="2:8" ht="27.95" customHeight="1">
      <c r="B7" s="10"/>
      <c r="C7" s="10"/>
      <c r="D7" s="10"/>
      <c r="E7" s="10"/>
      <c r="F7" s="10"/>
      <c r="G7" s="4"/>
      <c r="H7" s="4"/>
    </row>
    <row r="8" spans="2:8" ht="23.45" customHeight="1">
      <c r="B8" s="167" t="s">
        <v>170</v>
      </c>
      <c r="C8" s="164" t="s">
        <v>23</v>
      </c>
      <c r="D8" s="165"/>
      <c r="E8" s="165"/>
      <c r="F8" s="164" t="s">
        <v>169</v>
      </c>
      <c r="G8" s="165"/>
      <c r="H8" s="165"/>
    </row>
    <row r="9" spans="2:8" ht="30" customHeight="1">
      <c r="B9" s="167"/>
      <c r="C9" s="31" t="s">
        <v>223</v>
      </c>
      <c r="D9" s="31" t="s">
        <v>224</v>
      </c>
      <c r="E9" s="31" t="s">
        <v>28</v>
      </c>
      <c r="F9" s="31" t="s">
        <v>225</v>
      </c>
      <c r="G9" s="31" t="s">
        <v>226</v>
      </c>
      <c r="H9" s="31" t="s">
        <v>28</v>
      </c>
    </row>
    <row r="10" spans="2:8" ht="23.45" customHeight="1">
      <c r="B10" s="84" t="s">
        <v>241</v>
      </c>
      <c r="C10" s="81">
        <v>506928</v>
      </c>
      <c r="D10" s="81">
        <v>399974</v>
      </c>
      <c r="E10" s="85">
        <f>(C10/D10-1)*100</f>
        <v>26.740238115477499</v>
      </c>
      <c r="F10" s="81">
        <v>-17423</v>
      </c>
      <c r="G10" s="81">
        <v>1139767</v>
      </c>
      <c r="H10" s="85" t="s">
        <v>190</v>
      </c>
    </row>
    <row r="11" spans="2:8" ht="23.45" customHeight="1">
      <c r="B11" s="84" t="s">
        <v>196</v>
      </c>
      <c r="C11" s="81">
        <v>175269</v>
      </c>
      <c r="D11" s="81">
        <v>154503</v>
      </c>
      <c r="E11" s="85">
        <f>(C11/D11-1)*100</f>
        <v>13.440515718141398</v>
      </c>
      <c r="F11" s="81">
        <v>-221107</v>
      </c>
      <c r="G11" s="81">
        <v>430925</v>
      </c>
      <c r="H11" s="85" t="s">
        <v>190</v>
      </c>
    </row>
    <row r="12" spans="2:8" ht="23.45" customHeight="1">
      <c r="B12" s="84" t="s">
        <v>149</v>
      </c>
      <c r="C12" s="81">
        <v>-11465</v>
      </c>
      <c r="D12" s="81">
        <v>-2606</v>
      </c>
      <c r="E12" s="85">
        <f>(C12/D12-1)*100</f>
        <v>339.94627782041442</v>
      </c>
      <c r="F12" s="81">
        <v>1126692</v>
      </c>
      <c r="G12" s="81">
        <v>-13064</v>
      </c>
      <c r="H12" s="85" t="s">
        <v>190</v>
      </c>
    </row>
    <row r="13" spans="2:8" ht="23.45" customHeight="1">
      <c r="B13" s="84" t="s">
        <v>27</v>
      </c>
      <c r="C13" s="82">
        <v>188247</v>
      </c>
      <c r="D13" s="83">
        <v>170790</v>
      </c>
      <c r="E13" s="180">
        <f>(C13/D13-1)*100</f>
        <v>10.221324433514845</v>
      </c>
      <c r="F13" s="83">
        <v>542503</v>
      </c>
      <c r="G13" s="83">
        <v>500919</v>
      </c>
      <c r="H13" s="180">
        <f>(F13/G13-1)*100</f>
        <v>8.3015417662336546</v>
      </c>
    </row>
    <row r="14" spans="2:8" ht="23.45" customHeight="1">
      <c r="B14" s="136" t="s">
        <v>245</v>
      </c>
      <c r="C14" s="181">
        <v>858979</v>
      </c>
      <c r="D14" s="182">
        <v>722661</v>
      </c>
      <c r="E14" s="183">
        <f>(C14/D14-1)*100</f>
        <v>18.863339795561117</v>
      </c>
      <c r="F14" s="182">
        <v>1430665</v>
      </c>
      <c r="G14" s="182">
        <v>2058547</v>
      </c>
      <c r="H14" s="183">
        <f>(F14/G14-1)*100</f>
        <v>-30.501222464194399</v>
      </c>
    </row>
    <row r="15" spans="2:8" ht="25.5" customHeight="1">
      <c r="B15" s="84" t="s">
        <v>242</v>
      </c>
      <c r="C15" s="81">
        <v>-42433</v>
      </c>
      <c r="D15" s="81">
        <v>-11132</v>
      </c>
      <c r="E15" s="85">
        <f>(C15/D15-1)*100</f>
        <v>281.1803808839382</v>
      </c>
      <c r="F15" s="81">
        <v>-42433</v>
      </c>
      <c r="G15" s="81">
        <v>-89493</v>
      </c>
      <c r="H15" s="85">
        <f>(F15/G15-1)*100</f>
        <v>-52.585118389147759</v>
      </c>
    </row>
    <row r="16" spans="2:8" ht="26.25" customHeight="1">
      <c r="B16" s="120" t="s">
        <v>197</v>
      </c>
      <c r="C16" s="81" t="s">
        <v>190</v>
      </c>
      <c r="D16" s="81" t="s">
        <v>190</v>
      </c>
      <c r="E16" s="85" t="s">
        <v>190</v>
      </c>
      <c r="F16" s="81">
        <v>829783</v>
      </c>
      <c r="G16" s="81" t="s">
        <v>190</v>
      </c>
      <c r="H16" s="85" t="s">
        <v>190</v>
      </c>
    </row>
    <row r="17" spans="2:8" ht="23.45" customHeight="1">
      <c r="B17" s="84" t="s">
        <v>198</v>
      </c>
      <c r="C17" s="81" t="s">
        <v>190</v>
      </c>
      <c r="D17" s="81" t="s">
        <v>190</v>
      </c>
      <c r="E17" s="85" t="s">
        <v>190</v>
      </c>
      <c r="F17" s="81">
        <v>-145493</v>
      </c>
      <c r="G17" s="81" t="s">
        <v>190</v>
      </c>
      <c r="H17" s="85" t="s">
        <v>190</v>
      </c>
    </row>
    <row r="18" spans="2:8" ht="24" customHeight="1">
      <c r="B18" s="84" t="s">
        <v>243</v>
      </c>
      <c r="C18" s="81">
        <v>95861</v>
      </c>
      <c r="D18" s="81" t="s">
        <v>190</v>
      </c>
      <c r="E18" s="85" t="s">
        <v>190</v>
      </c>
      <c r="F18" s="81">
        <v>95861</v>
      </c>
      <c r="G18" s="81" t="s">
        <v>190</v>
      </c>
      <c r="H18" s="85" t="s">
        <v>190</v>
      </c>
    </row>
    <row r="19" spans="2:8" ht="26.25" customHeight="1">
      <c r="B19" s="120" t="s">
        <v>244</v>
      </c>
      <c r="C19" s="81">
        <v>-130569</v>
      </c>
      <c r="D19" s="81" t="s">
        <v>190</v>
      </c>
      <c r="E19" s="85" t="s">
        <v>190</v>
      </c>
      <c r="F19" s="81">
        <v>-130569</v>
      </c>
      <c r="G19" s="81" t="s">
        <v>190</v>
      </c>
      <c r="H19" s="85" t="s">
        <v>190</v>
      </c>
    </row>
    <row r="20" spans="2:8" ht="23.25" customHeight="1" thickBot="1">
      <c r="B20" s="136" t="s">
        <v>246</v>
      </c>
      <c r="C20" s="92">
        <v>781838</v>
      </c>
      <c r="D20" s="93">
        <v>711529</v>
      </c>
      <c r="E20" s="173">
        <f>(C20/D20-1)*100</f>
        <v>9.8813962607286587</v>
      </c>
      <c r="F20" s="93">
        <v>2037814</v>
      </c>
      <c r="G20" s="93">
        <v>1969054</v>
      </c>
      <c r="H20" s="173">
        <f>(F20/G20-1)*100</f>
        <v>3.4920322144542437</v>
      </c>
    </row>
    <row r="21" spans="2:8" ht="15.75" thickTop="1">
      <c r="C21" s="6"/>
      <c r="D21" s="6"/>
    </row>
    <row r="22" spans="2:8">
      <c r="C22" s="6"/>
      <c r="D22" s="6"/>
    </row>
    <row r="23" spans="2:8">
      <c r="C23" s="6"/>
      <c r="D23" s="6"/>
    </row>
    <row r="24" spans="2:8">
      <c r="C24" s="6"/>
      <c r="D24" s="6"/>
    </row>
    <row r="25" spans="2:8">
      <c r="C25" s="6"/>
      <c r="D25" s="6"/>
    </row>
    <row r="26" spans="2:8"/>
    <row r="27" spans="2:8"/>
    <row r="28" spans="2:8"/>
    <row r="29" spans="2:8"/>
    <row r="30" spans="2:8"/>
    <row r="33"/>
    <row r="34"/>
    <row r="35"/>
    <row r="36"/>
    <row r="37"/>
    <row r="38"/>
    <row r="43"/>
    <row r="44"/>
    <row r="45"/>
  </sheetData>
  <mergeCells count="3">
    <mergeCell ref="B8:B9"/>
    <mergeCell ref="C8:E8"/>
    <mergeCell ref="F8:H8"/>
  </mergeCells>
  <conditionalFormatting sqref="B10:D20">
    <cfRule type="expression" dxfId="40" priority="7">
      <formula>MOD(ROW(),2)=0</formula>
    </cfRule>
  </conditionalFormatting>
  <conditionalFormatting sqref="B10:D20 F10:G20">
    <cfRule type="expression" dxfId="39" priority="6">
      <formula>MOD(ROW(),2)=0</formula>
    </cfRule>
  </conditionalFormatting>
  <conditionalFormatting sqref="E10:E20">
    <cfRule type="expression" dxfId="37" priority="4">
      <formula>MOD(ROW(),2)=0</formula>
    </cfRule>
  </conditionalFormatting>
  <conditionalFormatting sqref="E10:E20">
    <cfRule type="expression" dxfId="36" priority="3">
      <formula>MOD(ROW(),2)=0</formula>
    </cfRule>
  </conditionalFormatting>
  <conditionalFormatting sqref="H10:H20">
    <cfRule type="expression" dxfId="35" priority="2">
      <formula>MOD(ROW(),2)=0</formula>
    </cfRule>
  </conditionalFormatting>
  <conditionalFormatting sqref="H10:H20">
    <cfRule type="expression" dxfId="3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35"/>
  <sheetViews>
    <sheetView showGridLines="0" showRowColHeaders="0" topLeftCell="A15" zoomScale="80" zoomScaleNormal="80" workbookViewId="0">
      <selection activeCell="I25" sqref="I25"/>
    </sheetView>
  </sheetViews>
  <sheetFormatPr defaultColWidth="6.28515625" defaultRowHeight="15" customHeight="1"/>
  <cols>
    <col min="1" max="1" width="13.85546875" customWidth="1"/>
    <col min="2" max="2" width="61.5703125" bestFit="1" customWidth="1"/>
    <col min="3" max="6" width="20.28515625" customWidth="1"/>
  </cols>
  <sheetData>
    <row r="1" spans="2:6"/>
    <row r="2" spans="2:6"/>
    <row r="3" spans="2:6"/>
    <row r="4" spans="2:6">
      <c r="B4" s="168"/>
      <c r="C4" s="169"/>
      <c r="D4" s="169"/>
      <c r="E4" s="169"/>
    </row>
    <row r="5" spans="2:6">
      <c r="B5" s="169"/>
      <c r="C5" s="169"/>
      <c r="D5" s="169"/>
      <c r="E5" s="169"/>
    </row>
    <row r="6" spans="2:6" ht="21.95" customHeight="1">
      <c r="B6" s="169"/>
      <c r="C6" s="169"/>
      <c r="D6" s="169"/>
      <c r="E6" s="169"/>
    </row>
    <row r="7" spans="2:6" ht="21.6" customHeight="1">
      <c r="B7" s="5" t="s">
        <v>0</v>
      </c>
      <c r="C7" s="2"/>
      <c r="D7" s="2"/>
    </row>
    <row r="8" spans="2:6" ht="20.45" customHeight="1">
      <c r="B8" s="165"/>
      <c r="C8" s="170" t="s">
        <v>23</v>
      </c>
      <c r="D8" s="171"/>
      <c r="E8" s="170" t="s">
        <v>169</v>
      </c>
      <c r="F8" s="171"/>
    </row>
    <row r="9" spans="2:6" ht="20.45" customHeight="1">
      <c r="B9" s="165"/>
      <c r="C9" s="31" t="s">
        <v>223</v>
      </c>
      <c r="D9" s="31" t="s">
        <v>224</v>
      </c>
      <c r="E9" s="31" t="s">
        <v>225</v>
      </c>
      <c r="F9" s="31" t="s">
        <v>226</v>
      </c>
    </row>
    <row r="10" spans="2:6" ht="20.45" customHeight="1">
      <c r="B10" s="39" t="s">
        <v>150</v>
      </c>
      <c r="C10" s="86"/>
      <c r="D10" s="87"/>
      <c r="E10" s="86"/>
      <c r="F10" s="87"/>
    </row>
    <row r="11" spans="2:6" ht="20.45" customHeight="1">
      <c r="B11" s="40" t="s">
        <v>151</v>
      </c>
      <c r="C11" s="80">
        <v>51858</v>
      </c>
      <c r="D11" s="81">
        <v>25385</v>
      </c>
      <c r="E11" s="80">
        <v>77687</v>
      </c>
      <c r="F11" s="81">
        <v>58254</v>
      </c>
    </row>
    <row r="12" spans="2:6" ht="20.45" customHeight="1">
      <c r="B12" s="40" t="s">
        <v>199</v>
      </c>
      <c r="C12" s="80">
        <v>-9807</v>
      </c>
      <c r="D12" s="81">
        <v>-10070</v>
      </c>
      <c r="E12" s="80">
        <v>-5123</v>
      </c>
      <c r="F12" s="81">
        <v>-24789</v>
      </c>
    </row>
    <row r="13" spans="2:6" ht="20.45" customHeight="1">
      <c r="B13" s="40" t="s">
        <v>152</v>
      </c>
      <c r="C13" s="80">
        <v>70822</v>
      </c>
      <c r="D13" s="81">
        <v>110971</v>
      </c>
      <c r="E13" s="80">
        <v>264198</v>
      </c>
      <c r="F13" s="81">
        <v>345630</v>
      </c>
    </row>
    <row r="14" spans="2:6" ht="20.45" customHeight="1">
      <c r="B14" s="40" t="s">
        <v>158</v>
      </c>
      <c r="C14" s="81" t="s">
        <v>190</v>
      </c>
      <c r="D14" s="81" t="s">
        <v>190</v>
      </c>
      <c r="E14" s="80">
        <v>17666</v>
      </c>
      <c r="F14" s="81" t="s">
        <v>182</v>
      </c>
    </row>
    <row r="15" spans="2:6" ht="20.45" customHeight="1">
      <c r="B15" s="40" t="s">
        <v>153</v>
      </c>
      <c r="C15" s="80">
        <v>4510</v>
      </c>
      <c r="D15" s="81">
        <v>22900</v>
      </c>
      <c r="E15" s="80">
        <v>19595</v>
      </c>
      <c r="F15" s="81">
        <v>24900</v>
      </c>
    </row>
    <row r="16" spans="2:6" ht="20.45" customHeight="1">
      <c r="B16" s="40" t="s">
        <v>154</v>
      </c>
      <c r="C16" s="80">
        <v>12720</v>
      </c>
      <c r="D16" s="81">
        <v>5129</v>
      </c>
      <c r="E16" s="80">
        <v>32679</v>
      </c>
      <c r="F16" s="81">
        <v>10008</v>
      </c>
    </row>
    <row r="17" spans="2:6" ht="21" customHeight="1">
      <c r="B17" s="79" t="s">
        <v>203</v>
      </c>
      <c r="C17" s="80">
        <v>10247</v>
      </c>
      <c r="D17" s="81" t="s">
        <v>190</v>
      </c>
      <c r="E17" s="80"/>
      <c r="F17" s="81"/>
    </row>
    <row r="18" spans="2:6" ht="20.45" customHeight="1">
      <c r="B18" s="40" t="s">
        <v>200</v>
      </c>
      <c r="C18" s="80">
        <v>38210</v>
      </c>
      <c r="D18" s="81">
        <v>21325</v>
      </c>
      <c r="E18" s="80">
        <v>149426</v>
      </c>
      <c r="F18" s="81">
        <v>28252</v>
      </c>
    </row>
    <row r="19" spans="2:6" ht="20.45" customHeight="1">
      <c r="B19" s="40" t="s">
        <v>247</v>
      </c>
      <c r="C19" s="81" t="s">
        <v>190</v>
      </c>
      <c r="D19" s="81" t="s">
        <v>190</v>
      </c>
      <c r="E19" s="80"/>
      <c r="F19" s="81"/>
    </row>
    <row r="20" spans="2:6" ht="20.45" customHeight="1">
      <c r="B20" s="40" t="s">
        <v>155</v>
      </c>
      <c r="C20" s="82">
        <v>17146</v>
      </c>
      <c r="D20" s="83">
        <v>10847</v>
      </c>
      <c r="E20" s="82">
        <v>36624</v>
      </c>
      <c r="F20" s="83">
        <v>29792</v>
      </c>
    </row>
    <row r="21" spans="2:6" ht="20.45" customHeight="1">
      <c r="B21" s="40"/>
      <c r="C21" s="91">
        <v>195706</v>
      </c>
      <c r="D21" s="90">
        <v>186487</v>
      </c>
      <c r="E21" s="91">
        <v>592752</v>
      </c>
      <c r="F21" s="90">
        <v>472047</v>
      </c>
    </row>
    <row r="22" spans="2:6" ht="20.45" customHeight="1">
      <c r="B22" s="39" t="s">
        <v>156</v>
      </c>
      <c r="C22" s="80"/>
      <c r="D22" s="81"/>
      <c r="E22" s="80"/>
      <c r="F22" s="81"/>
    </row>
    <row r="23" spans="2:6" ht="20.45" customHeight="1">
      <c r="B23" s="40" t="s">
        <v>201</v>
      </c>
      <c r="C23" s="80">
        <v>-77809</v>
      </c>
      <c r="D23" s="81">
        <v>-63250</v>
      </c>
      <c r="E23" s="80">
        <v>-190821</v>
      </c>
      <c r="F23" s="81">
        <v>-143352</v>
      </c>
    </row>
    <row r="24" spans="2:6" ht="20.45" customHeight="1">
      <c r="B24" s="40" t="s">
        <v>202</v>
      </c>
      <c r="C24" s="80">
        <v>-890</v>
      </c>
      <c r="D24" s="81">
        <v>-442</v>
      </c>
      <c r="E24" s="80">
        <v>-1764</v>
      </c>
      <c r="F24" s="81">
        <v>-1346</v>
      </c>
    </row>
    <row r="25" spans="2:6" ht="20.45" customHeight="1">
      <c r="B25" s="40" t="s">
        <v>157</v>
      </c>
      <c r="C25" s="80">
        <v>-2588</v>
      </c>
      <c r="D25" s="81">
        <v>-11682</v>
      </c>
      <c r="E25" s="80">
        <v>-24521</v>
      </c>
      <c r="F25" s="81">
        <v>-36422</v>
      </c>
    </row>
    <row r="26" spans="2:6" ht="20.45" customHeight="1">
      <c r="B26" s="40" t="s">
        <v>158</v>
      </c>
      <c r="C26" s="80">
        <v>-14547</v>
      </c>
      <c r="D26" s="81">
        <v>-17752</v>
      </c>
      <c r="E26" s="80" t="s">
        <v>182</v>
      </c>
      <c r="F26" s="81">
        <v>-10461</v>
      </c>
    </row>
    <row r="27" spans="2:6" ht="20.45" customHeight="1">
      <c r="B27" s="40" t="s">
        <v>203</v>
      </c>
      <c r="C27" s="80" t="s">
        <v>190</v>
      </c>
      <c r="D27" s="81">
        <v>-68665</v>
      </c>
      <c r="E27" s="80">
        <v>-129531</v>
      </c>
      <c r="F27" s="81">
        <v>-189834</v>
      </c>
    </row>
    <row r="28" spans="2:6" ht="20.45" customHeight="1">
      <c r="B28" s="40" t="s">
        <v>204</v>
      </c>
      <c r="C28" s="80">
        <v>-61608</v>
      </c>
      <c r="D28" s="81">
        <v>-6309</v>
      </c>
      <c r="E28" s="80">
        <v>-1284247</v>
      </c>
      <c r="F28" s="81">
        <v>-19645</v>
      </c>
    </row>
    <row r="29" spans="2:6" ht="20.45" customHeight="1">
      <c r="B29" s="40" t="s">
        <v>159</v>
      </c>
      <c r="C29" s="80">
        <v>-10619</v>
      </c>
      <c r="D29" s="81">
        <v>-2287</v>
      </c>
      <c r="E29" s="80">
        <v>-26827</v>
      </c>
      <c r="F29" s="81">
        <v>-4923</v>
      </c>
    </row>
    <row r="30" spans="2:6" ht="20.45" customHeight="1">
      <c r="B30" s="40" t="s">
        <v>205</v>
      </c>
      <c r="C30" s="80">
        <v>-4727</v>
      </c>
      <c r="D30" s="81">
        <v>-4714</v>
      </c>
      <c r="E30" s="80">
        <v>-14238</v>
      </c>
      <c r="F30" s="81">
        <v>-14266</v>
      </c>
    </row>
    <row r="31" spans="2:6" ht="20.45" customHeight="1">
      <c r="B31" s="40" t="s">
        <v>160</v>
      </c>
      <c r="C31" s="80">
        <v>-8376</v>
      </c>
      <c r="D31" s="81">
        <v>-4439</v>
      </c>
      <c r="E31" s="80">
        <v>-20191</v>
      </c>
      <c r="F31" s="81">
        <v>-14871</v>
      </c>
    </row>
    <row r="32" spans="2:6" ht="20.45" customHeight="1">
      <c r="B32" s="40" t="s">
        <v>155</v>
      </c>
      <c r="C32" s="82">
        <v>-3077</v>
      </c>
      <c r="D32" s="83">
        <v>-4341</v>
      </c>
      <c r="E32" s="82">
        <v>-27304</v>
      </c>
      <c r="F32" s="83">
        <v>-23863</v>
      </c>
    </row>
    <row r="33" spans="2:6" ht="20.45" customHeight="1">
      <c r="B33" s="40"/>
      <c r="C33" s="91">
        <v>-184241</v>
      </c>
      <c r="D33" s="90">
        <v>-183881</v>
      </c>
      <c r="E33" s="91">
        <v>-1719444</v>
      </c>
      <c r="F33" s="90">
        <v>-458983</v>
      </c>
    </row>
    <row r="34" spans="2:6" ht="18" customHeight="1" thickBot="1">
      <c r="B34" s="39" t="s">
        <v>161</v>
      </c>
      <c r="C34" s="92">
        <v>11465</v>
      </c>
      <c r="D34" s="93">
        <v>2606</v>
      </c>
      <c r="E34" s="92">
        <v>-1126692</v>
      </c>
      <c r="F34" s="93">
        <v>13064</v>
      </c>
    </row>
    <row r="35" spans="2:6" ht="18" customHeight="1" thickTop="1">
      <c r="B35" s="39"/>
      <c r="C35" s="80"/>
      <c r="D35" s="81"/>
      <c r="E35" s="80"/>
      <c r="F35" s="81"/>
    </row>
  </sheetData>
  <mergeCells count="4">
    <mergeCell ref="B4:E6"/>
    <mergeCell ref="B8:B9"/>
    <mergeCell ref="C8:D8"/>
    <mergeCell ref="E8:F8"/>
  </mergeCells>
  <conditionalFormatting sqref="B10:F13 B20:F35 B19 E19:F19 B15:F18 B14 E14:F14">
    <cfRule type="expression" dxfId="33" priority="25">
      <formula>MOD(ROW(),2)=0</formula>
    </cfRule>
  </conditionalFormatting>
  <conditionalFormatting sqref="B20:B35">
    <cfRule type="expression" dxfId="32" priority="23">
      <formula>MOD(ROW(),2)=0</formula>
    </cfRule>
  </conditionalFormatting>
  <conditionalFormatting sqref="C19">
    <cfRule type="expression" dxfId="31" priority="8">
      <formula>MOD(ROW(),2)=0</formula>
    </cfRule>
  </conditionalFormatting>
  <conditionalFormatting sqref="C19">
    <cfRule type="expression" dxfId="30" priority="7">
      <formula>MOD(ROW(),2)=0</formula>
    </cfRule>
  </conditionalFormatting>
  <conditionalFormatting sqref="D19">
    <cfRule type="expression" dxfId="29" priority="6">
      <formula>MOD(ROW(),2)=0</formula>
    </cfRule>
  </conditionalFormatting>
  <conditionalFormatting sqref="D19">
    <cfRule type="expression" dxfId="28" priority="5">
      <formula>MOD(ROW(),2)=0</formula>
    </cfRule>
  </conditionalFormatting>
  <conditionalFormatting sqref="C14">
    <cfRule type="expression" dxfId="27" priority="4">
      <formula>MOD(ROW(),2)=0</formula>
    </cfRule>
  </conditionalFormatting>
  <conditionalFormatting sqref="C14">
    <cfRule type="expression" dxfId="26" priority="3">
      <formula>MOD(ROW(),2)=0</formula>
    </cfRule>
  </conditionalFormatting>
  <conditionalFormatting sqref="D14">
    <cfRule type="expression" dxfId="25" priority="2">
      <formula>MOD(ROW(),2)=0</formula>
    </cfRule>
  </conditionalFormatting>
  <conditionalFormatting sqref="D14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32"/>
  <sheetViews>
    <sheetView showGridLines="0" showRowColHeaders="0" topLeftCell="A7" zoomScale="80" zoomScaleNormal="80" workbookViewId="0">
      <selection activeCell="K40" sqref="K40"/>
    </sheetView>
  </sheetViews>
  <sheetFormatPr defaultColWidth="8.7109375" defaultRowHeight="15"/>
  <cols>
    <col min="1" max="1" width="13.85546875" customWidth="1"/>
    <col min="2" max="2" width="30.140625" customWidth="1"/>
    <col min="3" max="5" width="12" customWidth="1"/>
    <col min="6" max="6" width="11" customWidth="1"/>
    <col min="7" max="7" width="12.42578125" bestFit="1" customWidth="1"/>
    <col min="8" max="8" width="10.85546875" bestFit="1" customWidth="1"/>
    <col min="9" max="9" width="11.28515625" bestFit="1" customWidth="1"/>
    <col min="10" max="10" width="4.140625" customWidth="1"/>
  </cols>
  <sheetData>
    <row r="4" spans="2:9" ht="15" customHeight="1">
      <c r="B4" s="168"/>
      <c r="C4" s="168"/>
      <c r="D4" s="168"/>
      <c r="E4" s="168"/>
      <c r="F4" s="168"/>
      <c r="G4" s="168"/>
      <c r="H4" s="168"/>
      <c r="I4" s="168"/>
    </row>
    <row r="5" spans="2:9" ht="15" customHeight="1">
      <c r="B5" s="168"/>
      <c r="C5" s="168"/>
      <c r="D5" s="168"/>
      <c r="E5" s="168"/>
      <c r="F5" s="168"/>
      <c r="G5" s="168"/>
      <c r="H5" s="168"/>
      <c r="I5" s="168"/>
    </row>
    <row r="6" spans="2:9" ht="15" customHeight="1">
      <c r="B6" s="168"/>
      <c r="C6" s="168"/>
      <c r="D6" s="168"/>
      <c r="E6" s="168"/>
      <c r="F6" s="168"/>
      <c r="G6" s="168"/>
      <c r="H6" s="168"/>
      <c r="I6" s="168"/>
    </row>
    <row r="7" spans="2:9" ht="20.100000000000001" customHeight="1">
      <c r="B7" s="5" t="s">
        <v>0</v>
      </c>
    </row>
    <row r="8" spans="2:9" ht="25.5">
      <c r="B8" s="34"/>
      <c r="C8" s="35">
        <v>2022</v>
      </c>
      <c r="D8" s="35">
        <v>2023</v>
      </c>
      <c r="E8" s="35">
        <v>2024</v>
      </c>
      <c r="F8" s="35">
        <v>2025</v>
      </c>
      <c r="G8" s="35">
        <v>2026</v>
      </c>
      <c r="H8" s="121" t="s">
        <v>206</v>
      </c>
      <c r="I8" s="35" t="s">
        <v>29</v>
      </c>
    </row>
    <row r="9" spans="2:9" ht="20.45" customHeight="1">
      <c r="B9" s="117" t="s">
        <v>162</v>
      </c>
      <c r="C9" s="33"/>
      <c r="D9" s="33"/>
      <c r="E9" s="33"/>
      <c r="F9" s="33"/>
      <c r="G9" s="33"/>
      <c r="H9" s="33"/>
      <c r="I9" s="33"/>
    </row>
    <row r="10" spans="2:9" ht="20.45" customHeight="1">
      <c r="B10" s="32" t="s">
        <v>184</v>
      </c>
      <c r="C10" s="33">
        <v>57209</v>
      </c>
      <c r="D10" s="33">
        <v>288155</v>
      </c>
      <c r="E10" s="33">
        <v>288152</v>
      </c>
      <c r="F10" s="33">
        <v>1209369</v>
      </c>
      <c r="G10" s="33">
        <v>921217</v>
      </c>
      <c r="H10" s="33">
        <v>500862</v>
      </c>
      <c r="I10" s="94">
        <v>3264964</v>
      </c>
    </row>
    <row r="11" spans="2:9" ht="20.45" customHeight="1">
      <c r="B11" s="32" t="s">
        <v>185</v>
      </c>
      <c r="C11" s="33">
        <v>809</v>
      </c>
      <c r="D11" s="33">
        <v>2379</v>
      </c>
      <c r="E11" s="33" t="s">
        <v>183</v>
      </c>
      <c r="F11" s="33" t="s">
        <v>183</v>
      </c>
      <c r="G11" s="33" t="s">
        <v>183</v>
      </c>
      <c r="H11" s="33" t="s">
        <v>183</v>
      </c>
      <c r="I11" s="96">
        <v>3188</v>
      </c>
    </row>
    <row r="12" spans="2:9" ht="20.45" customHeight="1">
      <c r="B12" s="32" t="s">
        <v>207</v>
      </c>
      <c r="C12" s="100">
        <v>159104</v>
      </c>
      <c r="D12" s="101">
        <v>540000</v>
      </c>
      <c r="E12" s="101">
        <v>270000</v>
      </c>
      <c r="F12" s="101" t="s">
        <v>183</v>
      </c>
      <c r="G12" s="101" t="s">
        <v>183</v>
      </c>
      <c r="H12" s="101">
        <v>500000</v>
      </c>
      <c r="I12" s="97">
        <v>1469104</v>
      </c>
    </row>
    <row r="13" spans="2:9" ht="20.45" customHeight="1">
      <c r="B13" s="117" t="s">
        <v>163</v>
      </c>
      <c r="C13" s="99">
        <v>217122</v>
      </c>
      <c r="D13" s="99">
        <v>830534</v>
      </c>
      <c r="E13" s="99">
        <v>558152</v>
      </c>
      <c r="F13" s="99">
        <v>1209369</v>
      </c>
      <c r="G13" s="99">
        <v>921217</v>
      </c>
      <c r="H13" s="99">
        <v>1000862</v>
      </c>
      <c r="I13" s="95">
        <v>4737256</v>
      </c>
    </row>
    <row r="14" spans="2:9" ht="20.45" customHeight="1">
      <c r="B14" s="32" t="s">
        <v>164</v>
      </c>
      <c r="C14" s="33">
        <v>-172</v>
      </c>
      <c r="D14" s="33">
        <v>-750</v>
      </c>
      <c r="E14" s="33">
        <v>-419</v>
      </c>
      <c r="F14" s="33">
        <v>-1973</v>
      </c>
      <c r="G14" s="33">
        <v>-1884</v>
      </c>
      <c r="H14" s="33">
        <v>-11638</v>
      </c>
      <c r="I14" s="94">
        <v>-16836</v>
      </c>
    </row>
    <row r="15" spans="2:9" ht="20.45" customHeight="1">
      <c r="B15" s="32" t="s">
        <v>165</v>
      </c>
      <c r="C15" s="33" t="s">
        <v>183</v>
      </c>
      <c r="D15" s="33" t="s">
        <v>183</v>
      </c>
      <c r="E15" s="33" t="s">
        <v>183</v>
      </c>
      <c r="F15" s="33">
        <v>-6267</v>
      </c>
      <c r="G15" s="33">
        <v>-6267</v>
      </c>
      <c r="H15" s="33">
        <v>-362</v>
      </c>
      <c r="I15" s="96">
        <v>-12896</v>
      </c>
    </row>
    <row r="16" spans="2:9" ht="20.45" customHeight="1" thickBot="1">
      <c r="B16" s="117" t="s">
        <v>166</v>
      </c>
      <c r="C16" s="102">
        <v>216950</v>
      </c>
      <c r="D16" s="103">
        <v>829784</v>
      </c>
      <c r="E16" s="103">
        <v>557733</v>
      </c>
      <c r="F16" s="103">
        <v>1201129</v>
      </c>
      <c r="G16" s="103">
        <v>913066</v>
      </c>
      <c r="H16" s="103">
        <v>988862</v>
      </c>
      <c r="I16" s="98">
        <v>4707524</v>
      </c>
    </row>
    <row r="17" spans="3:9" ht="15.75" thickTop="1"/>
    <row r="20" spans="3:9" hidden="1"/>
    <row r="21" spans="3:9" hidden="1">
      <c r="C21" s="6"/>
      <c r="G21" s="6"/>
    </row>
    <row r="22" spans="3:9" hidden="1">
      <c r="C22" s="6"/>
      <c r="G22" s="6"/>
    </row>
    <row r="23" spans="3:9" hidden="1"/>
    <row r="24" spans="3:9" hidden="1">
      <c r="C24" s="6"/>
      <c r="D24" s="6"/>
      <c r="E24" s="6"/>
      <c r="F24" s="6"/>
      <c r="G24" s="6"/>
      <c r="H24" s="6"/>
      <c r="I24" s="6"/>
    </row>
    <row r="25" spans="3:9" hidden="1">
      <c r="C25" s="6"/>
      <c r="D25" s="6"/>
      <c r="E25" s="6"/>
      <c r="F25" s="6"/>
    </row>
    <row r="26" spans="3:9" hidden="1">
      <c r="C26" s="6"/>
      <c r="D26" s="6"/>
      <c r="E26" s="6"/>
      <c r="F26" s="6"/>
      <c r="G26" s="6"/>
    </row>
    <row r="27" spans="3:9" hidden="1">
      <c r="C27" s="6"/>
      <c r="D27" s="6"/>
      <c r="E27" s="6"/>
      <c r="F27" s="6"/>
    </row>
    <row r="28" spans="3:9" hidden="1">
      <c r="C28" s="6"/>
      <c r="D28" s="6"/>
      <c r="E28" s="6"/>
      <c r="F28" s="6"/>
      <c r="G28" s="6"/>
      <c r="H28" s="6"/>
      <c r="I28" s="6"/>
    </row>
    <row r="29" spans="3:9" hidden="1">
      <c r="C29" s="6"/>
      <c r="D29" s="6"/>
      <c r="G29" s="6"/>
      <c r="H29" s="6"/>
      <c r="I29" s="6"/>
    </row>
    <row r="30" spans="3:9" hidden="1">
      <c r="G30" s="6"/>
    </row>
    <row r="31" spans="3:9" hidden="1">
      <c r="H31" s="6"/>
      <c r="I31" s="6"/>
    </row>
    <row r="32" spans="3:9" hidden="1">
      <c r="C32" s="6"/>
      <c r="D32" s="6"/>
      <c r="E32" s="6"/>
      <c r="F32" s="6"/>
      <c r="G32" s="6"/>
      <c r="H32" s="6"/>
      <c r="I32" s="6"/>
    </row>
  </sheetData>
  <mergeCells count="1">
    <mergeCell ref="B4:I6"/>
  </mergeCells>
  <conditionalFormatting sqref="B9:I16">
    <cfRule type="expression" dxfId="2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2022-11-11T23:48:39Z</dcterms:modified>
</cp:coreProperties>
</file>