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2\4T22\Tabelas do Resultado\"/>
    </mc:Choice>
  </mc:AlternateContent>
  <xr:revisionPtr revIDLastSave="0" documentId="13_ncr:1_{CC2250D1-EF71-4715-9AA1-EB282AAD3F27}" xr6:coauthVersionLast="47" xr6:coauthVersionMax="47" xr10:uidLastSave="{00000000-0000-0000-0000-000000000000}"/>
  <bookViews>
    <workbookView xWindow="20370" yWindow="-120" windowWidth="19440" windowHeight="14880" tabRatio="827" xr2:uid="{00000000-000D-0000-FFFF-FFFF00000000}"/>
  </bookViews>
  <sheets>
    <sheet name="Cemig D (Índice)" sheetId="1" r:id="rId1"/>
    <sheet name="1.1 Balanço de Energia" sheetId="22" r:id="rId2"/>
    <sheet name="1.2 Mercado de energia" sheetId="20" r:id="rId3"/>
    <sheet name="1.3 EE comprada para revenda" sheetId="21" r:id="rId4"/>
    <sheet name="2.1 Receita" sheetId="9" r:id="rId5"/>
    <sheet name="2.2 Custos Despesas operaci" sheetId="10" r:id="rId6"/>
    <sheet name="2.3 LAJIDA" sheetId="11" r:id="rId7"/>
    <sheet name="2.4 Resultado Financeiro" sheetId="12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17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22" l="1"/>
  <c r="N36" i="22"/>
  <c r="N34" i="22"/>
  <c r="N32" i="22"/>
  <c r="N30" i="22"/>
  <c r="T28" i="22"/>
  <c r="Q28" i="22"/>
  <c r="N28" i="22"/>
  <c r="T27" i="22"/>
  <c r="Q27" i="22"/>
  <c r="N27" i="22"/>
  <c r="T25" i="22"/>
  <c r="Q25" i="22"/>
  <c r="Q23" i="22" l="1"/>
  <c r="T30" i="22"/>
  <c r="T23" i="22" s="1"/>
  <c r="N25" i="22"/>
  <c r="N23" i="22" s="1"/>
</calcChain>
</file>

<file path=xl/sharedStrings.xml><?xml version="1.0" encoding="utf-8"?>
<sst xmlns="http://schemas.openxmlformats.org/spreadsheetml/2006/main" count="335" uniqueCount="229">
  <si>
    <t>Total</t>
  </si>
  <si>
    <t>-</t>
  </si>
  <si>
    <t>(Em milhares de Reais)</t>
  </si>
  <si>
    <t>Var %</t>
  </si>
  <si>
    <t>(Em milhares de Reais, exceto resultado por ação)</t>
  </si>
  <si>
    <t>LAJIDA - R$ milhões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</si>
  <si>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</si>
  <si>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</si>
  <si>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</si>
  <si>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</si>
  <si>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</si>
  <si>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</si>
  <si>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</si>
  <si>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</si>
  <si>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</si>
  <si>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</si>
  <si>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</si>
  <si>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</si>
  <si>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</si>
  <si>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</si>
  <si>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</si>
  <si>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</si>
  <si>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</si>
  <si>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</si>
  <si>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</si>
  <si>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</si>
  <si>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</si>
  <si>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</si>
  <si>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</si>
  <si>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</si>
  <si>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</si>
  <si>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</si>
  <si>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</si>
  <si>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</si>
  <si>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</si>
  <si>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</si>
  <si>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</si>
  <si>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</si>
  <si>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</si>
  <si>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</si>
  <si>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</si>
  <si>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</si>
  <si>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</si>
  <si>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</si>
  <si>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</si>
  <si>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Restituição de créditos de PIS/Pasep e Cofins aos consumidores - Realização</t>
  </si>
  <si>
    <t>Multa por violação de padrão indicador de continuidade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</si>
  <si>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</si>
  <si>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</si>
  <si>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</si>
  <si>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Transações no Mecanismo de Venda de Excedentes</t>
  </si>
  <si>
    <t>Ajuste de expectativa do fluxo de caixa do ativo financeiro indenizável da concessão</t>
  </si>
  <si>
    <t>Outras receitas operacionais</t>
  </si>
  <si>
    <t>Participação de empregados e administradores no resultado</t>
  </si>
  <si>
    <t>Obrigações pós-emprego</t>
  </si>
  <si>
    <t>Materiais</t>
  </si>
  <si>
    <t>Lucro líquido do exercício</t>
  </si>
  <si>
    <t>Despesa com imposto de renda e contribuição social</t>
  </si>
  <si>
    <t>Resultado financeiro líquido</t>
  </si>
  <si>
    <t>Amortização</t>
  </si>
  <si>
    <t>= Lajida</t>
  </si>
  <si>
    <t>= Lajida ajustado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</si>
  <si>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</si>
  <si>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</si>
  <si>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</si>
  <si>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</si>
  <si>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</si>
  <si>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PIS/Pasep e Cofins incidentes sobre receitas financeiras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</si>
  <si>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</si>
  <si>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</si>
  <si>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</si>
  <si>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</si>
  <si>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</si>
  <si>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</si>
  <si>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</si>
  <si>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</si>
  <si>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</si>
  <si>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</si>
  <si>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</si>
  <si>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</si>
  <si>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</si>
  <si>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</si>
  <si>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</si>
  <si>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</si>
  <si>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</si>
  <si>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</si>
  <si>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</si>
  <si>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</si>
  <si>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</si>
  <si>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</si>
  <si>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</si>
  <si>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>Total do circulante</t>
  </si>
  <si>
    <t>Não circulante</t>
  </si>
  <si>
    <t xml:space="preserve">Imposto de renda e contribuição social diferidos  </t>
  </si>
  <si>
    <t>Depósitos vinculados a litígios</t>
  </si>
  <si>
    <t>Ativos de contrato</t>
  </si>
  <si>
    <t xml:space="preserve">Intangíveis  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</si>
  <si>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</si>
  <si>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</si>
  <si>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</si>
  <si>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</si>
  <si>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</si>
  <si>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</si>
  <si>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</si>
  <si>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</si>
  <si>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PIS/Pasep e Cofins a serem restituídos a consumidores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</si>
  <si>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</si>
  <si>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</si>
  <si>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</si>
  <si>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</si>
  <si>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</si>
  <si>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</si>
  <si>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</si>
  <si>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</si>
  <si>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</si>
  <si>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</si>
  <si>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</si>
  <si>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>Serviços de terceiros</t>
  </si>
  <si>
    <t>Custo de construção de infraestrutura de distribuição</t>
  </si>
  <si>
    <t>Outros</t>
  </si>
  <si>
    <t>Lucro bruto</t>
  </si>
  <si>
    <t>Despesas gerais e administrativas</t>
  </si>
  <si>
    <t>Outras despesas operacionais, líquidas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</si>
  <si>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</si>
  <si>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</si>
  <si>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</si>
  <si>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</si>
  <si>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</si>
  <si>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</si>
  <si>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</si>
  <si>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exercício 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</si>
  <si>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</si>
  <si>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</si>
  <si>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</si>
  <si>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Conta de compensação de variação de valores de itens da “parcela A” (CVA) e outros componentes financeiros</t>
  </si>
  <si>
    <t>Imposto de renda e contribuição social diferidos</t>
  </si>
  <si>
    <t xml:space="preserve">Imposto de renda e contribuição social a recuperar 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</si>
  <si>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</si>
  <si>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</si>
  <si>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</si>
  <si>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</si>
  <si>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arrendamento pagos</t>
  </si>
  <si>
    <t>CAIXA LÍQUIDO GERADO PELAS ATIVIDADES OPERACIONAIS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</si>
  <si>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</si>
  <si>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</si>
  <si>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</si>
  <si>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</si>
  <si>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</si>
  <si>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</si>
  <si>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Juros sobre capital próprio e dividendos pagos</t>
  </si>
  <si>
    <t>CAIXA LÍQUIDO CONSUMIDO PELAS ATIVIDADES DE FINANCIAMENTO</t>
  </si>
  <si>
    <t>VARIAÇÃO LÍQUIDA DO CAIXA E EQUIVALENTES DE CAIXA</t>
  </si>
  <si>
    <t>Caixa e equivalentes de caixa no início do exercício</t>
  </si>
  <si>
    <t>CAIXA E EQUIVALENTES DE CAIXA NO FINAL DO EXERCÍCIO</t>
  </si>
  <si>
    <t>Pessoal</t>
  </si>
  <si>
    <t>Amortização direito de uso - arrendamento</t>
  </si>
  <si>
    <t>Variação monetária - CVA</t>
  </si>
  <si>
    <t>Amortização do custo de transação</t>
  </si>
  <si>
    <t xml:space="preserve">                             - </t>
  </si>
  <si>
    <t xml:space="preserve">                            - </t>
  </si>
  <si>
    <t xml:space="preserve">                                              - </t>
  </si>
  <si>
    <t>2021</t>
  </si>
  <si>
    <t xml:space="preserve">                                 - </t>
  </si>
  <si>
    <t xml:space="preserve">                              - </t>
  </si>
  <si>
    <t>Consolidado</t>
  </si>
  <si>
    <t>RECURSOS TOTAIS</t>
  </si>
  <si>
    <t>REQUISITOS TOTAIS</t>
  </si>
  <si>
    <t>Perdas - Rede Básica</t>
  </si>
  <si>
    <t>Contrato Compra Energia Nuclear</t>
  </si>
  <si>
    <t>Contrato Cota Garantia Fisica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</si>
  <si>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</si>
  <si>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</si>
  <si>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</si>
  <si>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</si>
  <si>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 xml:space="preserve">Perdas - Rede Distribuição </t>
    </r>
    <r>
      <rPr>
        <b/>
        <vertAlign val="superscript"/>
        <sz val="10"/>
        <color rgb="FF0000FF"/>
        <rFont val="Arial"/>
        <family val="2"/>
      </rPr>
      <t xml:space="preserve">(5) </t>
    </r>
  </si>
  <si>
    <t xml:space="preserve">Geração Injetada Diretamente </t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</si>
  <si>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</si>
  <si>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Compra na CCEE</t>
  </si>
  <si>
    <t>GWh</t>
  </si>
  <si>
    <t>2022</t>
  </si>
  <si>
    <t>Ativos e passivos financeiros setoriais líquidos</t>
  </si>
  <si>
    <t>Créditos de PIS/Pasep e Cofins a restituir aos consumidores</t>
  </si>
  <si>
    <t>Tributos e encargos incidentes sobre as receitas</t>
  </si>
  <si>
    <t>Provisões (reversões) para contingências</t>
  </si>
  <si>
    <t>Perdas esperadas com créditos de liquidação duvidosa (reversão) (1)</t>
  </si>
  <si>
    <t>Atualização PIS/Pasep e Cofins a restituir</t>
  </si>
  <si>
    <t>Variação monetária de arrendamentos</t>
  </si>
  <si>
    <t>2018 em diante</t>
  </si>
  <si>
    <t xml:space="preserve">                           - </t>
  </si>
  <si>
    <t>Ativos setoriais da concessão</t>
  </si>
  <si>
    <t>Outros ativos</t>
  </si>
  <si>
    <t>Ativos financeiros relacionados à infraestrutura</t>
  </si>
  <si>
    <t>Arrendamentos - direito de uso</t>
  </si>
  <si>
    <t>Imposto de renda e contribuição social</t>
  </si>
  <si>
    <t>Passivos setoriais da concessão</t>
  </si>
  <si>
    <t>PIS/Pasep e Cofins a ser restituído a consumidores</t>
  </si>
  <si>
    <t>Arrendamentos - obrigações</t>
  </si>
  <si>
    <t>Outros passivos</t>
  </si>
  <si>
    <t>Custos de operação</t>
  </si>
  <si>
    <t>Despesas operacionais</t>
  </si>
  <si>
    <t>Resultado operacional antes do resultado financeiro e dos tributos sobre o lucro</t>
  </si>
  <si>
    <t>Demais provisões</t>
  </si>
  <si>
    <t>(Aumento) redução de Ativos</t>
  </si>
  <si>
    <t>Ativos financeiros e de contrato da concessão</t>
  </si>
  <si>
    <t>CAIXA LÍQUIDO CONSUMIDO (GERADO) PELAS ATIVIDADES DE INVESTIMENTO</t>
  </si>
  <si>
    <t>Custo de transação</t>
  </si>
  <si>
    <t>Devolução de Créditos de PIS/Pasep e Cofins sobre ICMS a consumidores</t>
  </si>
  <si>
    <t>Reversão de Provisões Tributárias - INSS s/ PLR</t>
  </si>
  <si>
    <t>Baixa do saldo da obrigação pós emprego do seguro de vida</t>
  </si>
  <si>
    <t>TARD relacionado a uso de infraestrutura</t>
  </si>
  <si>
    <t>Provisões Tributárias - Indenização do Anuênio</t>
  </si>
  <si>
    <t>47.651 GWh</t>
  </si>
  <si>
    <t>Alteração na estimativa das perdas de créditos esperadas</t>
  </si>
  <si>
    <t xml:space="preserve">Ganho no MVE - Mecanismo de Venda de Excedentes, líquido de tributos </t>
  </si>
  <si>
    <t>Encargos de empréstimos e debêntures</t>
  </si>
  <si>
    <t>Variação monetária de empréstimos e debêntures</t>
  </si>
  <si>
    <t>IPCA (1)</t>
  </si>
  <si>
    <t>UFIR/RGR (2)</t>
  </si>
  <si>
    <t>CDI (3)</t>
  </si>
  <si>
    <t>Empréstimos e debêntures</t>
  </si>
  <si>
    <t>Contas a pagar relacionado a energia gerada por consumidores</t>
  </si>
  <si>
    <t>Perdas de créditos esperadas - PCE</t>
  </si>
  <si>
    <t>AJUSTES:</t>
  </si>
  <si>
    <t>Perdas de créditos esperadas</t>
  </si>
  <si>
    <t>Ajuste de ativos em curso</t>
  </si>
  <si>
    <t>Amortização do custo de transação de empréstimos</t>
  </si>
  <si>
    <t>Juros de empréstimos e debêntures pagos</t>
  </si>
  <si>
    <t>Obtenção de empréstimos e debêntures</t>
  </si>
  <si>
    <t>Pagamento de empréstimos e debêntures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</si>
</sst>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#,##0_ ;[Red]\-#,##0\ "/>
  </numFmts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2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"/>
    </font>
    <font>
      <b/>
      <sz val="10"/>
      <name val="Arial 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vertAlign val="superscript"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12"/>
      <name val="Arial"/>
      <family val="2"/>
    </font>
    <font>
      <b/>
      <vertAlign val="superscript"/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2" borderId="0" applyFont="0" applyBorder="0" applyAlignment="0">
      <alignment vertical="center" wrapText="1"/>
    </xf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</cellStyleXfs>
  <cellXfs count="12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10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0" fillId="4" borderId="0" xfId="0" applyFill="1"/>
    <xf numFmtId="0" fontId="9" fillId="0" borderId="0" xfId="0" applyFont="1" applyAlignment="1">
      <alignment vertical="center"/>
    </xf>
    <xf numFmtId="0" fontId="1" fillId="0" borderId="0" xfId="0" applyFont="1"/>
    <xf numFmtId="0" fontId="13" fillId="5" borderId="0" xfId="0" applyFont="1" applyFill="1" applyAlignment="1">
      <alignment horizontal="center" vertical="center" wrapText="1"/>
    </xf>
    <xf numFmtId="0" fontId="16" fillId="0" borderId="0" xfId="5" applyFont="1"/>
    <xf numFmtId="0" fontId="17" fillId="2" borderId="0" xfId="0" applyFont="1" applyFill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67" fontId="17" fillId="2" borderId="7" xfId="0" applyNumberFormat="1" applyFont="1" applyFill="1" applyBorder="1" applyAlignment="1">
      <alignment horizontal="right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right" vertical="center"/>
    </xf>
    <xf numFmtId="167" fontId="17" fillId="2" borderId="10" xfId="0" applyNumberFormat="1" applyFont="1" applyFill="1" applyBorder="1" applyAlignment="1">
      <alignment horizontal="right" vertical="center"/>
    </xf>
    <xf numFmtId="167" fontId="17" fillId="2" borderId="9" xfId="0" applyNumberFormat="1" applyFont="1" applyFill="1" applyBorder="1" applyAlignment="1">
      <alignment horizontal="right" vertical="center"/>
    </xf>
    <xf numFmtId="167" fontId="18" fillId="2" borderId="10" xfId="0" applyNumberFormat="1" applyFont="1" applyFill="1" applyBorder="1" applyAlignment="1">
      <alignment horizontal="right" vertical="center"/>
    </xf>
    <xf numFmtId="0" fontId="22" fillId="0" borderId="0" xfId="6" applyFont="1"/>
    <xf numFmtId="0" fontId="21" fillId="0" borderId="0" xfId="6"/>
    <xf numFmtId="0" fontId="10" fillId="0" borderId="0" xfId="5"/>
    <xf numFmtId="0" fontId="23" fillId="7" borderId="0" xfId="6" applyFont="1" applyFill="1"/>
    <xf numFmtId="168" fontId="23" fillId="7" borderId="0" xfId="2" applyNumberFormat="1" applyFont="1" applyFill="1"/>
    <xf numFmtId="168" fontId="23" fillId="0" borderId="0" xfId="2" applyNumberFormat="1" applyFont="1" applyFill="1"/>
    <xf numFmtId="0" fontId="23" fillId="8" borderId="0" xfId="6" applyFont="1" applyFill="1"/>
    <xf numFmtId="168" fontId="23" fillId="8" borderId="0" xfId="2" applyNumberFormat="1" applyFont="1" applyFill="1"/>
    <xf numFmtId="168" fontId="24" fillId="9" borderId="0" xfId="6" applyNumberFormat="1" applyFont="1" applyFill="1"/>
    <xf numFmtId="168" fontId="24" fillId="9" borderId="0" xfId="2" applyNumberFormat="1" applyFont="1" applyFill="1"/>
    <xf numFmtId="0" fontId="10" fillId="3" borderId="0" xfId="6" applyFont="1" applyFill="1"/>
    <xf numFmtId="168" fontId="21" fillId="3" borderId="0" xfId="6" applyNumberFormat="1" applyFill="1"/>
    <xf numFmtId="0" fontId="21" fillId="3" borderId="0" xfId="6" applyFill="1"/>
    <xf numFmtId="0" fontId="10" fillId="10" borderId="0" xfId="6" applyFont="1" applyFill="1"/>
    <xf numFmtId="168" fontId="21" fillId="10" borderId="0" xfId="6" applyNumberFormat="1" applyFill="1"/>
    <xf numFmtId="168" fontId="10" fillId="3" borderId="0" xfId="2" applyNumberFormat="1" applyFont="1" applyFill="1"/>
    <xf numFmtId="0" fontId="21" fillId="10" borderId="0" xfId="6" applyFill="1"/>
    <xf numFmtId="164" fontId="10" fillId="0" borderId="0" xfId="2" applyNumberFormat="1" applyFont="1"/>
    <xf numFmtId="164" fontId="10" fillId="0" borderId="0" xfId="5" applyNumberFormat="1"/>
    <xf numFmtId="167" fontId="5" fillId="6" borderId="13" xfId="0" applyNumberFormat="1" applyFont="1" applyFill="1" applyBorder="1" applyAlignment="1">
      <alignment horizontal="right" vertical="center" wrapText="1"/>
    </xf>
    <xf numFmtId="167" fontId="18" fillId="2" borderId="15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/>
    </xf>
    <xf numFmtId="167" fontId="25" fillId="2" borderId="8" xfId="0" applyNumberFormat="1" applyFont="1" applyFill="1" applyBorder="1" applyAlignment="1">
      <alignment horizontal="right" vertical="center"/>
    </xf>
    <xf numFmtId="167" fontId="25" fillId="2" borderId="3" xfId="0" applyNumberFormat="1" applyFont="1" applyFill="1" applyBorder="1" applyAlignment="1">
      <alignment horizontal="right" vertical="center"/>
    </xf>
    <xf numFmtId="167" fontId="26" fillId="2" borderId="6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 wrapText="1"/>
    </xf>
    <xf numFmtId="167" fontId="26" fillId="2" borderId="14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7" fontId="10" fillId="2" borderId="3" xfId="0" applyNumberFormat="1" applyFont="1" applyFill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vertical="center" wrapText="1"/>
    </xf>
    <xf numFmtId="167" fontId="27" fillId="2" borderId="15" xfId="0" applyNumberFormat="1" applyFont="1" applyFill="1" applyBorder="1" applyAlignment="1">
      <alignment horizontal="right" vertical="center"/>
    </xf>
    <xf numFmtId="166" fontId="27" fillId="2" borderId="15" xfId="0" applyNumberFormat="1" applyFont="1" applyFill="1" applyBorder="1" applyAlignment="1">
      <alignment horizontal="right" vertical="center"/>
    </xf>
    <xf numFmtId="167" fontId="27" fillId="2" borderId="17" xfId="0" applyNumberFormat="1" applyFont="1" applyFill="1" applyBorder="1" applyAlignment="1">
      <alignment horizontal="right" vertical="center"/>
    </xf>
    <xf numFmtId="166" fontId="27" fillId="2" borderId="17" xfId="0" applyNumberFormat="1" applyFont="1" applyFill="1" applyBorder="1" applyAlignment="1">
      <alignment horizontal="right" vertical="center"/>
    </xf>
    <xf numFmtId="167" fontId="18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167" fontId="10" fillId="2" borderId="10" xfId="0" applyNumberFormat="1" applyFont="1" applyFill="1" applyBorder="1" applyAlignment="1">
      <alignment horizontal="right" vertical="center"/>
    </xf>
    <xf numFmtId="167" fontId="27" fillId="2" borderId="12" xfId="0" applyNumberFormat="1" applyFont="1" applyFill="1" applyBorder="1" applyAlignment="1">
      <alignment horizontal="right" vertical="center"/>
    </xf>
    <xf numFmtId="167" fontId="27" fillId="2" borderId="11" xfId="0" applyNumberFormat="1" applyFont="1" applyFill="1" applyBorder="1" applyAlignment="1">
      <alignment horizontal="right" vertical="center"/>
    </xf>
    <xf numFmtId="167" fontId="10" fillId="2" borderId="9" xfId="0" applyNumberFormat="1" applyFont="1" applyFill="1" applyBorder="1" applyAlignment="1">
      <alignment horizontal="right" vertical="center"/>
    </xf>
    <xf numFmtId="167" fontId="27" fillId="2" borderId="10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3" fontId="27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167" fontId="10" fillId="2" borderId="10" xfId="0" applyNumberFormat="1" applyFont="1" applyFill="1" applyBorder="1" applyAlignment="1">
      <alignment vertical="center"/>
    </xf>
    <xf numFmtId="167" fontId="10" fillId="2" borderId="11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7" fontId="18" fillId="2" borderId="0" xfId="0" applyNumberFormat="1" applyFont="1" applyFill="1" applyAlignment="1">
      <alignment horizontal="right" vertical="center"/>
    </xf>
    <xf numFmtId="167" fontId="17" fillId="2" borderId="19" xfId="0" applyNumberFormat="1" applyFont="1" applyFill="1" applyBorder="1" applyAlignment="1">
      <alignment horizontal="right" vertical="center"/>
    </xf>
    <xf numFmtId="167" fontId="18" fillId="2" borderId="18" xfId="0" applyNumberFormat="1" applyFont="1" applyFill="1" applyBorder="1" applyAlignment="1">
      <alignment horizontal="right" vertical="center"/>
    </xf>
    <xf numFmtId="167" fontId="18" fillId="2" borderId="12" xfId="0" applyNumberFormat="1" applyFont="1" applyFill="1" applyBorder="1" applyAlignment="1">
      <alignment horizontal="right" vertical="center"/>
    </xf>
    <xf numFmtId="167" fontId="18" fillId="2" borderId="17" xfId="0" applyNumberFormat="1" applyFont="1" applyFill="1" applyBorder="1" applyAlignment="1">
      <alignment horizontal="right" vertical="center"/>
    </xf>
    <xf numFmtId="167" fontId="10" fillId="2" borderId="9" xfId="0" applyNumberFormat="1" applyFont="1" applyFill="1" applyBorder="1" applyAlignment="1">
      <alignment vertical="center"/>
    </xf>
    <xf numFmtId="164" fontId="27" fillId="2" borderId="21" xfId="7" applyNumberFormat="1" applyFont="1" applyFill="1" applyBorder="1" applyAlignment="1">
      <alignment horizontal="center"/>
    </xf>
    <xf numFmtId="168" fontId="30" fillId="2" borderId="21" xfId="7" applyNumberFormat="1" applyFont="1" applyFill="1" applyBorder="1" applyAlignment="1">
      <alignment horizontal="center"/>
    </xf>
    <xf numFmtId="0" fontId="29" fillId="2" borderId="20" xfId="0" applyFont="1" applyFill="1" applyBorder="1" applyAlignment="1">
      <alignment horizontal="left" indent="1"/>
    </xf>
    <xf numFmtId="0" fontId="32" fillId="2" borderId="22" xfId="0" applyFont="1" applyFill="1" applyBorder="1"/>
    <xf numFmtId="0" fontId="10" fillId="2" borderId="20" xfId="5" applyFill="1" applyBorder="1" applyAlignment="1">
      <alignment horizontal="left" indent="1"/>
    </xf>
    <xf numFmtId="0" fontId="33" fillId="0" borderId="0" xfId="5" applyFont="1"/>
    <xf numFmtId="0" fontId="17" fillId="2" borderId="20" xfId="0" applyFont="1" applyFill="1" applyBorder="1" applyAlignment="1">
      <alignment horizontal="left" indent="2"/>
    </xf>
    <xf numFmtId="164" fontId="10" fillId="2" borderId="21" xfId="7" applyNumberFormat="1" applyFont="1" applyFill="1" applyBorder="1"/>
    <xf numFmtId="0" fontId="10" fillId="2" borderId="20" xfId="5" applyFill="1" applyBorder="1"/>
    <xf numFmtId="164" fontId="27" fillId="2" borderId="21" xfId="7" applyNumberFormat="1" applyFont="1" applyFill="1" applyBorder="1"/>
    <xf numFmtId="168" fontId="10" fillId="2" borderId="21" xfId="7" applyNumberFormat="1" applyFont="1" applyFill="1" applyBorder="1" applyAlignment="1">
      <alignment horizontal="center"/>
    </xf>
    <xf numFmtId="164" fontId="27" fillId="2" borderId="23" xfId="7" applyNumberFormat="1" applyFont="1" applyFill="1" applyBorder="1" applyAlignment="1">
      <alignment horizontal="center"/>
    </xf>
    <xf numFmtId="164" fontId="30" fillId="2" borderId="21" xfId="7" applyNumberFormat="1" applyFont="1" applyFill="1" applyBorder="1" applyAlignment="1">
      <alignment horizontal="left" indent="1"/>
    </xf>
    <xf numFmtId="0" fontId="32" fillId="2" borderId="20" xfId="0" applyFont="1" applyFill="1" applyBorder="1" applyAlignment="1">
      <alignment horizontal="left" indent="1"/>
    </xf>
    <xf numFmtId="164" fontId="27" fillId="2" borderId="23" xfId="7" applyNumberFormat="1" applyFont="1" applyFill="1" applyBorder="1"/>
    <xf numFmtId="166" fontId="10" fillId="2" borderId="10" xfId="0" applyNumberFormat="1" applyFont="1" applyFill="1" applyBorder="1" applyAlignment="1">
      <alignment horizontal="right" vertical="center"/>
    </xf>
    <xf numFmtId="167" fontId="27" fillId="2" borderId="10" xfId="0" applyNumberFormat="1" applyFont="1" applyFill="1" applyBorder="1" applyAlignment="1">
      <alignment vertical="center"/>
    </xf>
    <xf numFmtId="167" fontId="27" fillId="2" borderId="9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7" fontId="27" fillId="2" borderId="14" xfId="0" applyNumberFormat="1" applyFont="1" applyFill="1" applyBorder="1" applyAlignment="1">
      <alignment horizontal="right" vertical="center"/>
    </xf>
    <xf numFmtId="167" fontId="10" fillId="2" borderId="24" xfId="0" applyNumberFormat="1" applyFont="1" applyFill="1" applyBorder="1" applyAlignment="1">
      <alignment horizontal="right" vertical="center"/>
    </xf>
    <xf numFmtId="167" fontId="10" fillId="2" borderId="7" xfId="0" applyNumberFormat="1" applyFont="1" applyFill="1" applyBorder="1" applyAlignment="1">
      <alignment horizontal="right" vertical="center"/>
    </xf>
    <xf numFmtId="166" fontId="10" fillId="2" borderId="7" xfId="0" applyNumberFormat="1" applyFont="1" applyFill="1" applyBorder="1" applyAlignment="1">
      <alignment horizontal="right" vertical="center"/>
    </xf>
    <xf numFmtId="167" fontId="27" fillId="2" borderId="16" xfId="0" applyNumberFormat="1" applyFont="1" applyFill="1" applyBorder="1" applyAlignment="1">
      <alignment horizontal="right" vertical="center"/>
    </xf>
    <xf numFmtId="49" fontId="27" fillId="2" borderId="8" xfId="0" applyNumberFormat="1" applyFont="1" applyFill="1" applyBorder="1" applyAlignment="1">
      <alignment vertical="center" wrapText="1"/>
    </xf>
    <xf numFmtId="167" fontId="26" fillId="2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8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</cellXfs>
  <cellStyles count="10">
    <cellStyle name="Estilo 1" xfId="4" xr:uid="{00000000-0005-0000-0000-000000000000}"/>
    <cellStyle name="Normal" xfId="0" builtinId="0"/>
    <cellStyle name="Normal 2" xfId="6" xr:uid="{00000000-0005-0000-0000-000002000000}"/>
    <cellStyle name="Normal 2 2" xfId="5" xr:uid="{00000000-0005-0000-0000-000003000000}"/>
    <cellStyle name="Normal 3" xfId="1" xr:uid="{00000000-0005-0000-0000-000004000000}"/>
    <cellStyle name="Normal 3 2" xfId="9" xr:uid="{00365D2A-766A-46CA-B0E0-BA2A9891D31E}"/>
    <cellStyle name="Porcentagem 2" xfId="3" xr:uid="{00000000-0005-0000-0000-000005000000}"/>
    <cellStyle name="Vírgula 2" xfId="2" xr:uid="{00000000-0005-0000-0000-000007000000}"/>
    <cellStyle name="Vírgula 2 2" xfId="7" xr:uid="{D4B12FC3-BC8A-4A6E-9695-F8D422C545D3}"/>
    <cellStyle name="Vírgula 3" xfId="8" xr:uid="{E7964157-311A-4A43-BA9C-AFE8F9DDA52C}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D7F83C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7" Type="http://schemas.openxmlformats.org/officeDocument/2006/relationships/image" Target="../media/image14.png"/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6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  <xdr:twoCellAnchor>
    <xdr:from>
      <xdr:col>0</xdr:col>
      <xdr:colOff>313748</xdr:colOff>
      <xdr:row>12</xdr:row>
      <xdr:rowOff>107156</xdr:rowOff>
    </xdr:from>
    <xdr:to>
      <xdr:col>3</xdr:col>
      <xdr:colOff>393700</xdr:colOff>
      <xdr:row>14</xdr:row>
      <xdr:rowOff>150341</xdr:rowOff>
    </xdr:to>
    <xdr:sp macro="" textlink="">
      <xdr:nvSpPr>
        <xdr:cNvPr id="19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3748" y="2393156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313748</xdr:colOff>
      <xdr:row>15</xdr:row>
      <xdr:rowOff>36294</xdr:rowOff>
    </xdr:from>
    <xdr:to>
      <xdr:col>3</xdr:col>
      <xdr:colOff>393700</xdr:colOff>
      <xdr:row>17</xdr:row>
      <xdr:rowOff>79479</xdr:rowOff>
    </xdr:to>
    <xdr:sp macro="" textlink="">
      <xdr:nvSpPr>
        <xdr:cNvPr id="20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13748" y="28937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107155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4593" cy="1105347"/>
        </a:xfrm>
        <a:prstGeom prst="rect">
          <a:avLst/>
        </a:prstGeom>
      </xdr:spPr>
    </xdr:pic>
    <xdr:clientData/>
  </xdr:twoCellAnchor>
  <xdr:twoCellAnchor>
    <xdr:from>
      <xdr:col>1</xdr:col>
      <xdr:colOff>1321595</xdr:colOff>
      <xdr:row>1</xdr:row>
      <xdr:rowOff>42863</xdr:rowOff>
    </xdr:from>
    <xdr:to>
      <xdr:col>3</xdr:col>
      <xdr:colOff>976313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38376" y="233363"/>
          <a:ext cx="4452937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7</xdr:col>
      <xdr:colOff>365115</xdr:colOff>
      <xdr:row>4</xdr:row>
      <xdr:rowOff>15877</xdr:rowOff>
    </xdr:from>
    <xdr:to>
      <xdr:col>8</xdr:col>
      <xdr:colOff>594310</xdr:colOff>
      <xdr:row>5</xdr:row>
      <xdr:rowOff>58307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9128115" y="777877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309544</xdr:colOff>
      <xdr:row>6</xdr:row>
      <xdr:rowOff>59530</xdr:rowOff>
    </xdr:from>
    <xdr:to>
      <xdr:col>9</xdr:col>
      <xdr:colOff>83327</xdr:colOff>
      <xdr:row>6</xdr:row>
      <xdr:rowOff>321467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44" y="120253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309562</xdr:colOff>
      <xdr:row>22</xdr:row>
      <xdr:rowOff>11902</xdr:rowOff>
    </xdr:from>
    <xdr:to>
      <xdr:col>2</xdr:col>
      <xdr:colOff>594274</xdr:colOff>
      <xdr:row>35</xdr:row>
      <xdr:rowOff>77654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10C31CF6-4B2B-4C62-8969-D97A59CD0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9562" y="4405308"/>
          <a:ext cx="4511431" cy="254225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678656</xdr:colOff>
      <xdr:row>22</xdr:row>
      <xdr:rowOff>119058</xdr:rowOff>
    </xdr:from>
    <xdr:to>
      <xdr:col>2</xdr:col>
      <xdr:colOff>109537</xdr:colOff>
      <xdr:row>26</xdr:row>
      <xdr:rowOff>34603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DD40A65A-4792-49AF-84BA-607291D66C85}"/>
            </a:ext>
          </a:extLst>
        </xdr:cNvPr>
        <xdr:cNvCxnSpPr>
          <a:cxnSpLocks/>
        </xdr:cNvCxnSpPr>
      </xdr:nvCxnSpPr>
      <xdr:spPr>
        <a:xfrm flipV="1">
          <a:off x="678656" y="4512464"/>
          <a:ext cx="3657600" cy="677545"/>
        </a:xfrm>
        <a:prstGeom prst="line">
          <a:avLst/>
        </a:prstGeom>
        <a:ln>
          <a:solidFill>
            <a:srgbClr val="46D23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964565</xdr:colOff>
      <xdr:row>23</xdr:row>
      <xdr:rowOff>98103</xdr:rowOff>
    </xdr:from>
    <xdr:to>
      <xdr:col>1</xdr:col>
      <xdr:colOff>1996440</xdr:colOff>
      <xdr:row>25</xdr:row>
      <xdr:rowOff>178748</xdr:rowOff>
    </xdr:to>
    <xdr:sp macro="" textlink="">
      <xdr:nvSpPr>
        <xdr:cNvPr id="12" name="CaixaDeTexto 25">
          <a:extLst>
            <a:ext uri="{FF2B5EF4-FFF2-40B4-BE49-F238E27FC236}">
              <a16:creationId xmlns:a16="http://schemas.microsoft.com/office/drawing/2014/main" id="{4E26F67A-5EAA-4B96-9CBB-61406351F81C}"/>
            </a:ext>
          </a:extLst>
        </xdr:cNvPr>
        <xdr:cNvSpPr txBox="1"/>
      </xdr:nvSpPr>
      <xdr:spPr>
        <a:xfrm>
          <a:off x="1881346" y="4682009"/>
          <a:ext cx="1031875" cy="461645"/>
        </a:xfrm>
        <a:prstGeom prst="rect">
          <a:avLst/>
        </a:prstGeom>
        <a:solidFill>
          <a:srgbClr val="F2F2F2"/>
        </a:solidFill>
      </xdr:spPr>
      <xdr:txBody>
        <a:bodyPr wrap="square">
          <a:spAutoFit/>
        </a:bodyPr>
        <a:lstStyle/>
        <a:p>
          <a:pPr algn="ctr">
            <a:spcAft>
              <a:spcPts val="1200"/>
            </a:spcAft>
          </a:pPr>
          <a:r>
            <a:rPr lang="pt-BR" sz="1400" b="1" kern="1200">
              <a:solidFill>
                <a:srgbClr val="46D232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3,3 X</a:t>
          </a:r>
          <a:endParaRPr lang="pt-BR" sz="1100">
            <a:solidFill>
              <a:srgbClr val="404040"/>
            </a:solidFill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690561</xdr:colOff>
      <xdr:row>9</xdr:row>
      <xdr:rowOff>83341</xdr:rowOff>
    </xdr:from>
    <xdr:to>
      <xdr:col>2</xdr:col>
      <xdr:colOff>59129</xdr:colOff>
      <xdr:row>18</xdr:row>
      <xdr:rowOff>164229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A76FAE24-25E3-40C5-BDF5-3DFDCB8CE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0561" y="2000247"/>
          <a:ext cx="3595287" cy="1795388"/>
        </a:xfrm>
        <a:prstGeom prst="rect">
          <a:avLst/>
        </a:prstGeom>
      </xdr:spPr>
    </xdr:pic>
    <xdr:clientData/>
  </xdr:twoCellAnchor>
  <xdr:twoCellAnchor editAs="oneCell">
    <xdr:from>
      <xdr:col>2</xdr:col>
      <xdr:colOff>1297780</xdr:colOff>
      <xdr:row>8</xdr:row>
      <xdr:rowOff>0</xdr:rowOff>
    </xdr:from>
    <xdr:to>
      <xdr:col>9</xdr:col>
      <xdr:colOff>210905</xdr:colOff>
      <xdr:row>37</xdr:row>
      <xdr:rowOff>35534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6BD16D5A-0E80-4A43-B0D8-88D53D785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24499" y="1726406"/>
          <a:ext cx="4663844" cy="55600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9031" cy="1091060"/>
        </a:xfrm>
        <a:prstGeom prst="rect">
          <a:avLst/>
        </a:prstGeom>
      </xdr:spPr>
    </xdr:pic>
    <xdr:clientData/>
  </xdr:twoCellAnchor>
  <xdr:twoCellAnchor>
    <xdr:from>
      <xdr:col>1</xdr:col>
      <xdr:colOff>735014</xdr:colOff>
      <xdr:row>0</xdr:row>
      <xdr:rowOff>60326</xdr:rowOff>
    </xdr:from>
    <xdr:to>
      <xdr:col>3</xdr:col>
      <xdr:colOff>1178720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389858" y="60326"/>
          <a:ext cx="5789612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343701</xdr:colOff>
      <xdr:row>4</xdr:row>
      <xdr:rowOff>31751</xdr:rowOff>
    </xdr:from>
    <xdr:to>
      <xdr:col>3</xdr:col>
      <xdr:colOff>1107090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618295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9969" cy="1081535"/>
        </a:xfrm>
        <a:prstGeom prst="rect">
          <a:avLst/>
        </a:prstGeom>
      </xdr:spPr>
    </xdr:pic>
    <xdr:clientData/>
  </xdr:twoCellAnchor>
  <xdr:twoCellAnchor>
    <xdr:from>
      <xdr:col>1</xdr:col>
      <xdr:colOff>417515</xdr:colOff>
      <xdr:row>0</xdr:row>
      <xdr:rowOff>60326</xdr:rowOff>
    </xdr:from>
    <xdr:to>
      <xdr:col>3</xdr:col>
      <xdr:colOff>1083470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143796" y="60326"/>
          <a:ext cx="584517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343701</xdr:colOff>
      <xdr:row>3</xdr:row>
      <xdr:rowOff>211136</xdr:rowOff>
    </xdr:from>
    <xdr:to>
      <xdr:col>3</xdr:col>
      <xdr:colOff>1162653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45160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7594" cy="1125983"/>
        </a:xfrm>
        <a:prstGeom prst="rect">
          <a:avLst/>
        </a:prstGeom>
      </xdr:spPr>
    </xdr:pic>
    <xdr:clientData/>
  </xdr:twoCellAnchor>
  <xdr:twoCellAnchor>
    <xdr:from>
      <xdr:col>1</xdr:col>
      <xdr:colOff>404813</xdr:colOff>
      <xdr:row>0</xdr:row>
      <xdr:rowOff>23813</xdr:rowOff>
    </xdr:from>
    <xdr:to>
      <xdr:col>3</xdr:col>
      <xdr:colOff>1393032</xdr:colOff>
      <xdr:row>6</xdr:row>
      <xdr:rowOff>71437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333501" y="23813"/>
          <a:ext cx="6024562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  <xdr:twoCellAnchor>
    <xdr:from>
      <xdr:col>3</xdr:col>
      <xdr:colOff>549282</xdr:colOff>
      <xdr:row>4</xdr:row>
      <xdr:rowOff>57149</xdr:rowOff>
    </xdr:from>
    <xdr:to>
      <xdr:col>3</xdr:col>
      <xdr:colOff>1353946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514313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806822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38881" cy="1118046"/>
        </a:xfrm>
        <a:prstGeom prst="rect">
          <a:avLst/>
        </a:prstGeom>
      </xdr:spPr>
    </xdr:pic>
    <xdr:clientData/>
  </xdr:twoCellAnchor>
  <xdr:twoCellAnchor>
    <xdr:from>
      <xdr:col>1</xdr:col>
      <xdr:colOff>1266735</xdr:colOff>
      <xdr:row>1</xdr:row>
      <xdr:rowOff>20637</xdr:rowOff>
    </xdr:from>
    <xdr:to>
      <xdr:col>3</xdr:col>
      <xdr:colOff>464960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905470" y="211137"/>
          <a:ext cx="601140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  <xdr:twoCellAnchor>
    <xdr:from>
      <xdr:col>2</xdr:col>
      <xdr:colOff>722310</xdr:colOff>
      <xdr:row>4</xdr:row>
      <xdr:rowOff>55561</xdr:rowOff>
    </xdr:from>
    <xdr:to>
      <xdr:col>3</xdr:col>
      <xdr:colOff>717350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647545" y="817561"/>
          <a:ext cx="8018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642939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23813</xdr:colOff>
      <xdr:row>7</xdr:row>
      <xdr:rowOff>14119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36593" cy="1430963"/>
        </a:xfrm>
        <a:prstGeom prst="rect">
          <a:avLst/>
        </a:prstGeom>
      </xdr:spPr>
    </xdr:pic>
    <xdr:clientData/>
  </xdr:twoCellAnchor>
  <xdr:twoCellAnchor>
    <xdr:from>
      <xdr:col>2</xdr:col>
      <xdr:colOff>424392</xdr:colOff>
      <xdr:row>1</xdr:row>
      <xdr:rowOff>63503</xdr:rowOff>
    </xdr:from>
    <xdr:to>
      <xdr:col>6</xdr:col>
      <xdr:colOff>569601</xdr:colOff>
      <xdr:row>5</xdr:row>
      <xdr:rowOff>100287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69736" y="265909"/>
          <a:ext cx="5598271" cy="846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12</xdr:col>
      <xdr:colOff>0</xdr:colOff>
      <xdr:row>4</xdr:row>
      <xdr:rowOff>1815</xdr:rowOff>
    </xdr:from>
    <xdr:to>
      <xdr:col>12</xdr:col>
      <xdr:colOff>0</xdr:colOff>
      <xdr:row>5</xdr:row>
      <xdr:rowOff>50800</xdr:rowOff>
    </xdr:to>
    <xdr:grpSp>
      <xdr:nvGrpSpPr>
        <xdr:cNvPr id="20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1227594" y="811440"/>
          <a:ext cx="0" cy="251391"/>
          <a:chOff x="7817675" y="768144"/>
          <a:chExt cx="918516" cy="249238"/>
        </a:xfrm>
      </xdr:grpSpPr>
      <xdr:sp macro="" textlink="">
        <xdr:nvSpPr>
          <xdr:cNvPr id="21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2" name="Seta para a Direita 5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5</xdr:col>
      <xdr:colOff>1654301</xdr:colOff>
      <xdr:row>7</xdr:row>
      <xdr:rowOff>110730</xdr:rowOff>
    </xdr:from>
    <xdr:to>
      <xdr:col>6</xdr:col>
      <xdr:colOff>437144</xdr:colOff>
      <xdr:row>9</xdr:row>
      <xdr:rowOff>85557</xdr:rowOff>
    </xdr:to>
    <xdr:pic>
      <xdr:nvPicPr>
        <xdr:cNvPr id="23" name="Imagem 2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145" y="1527574"/>
          <a:ext cx="997405" cy="3796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2064898</xdr:colOff>
      <xdr:row>5</xdr:row>
      <xdr:rowOff>98424</xdr:rowOff>
    </xdr:from>
    <xdr:to>
      <xdr:col>6</xdr:col>
      <xdr:colOff>615737</xdr:colOff>
      <xdr:row>6</xdr:row>
      <xdr:rowOff>120897</xdr:rowOff>
    </xdr:to>
    <xdr:grpSp>
      <xdr:nvGrpSpPr>
        <xdr:cNvPr id="24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148742" y="1110455"/>
          <a:ext cx="765401" cy="224880"/>
          <a:chOff x="7817675" y="768144"/>
          <a:chExt cx="918516" cy="249238"/>
        </a:xfrm>
      </xdr:grpSpPr>
      <xdr:sp macro="" textlink="">
        <xdr:nvSpPr>
          <xdr:cNvPr id="25" name="Retângulo Arredondado 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6" name="Seta para a Direita 6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1381124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74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369095</xdr:colOff>
      <xdr:row>6</xdr:row>
      <xdr:rowOff>47626</xdr:rowOff>
    </xdr:from>
    <xdr:to>
      <xdr:col>5</xdr:col>
      <xdr:colOff>1357316</xdr:colOff>
      <xdr:row>7</xdr:row>
      <xdr:rowOff>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5" y="119062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875256</xdr:colOff>
      <xdr:row>0</xdr:row>
      <xdr:rowOff>77526</xdr:rowOff>
    </xdr:from>
    <xdr:to>
      <xdr:col>4</xdr:col>
      <xdr:colOff>1240383</xdr:colOff>
      <xdr:row>5</xdr:row>
      <xdr:rowOff>166687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03944" y="77526"/>
          <a:ext cx="5961064" cy="1041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408900</xdr:colOff>
      <xdr:row>4</xdr:row>
      <xdr:rowOff>0</xdr:rowOff>
    </xdr:from>
    <xdr:to>
      <xdr:col>5</xdr:col>
      <xdr:colOff>1245314</xdr:colOff>
      <xdr:row>5</xdr:row>
      <xdr:rowOff>36080</xdr:rowOff>
    </xdr:to>
    <xdr:grpSp>
      <xdr:nvGrpSpPr>
        <xdr:cNvPr id="11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8314650" y="762000"/>
          <a:ext cx="836414" cy="226580"/>
          <a:chOff x="7817675" y="768144"/>
          <a:chExt cx="918516" cy="249238"/>
        </a:xfrm>
      </xdr:grpSpPr>
      <xdr:sp macro="" textlink="">
        <xdr:nvSpPr>
          <xdr:cNvPr id="12" name="Retângulo Arredondado 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3" name="Seta para a Direita 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31905" cy="1094233"/>
        </a:xfrm>
        <a:prstGeom prst="rect">
          <a:avLst/>
        </a:prstGeom>
      </xdr:spPr>
    </xdr:pic>
    <xdr:clientData/>
  </xdr:twoCellAnchor>
  <xdr:twoCellAnchor>
    <xdr:from>
      <xdr:col>3</xdr:col>
      <xdr:colOff>478386</xdr:colOff>
      <xdr:row>4</xdr:row>
      <xdr:rowOff>35143</xdr:rowOff>
    </xdr:from>
    <xdr:to>
      <xdr:col>3</xdr:col>
      <xdr:colOff>1314800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6741074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76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616294</xdr:colOff>
      <xdr:row>0</xdr:row>
      <xdr:rowOff>190499</xdr:rowOff>
    </xdr:from>
    <xdr:to>
      <xdr:col>4</xdr:col>
      <xdr:colOff>0</xdr:colOff>
      <xdr:row>5</xdr:row>
      <xdr:rowOff>130969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44982" y="190499"/>
          <a:ext cx="6086924" cy="892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14745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477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3</xdr:col>
      <xdr:colOff>1357312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697038" y="241300"/>
          <a:ext cx="6161087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3</xdr:col>
      <xdr:colOff>454842</xdr:colOff>
      <xdr:row>4</xdr:row>
      <xdr:rowOff>47625</xdr:rowOff>
    </xdr:from>
    <xdr:to>
      <xdr:col>3</xdr:col>
      <xdr:colOff>1291256</xdr:colOff>
      <xdr:row>5</xdr:row>
      <xdr:rowOff>83705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6955655" y="809625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531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1524000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0</xdr:row>
      <xdr:rowOff>166687</xdr:rowOff>
    </xdr:from>
    <xdr:to>
      <xdr:col>4</xdr:col>
      <xdr:colOff>11906</xdr:colOff>
      <xdr:row>5</xdr:row>
      <xdr:rowOff>154780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01813" y="166687"/>
          <a:ext cx="5841999" cy="94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696669</xdr:colOff>
      <xdr:row>4</xdr:row>
      <xdr:rowOff>58956</xdr:rowOff>
    </xdr:from>
    <xdr:to>
      <xdr:col>3</xdr:col>
      <xdr:colOff>1533083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84029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11906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0469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5</xdr:col>
      <xdr:colOff>58383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23975" y="134938"/>
          <a:ext cx="6116283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188674</xdr:colOff>
      <xdr:row>4</xdr:row>
      <xdr:rowOff>51018</xdr:rowOff>
    </xdr:from>
    <xdr:to>
      <xdr:col>4</xdr:col>
      <xdr:colOff>1001276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665674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952504</xdr:colOff>
      <xdr:row>6</xdr:row>
      <xdr:rowOff>250031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4781" cy="1110109"/>
        </a:xfrm>
        <a:prstGeom prst="rect">
          <a:avLst/>
        </a:prstGeom>
      </xdr:spPr>
    </xdr:pic>
    <xdr:clientData/>
  </xdr:twoCellAnchor>
  <xdr:twoCellAnchor>
    <xdr:from>
      <xdr:col>1</xdr:col>
      <xdr:colOff>774700</xdr:colOff>
      <xdr:row>1</xdr:row>
      <xdr:rowOff>44450</xdr:rowOff>
    </xdr:from>
    <xdr:to>
      <xdr:col>3</xdr:col>
      <xdr:colOff>1440657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08138" y="234950"/>
          <a:ext cx="6047582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537126</xdr:colOff>
      <xdr:row>4</xdr:row>
      <xdr:rowOff>54191</xdr:rowOff>
    </xdr:from>
    <xdr:to>
      <xdr:col>3</xdr:col>
      <xdr:colOff>1373540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6847439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3</xdr:row>
      <xdr:rowOff>11906</xdr:rowOff>
    </xdr:from>
    <xdr:to>
      <xdr:col>9</xdr:col>
      <xdr:colOff>0</xdr:colOff>
      <xdr:row>8</xdr:row>
      <xdr:rowOff>156815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11906"/>
          <a:ext cx="8572500" cy="1097409"/>
        </a:xfrm>
        <a:prstGeom prst="rect">
          <a:avLst/>
        </a:prstGeom>
      </xdr:spPr>
    </xdr:pic>
    <xdr:clientData/>
  </xdr:twoCellAnchor>
  <xdr:twoCellAnchor>
    <xdr:from>
      <xdr:col>1</xdr:col>
      <xdr:colOff>978694</xdr:colOff>
      <xdr:row>3</xdr:row>
      <xdr:rowOff>154781</xdr:rowOff>
    </xdr:from>
    <xdr:to>
      <xdr:col>7</xdr:col>
      <xdr:colOff>548505</xdr:colOff>
      <xdr:row>7</xdr:row>
      <xdr:rowOff>47625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288257" y="154781"/>
          <a:ext cx="5380061" cy="654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670985</xdr:colOff>
      <xdr:row>6</xdr:row>
      <xdr:rowOff>178232</xdr:rowOff>
    </xdr:from>
    <xdr:to>
      <xdr:col>8</xdr:col>
      <xdr:colOff>726276</xdr:colOff>
      <xdr:row>8</xdr:row>
      <xdr:rowOff>35718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659954" y="749732"/>
          <a:ext cx="864916" cy="238486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523877</xdr:colOff>
      <xdr:row>9</xdr:row>
      <xdr:rowOff>95249</xdr:rowOff>
    </xdr:from>
    <xdr:to>
      <xdr:col>8</xdr:col>
      <xdr:colOff>702473</xdr:colOff>
      <xdr:row>10</xdr:row>
      <xdr:rowOff>166686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3721" y="123824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01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Informe_Mercado\2020\Trim_3\Informe_Mercado_202009_Atualizado_sem_CEMIG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44">
          <cell r="F44">
            <v>18082.954630999997</v>
          </cell>
        </row>
        <row r="46">
          <cell r="C46">
            <v>4363.6880708649996</v>
          </cell>
          <cell r="F46">
            <v>5300.2999209139998</v>
          </cell>
        </row>
        <row r="50">
          <cell r="C50">
            <v>1022.952183072</v>
          </cell>
          <cell r="F50">
            <v>10873.830038571999</v>
          </cell>
        </row>
        <row r="52">
          <cell r="C52">
            <v>816.67324099999996</v>
          </cell>
        </row>
        <row r="54">
          <cell r="C54">
            <v>5586.7563780089995</v>
          </cell>
        </row>
        <row r="56">
          <cell r="C56">
            <v>441.70808400000004</v>
          </cell>
        </row>
        <row r="58">
          <cell r="C58">
            <v>700.79314299999999</v>
          </cell>
        </row>
        <row r="60">
          <cell r="C60">
            <v>8695.1483719989992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</sheetNames>
    <sheetDataSet>
      <sheetData sheetId="0">
        <row r="27">
          <cell r="D27">
            <v>8095030.6321180938</v>
          </cell>
        </row>
        <row r="28">
          <cell r="D28">
            <v>1341452.4934780281</v>
          </cell>
        </row>
        <row r="30">
          <cell r="D30">
            <v>2798569.9966880498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5" zoomScaleNormal="85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20"/>
      <c r="N1" s="20"/>
      <c r="O1" s="20"/>
    </row>
    <row r="2" spans="13:15">
      <c r="M2" s="20"/>
      <c r="N2" s="20"/>
      <c r="O2" s="20"/>
    </row>
    <row r="3" spans="13:15">
      <c r="M3" s="20"/>
      <c r="N3" s="20"/>
      <c r="O3" s="20"/>
    </row>
    <row r="4" spans="13:15">
      <c r="M4" s="20"/>
      <c r="N4" s="20"/>
      <c r="O4" s="20"/>
    </row>
    <row r="5" spans="13:15">
      <c r="M5" s="20"/>
      <c r="N5" s="20"/>
      <c r="O5" s="20"/>
    </row>
    <row r="6" spans="13:15">
      <c r="M6" s="20"/>
      <c r="N6" s="20"/>
      <c r="O6" s="20"/>
    </row>
    <row r="7" spans="13:15">
      <c r="M7" s="20"/>
      <c r="N7" s="20"/>
      <c r="O7" s="20"/>
    </row>
    <row r="8" spans="13:15">
      <c r="M8" s="20"/>
      <c r="N8" s="20"/>
      <c r="O8" s="20"/>
    </row>
    <row r="9" spans="13:15">
      <c r="M9" s="20"/>
      <c r="N9" s="20"/>
      <c r="O9" s="20"/>
    </row>
    <row r="10" spans="13:15">
      <c r="M10" s="20"/>
      <c r="N10" s="20"/>
      <c r="O10" s="20"/>
    </row>
    <row r="11" spans="13:15">
      <c r="M11" s="20"/>
      <c r="N11" s="20"/>
      <c r="O11" s="20"/>
    </row>
    <row r="12" spans="13:15">
      <c r="M12" s="20"/>
      <c r="N12" s="20"/>
      <c r="O12" s="20"/>
    </row>
    <row r="13" spans="13:15">
      <c r="M13" s="20"/>
      <c r="N13" s="20"/>
      <c r="O13" s="20"/>
    </row>
    <row r="14" spans="13:15">
      <c r="M14" s="20"/>
      <c r="N14" s="20"/>
      <c r="O14" s="20"/>
    </row>
    <row r="15" spans="13:15">
      <c r="M15" s="20"/>
      <c r="N15" s="20"/>
      <c r="O15" s="20"/>
    </row>
    <row r="16" spans="13:15">
      <c r="M16" s="20"/>
      <c r="N16" s="20"/>
      <c r="O16" s="20"/>
    </row>
    <row r="17" spans="13:15">
      <c r="M17" s="20"/>
      <c r="N17" s="20"/>
      <c r="O17" s="20"/>
    </row>
    <row r="18" spans="13:15">
      <c r="M18" s="20"/>
      <c r="N18" s="20"/>
      <c r="O18" s="20"/>
    </row>
    <row r="19" spans="13:15">
      <c r="M19" s="20"/>
      <c r="N19" s="20"/>
      <c r="O19" s="20"/>
    </row>
    <row r="20" spans="13:15">
      <c r="M20" s="20"/>
      <c r="N20" s="20"/>
      <c r="O20" s="20"/>
    </row>
    <row r="21" spans="13:15">
      <c r="M21" s="20"/>
      <c r="N21" s="20"/>
      <c r="O21" s="20"/>
    </row>
    <row r="22" spans="13:15">
      <c r="M22" s="20"/>
      <c r="N22" s="20"/>
      <c r="O22" s="20"/>
    </row>
    <row r="23" spans="13:15">
      <c r="M23" s="20"/>
      <c r="N23" s="20"/>
      <c r="O23" s="20"/>
    </row>
    <row r="24" spans="13:15">
      <c r="M24" s="20"/>
      <c r="N24" s="20"/>
      <c r="O24" s="20"/>
    </row>
    <row r="25" spans="13:15">
      <c r="M25" s="20"/>
      <c r="N25" s="20"/>
      <c r="O25" s="20"/>
    </row>
    <row r="26" spans="13:15">
      <c r="M26" s="20"/>
      <c r="N26" s="20"/>
      <c r="O26" s="20"/>
    </row>
    <row r="27" spans="13:15">
      <c r="M27" s="20"/>
      <c r="N27" s="20"/>
      <c r="O27" s="20"/>
    </row>
    <row r="28" spans="13:15">
      <c r="M28" s="20"/>
      <c r="N28" s="20"/>
      <c r="O28" s="20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F7"/>
  <sheetViews>
    <sheetView showGridLines="0" showRowColHeaders="0" topLeftCell="A7" zoomScale="80" zoomScaleNormal="80" workbookViewId="0">
      <selection activeCell="A28" sqref="A28"/>
    </sheetView>
  </sheetViews>
  <sheetFormatPr defaultColWidth="9.140625" defaultRowHeight="15"/>
  <cols>
    <col min="1" max="1" width="13.7109375" style="18" customWidth="1"/>
    <col min="2" max="2" width="49.7109375" style="18" customWidth="1"/>
    <col min="3" max="3" width="22.28515625" style="18" customWidth="1"/>
    <col min="4" max="4" width="18.42578125" style="18" customWidth="1"/>
    <col min="5" max="6" width="9.140625" style="18" customWidth="1"/>
    <col min="7" max="16384" width="9.140625" style="18"/>
  </cols>
  <sheetData>
    <row r="5" spans="1:6">
      <c r="A5"/>
      <c r="B5" s="124"/>
      <c r="C5" s="125"/>
      <c r="D5" s="125"/>
      <c r="E5" s="125"/>
      <c r="F5" s="125"/>
    </row>
    <row r="6" spans="1:6">
      <c r="A6"/>
      <c r="B6" s="125"/>
      <c r="C6" s="125"/>
      <c r="D6" s="125"/>
      <c r="E6" s="125"/>
      <c r="F6" s="125"/>
    </row>
    <row r="7" spans="1:6" ht="30.75" customHeight="1">
      <c r="B7" s="6"/>
      <c r="C7" s="3"/>
    </row>
  </sheetData>
  <mergeCells count="1">
    <mergeCell ref="B5:F6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2"/>
  <sheetViews>
    <sheetView showGridLines="0" showRowColHeaders="0" zoomScale="80" zoomScaleNormal="80" workbookViewId="0">
      <selection activeCell="A28" sqref="A28"/>
    </sheetView>
  </sheetViews>
  <sheetFormatPr defaultColWidth="9.140625" defaultRowHeight="15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24"/>
      <c r="C4" s="125"/>
      <c r="D4" s="125"/>
    </row>
    <row r="5" spans="2:4" ht="32.1" customHeight="1">
      <c r="B5" s="125"/>
      <c r="C5" s="125"/>
      <c r="D5" s="125"/>
    </row>
    <row r="6" spans="2:4">
      <c r="B6" s="125"/>
      <c r="C6" s="125"/>
      <c r="D6" s="125"/>
    </row>
    <row r="7" spans="2:4">
      <c r="B7" s="6" t="s">
        <v>2</v>
      </c>
      <c r="C7" s="2"/>
      <c r="D7" s="2"/>
    </row>
    <row r="8" spans="2:4" ht="21.95" customHeight="1">
      <c r="B8" s="126"/>
      <c r="C8" s="121" t="s">
        <v>164</v>
      </c>
      <c r="D8" s="122"/>
    </row>
    <row r="9" spans="2:4">
      <c r="B9" s="126"/>
      <c r="C9" s="27" t="s">
        <v>179</v>
      </c>
      <c r="D9" s="27" t="s">
        <v>161</v>
      </c>
    </row>
    <row r="10" spans="2:4" ht="18.95" customHeight="1">
      <c r="B10" s="69" t="s">
        <v>80</v>
      </c>
      <c r="C10" s="70"/>
      <c r="D10" s="70"/>
    </row>
    <row r="11" spans="2:4" ht="18.95" customHeight="1">
      <c r="B11" s="60" t="s">
        <v>81</v>
      </c>
      <c r="C11" s="71">
        <v>440700</v>
      </c>
      <c r="D11" s="71">
        <v>198694</v>
      </c>
    </row>
    <row r="12" spans="2:4" ht="18.95" customHeight="1">
      <c r="B12" s="60" t="s">
        <v>82</v>
      </c>
      <c r="C12" s="71">
        <v>279717</v>
      </c>
      <c r="D12" s="71">
        <v>342243</v>
      </c>
    </row>
    <row r="13" spans="2:4" ht="18.95" customHeight="1">
      <c r="B13" s="60" t="s">
        <v>83</v>
      </c>
      <c r="C13" s="71">
        <v>2761370</v>
      </c>
      <c r="D13" s="71">
        <v>3021976</v>
      </c>
    </row>
    <row r="14" spans="2:4" ht="18.95" customHeight="1">
      <c r="B14" s="60" t="s">
        <v>84</v>
      </c>
      <c r="C14" s="71">
        <v>333642</v>
      </c>
      <c r="D14" s="71">
        <v>264910</v>
      </c>
    </row>
    <row r="15" spans="2:4" ht="18.95" customHeight="1">
      <c r="B15" s="60" t="s">
        <v>85</v>
      </c>
      <c r="C15" s="71">
        <v>1828665</v>
      </c>
      <c r="D15" s="71">
        <v>1907198</v>
      </c>
    </row>
    <row r="16" spans="2:4" ht="18.95" customHeight="1">
      <c r="B16" s="60" t="s">
        <v>86</v>
      </c>
      <c r="C16" s="71" t="s">
        <v>163</v>
      </c>
      <c r="D16" s="71">
        <v>45363</v>
      </c>
    </row>
    <row r="17" spans="2:4" ht="18.95" customHeight="1">
      <c r="B17" s="60" t="s">
        <v>87</v>
      </c>
      <c r="C17" s="71">
        <v>30259</v>
      </c>
      <c r="D17" s="71">
        <v>29963</v>
      </c>
    </row>
    <row r="18" spans="2:4" ht="18.95" customHeight="1">
      <c r="B18" s="60" t="s">
        <v>88</v>
      </c>
      <c r="C18" s="71">
        <v>207286</v>
      </c>
      <c r="D18" s="71">
        <v>233315</v>
      </c>
    </row>
    <row r="19" spans="2:4" ht="18.95" customHeight="1">
      <c r="B19" s="60" t="s">
        <v>89</v>
      </c>
      <c r="C19" s="71">
        <v>90923</v>
      </c>
      <c r="D19" s="71">
        <v>287420</v>
      </c>
    </row>
    <row r="20" spans="2:4" ht="18.95" customHeight="1">
      <c r="B20" s="60" t="s">
        <v>90</v>
      </c>
      <c r="C20" s="71">
        <v>62479</v>
      </c>
      <c r="D20" s="71">
        <v>46540</v>
      </c>
    </row>
    <row r="21" spans="2:4" ht="18.95" customHeight="1">
      <c r="B21" s="60" t="s">
        <v>189</v>
      </c>
      <c r="C21" s="71">
        <v>746031</v>
      </c>
      <c r="D21" s="71">
        <v>1221433</v>
      </c>
    </row>
    <row r="22" spans="2:4" ht="18.95" customHeight="1">
      <c r="B22" s="60" t="s">
        <v>190</v>
      </c>
      <c r="C22" s="71">
        <v>209817</v>
      </c>
      <c r="D22" s="71">
        <v>161923</v>
      </c>
    </row>
    <row r="23" spans="2:4" ht="18.95" customHeight="1" thickBot="1">
      <c r="B23" s="69" t="s">
        <v>91</v>
      </c>
      <c r="C23" s="72">
        <v>6990889</v>
      </c>
      <c r="D23" s="72">
        <v>7760978</v>
      </c>
    </row>
    <row r="24" spans="2:4" ht="18.95" customHeight="1" thickTop="1">
      <c r="B24" s="60"/>
      <c r="C24" s="71"/>
      <c r="D24" s="71"/>
    </row>
    <row r="25" spans="2:4" ht="18.95" customHeight="1">
      <c r="B25" s="69" t="s">
        <v>92</v>
      </c>
      <c r="C25" s="71"/>
      <c r="D25" s="71"/>
    </row>
    <row r="26" spans="2:4" ht="18.95" customHeight="1">
      <c r="B26" s="60" t="s">
        <v>82</v>
      </c>
      <c r="C26" s="71">
        <v>1052</v>
      </c>
      <c r="D26" s="71">
        <v>69125</v>
      </c>
    </row>
    <row r="27" spans="2:4" ht="18.95" customHeight="1">
      <c r="B27" s="60" t="s">
        <v>93</v>
      </c>
      <c r="C27" s="71">
        <v>2119494</v>
      </c>
      <c r="D27" s="71">
        <v>1656651</v>
      </c>
    </row>
    <row r="28" spans="2:4" ht="11.45" customHeight="1">
      <c r="B28" s="60" t="s">
        <v>85</v>
      </c>
      <c r="C28" s="71">
        <v>540281</v>
      </c>
      <c r="D28" s="71">
        <v>1197692</v>
      </c>
    </row>
    <row r="29" spans="2:4" ht="18.95" customHeight="1">
      <c r="B29" s="60" t="s">
        <v>86</v>
      </c>
      <c r="C29" s="71">
        <v>76278</v>
      </c>
      <c r="D29" s="71">
        <v>68967</v>
      </c>
    </row>
    <row r="30" spans="2:4" ht="18.95" customHeight="1">
      <c r="B30" s="60" t="s">
        <v>94</v>
      </c>
      <c r="C30" s="71">
        <v>651279</v>
      </c>
      <c r="D30" s="71">
        <v>619772</v>
      </c>
    </row>
    <row r="31" spans="2:4" ht="18.95" customHeight="1">
      <c r="B31" s="60" t="s">
        <v>84</v>
      </c>
      <c r="C31" s="71">
        <v>43386</v>
      </c>
      <c r="D31" s="71">
        <v>48148</v>
      </c>
    </row>
    <row r="32" spans="2:4" ht="18.95" customHeight="1">
      <c r="B32" s="60" t="s">
        <v>190</v>
      </c>
      <c r="C32" s="71">
        <v>17327</v>
      </c>
      <c r="D32" s="71">
        <v>13352</v>
      </c>
    </row>
    <row r="33" spans="2:4" ht="18.95" customHeight="1">
      <c r="B33" s="60" t="s">
        <v>189</v>
      </c>
      <c r="C33" s="71">
        <v>198059</v>
      </c>
      <c r="D33" s="71">
        <v>926115</v>
      </c>
    </row>
    <row r="34" spans="2:4" ht="18.95" customHeight="1">
      <c r="B34" s="60" t="s">
        <v>191</v>
      </c>
      <c r="C34" s="71">
        <v>1369652</v>
      </c>
      <c r="D34" s="71">
        <v>683729</v>
      </c>
    </row>
    <row r="35" spans="2:4" ht="18.95" customHeight="1">
      <c r="B35" s="60" t="s">
        <v>95</v>
      </c>
      <c r="C35" s="71">
        <v>1849852</v>
      </c>
      <c r="D35" s="71">
        <v>1926652</v>
      </c>
    </row>
    <row r="36" spans="2:4" ht="18.95" customHeight="1">
      <c r="B36" s="60" t="s">
        <v>96</v>
      </c>
      <c r="C36" s="71">
        <v>11314918</v>
      </c>
      <c r="D36" s="71">
        <v>9449638</v>
      </c>
    </row>
    <row r="37" spans="2:4" ht="18.95" customHeight="1">
      <c r="B37" s="60" t="s">
        <v>192</v>
      </c>
      <c r="C37" s="71">
        <v>240178</v>
      </c>
      <c r="D37" s="71">
        <v>176809</v>
      </c>
    </row>
    <row r="38" spans="2:4" ht="18.95" customHeight="1">
      <c r="B38" s="69" t="s">
        <v>97</v>
      </c>
      <c r="C38" s="73">
        <v>18421756</v>
      </c>
      <c r="D38" s="73">
        <v>16836650</v>
      </c>
    </row>
    <row r="39" spans="2:4" ht="20.25" customHeight="1" thickBot="1">
      <c r="B39" s="69" t="s">
        <v>98</v>
      </c>
      <c r="C39" s="72">
        <v>25412645</v>
      </c>
      <c r="D39" s="72">
        <v>24597628</v>
      </c>
    </row>
    <row r="40" spans="2:4" ht="15.75" thickTop="1"/>
    <row r="41" spans="2:4" hidden="1"/>
    <row r="42" spans="2:4" hidden="1"/>
  </sheetData>
  <mergeCells count="3">
    <mergeCell ref="B8:B9"/>
    <mergeCell ref="C8:D8"/>
    <mergeCell ref="B4:D6"/>
  </mergeCells>
  <conditionalFormatting sqref="B10:D16 B17:B38">
    <cfRule type="expression" dxfId="9" priority="5">
      <formula>MOD(ROW(),2)=0</formula>
    </cfRule>
    <cfRule type="expression" dxfId="8" priority="6">
      <formula>MOD(ROW(),2)=0</formula>
    </cfRule>
  </conditionalFormatting>
  <conditionalFormatting sqref="B39">
    <cfRule type="expression" dxfId="7" priority="3">
      <formula>MOD(ROW(),2)=0</formula>
    </cfRule>
    <cfRule type="expression" dxfId="6" priority="4">
      <formula>MOD(ROW(),2)=0</formula>
    </cfRule>
  </conditionalFormatting>
  <conditionalFormatting sqref="C17:D39">
    <cfRule type="expression" dxfId="5" priority="1">
      <formula>MOD(ROW(),2)=0</formula>
    </cfRule>
    <cfRule type="expression" dxfId="4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D46"/>
  <sheetViews>
    <sheetView showGridLines="0" showRowColHeaders="0" topLeftCell="A4" zoomScale="80" zoomScaleNormal="80" workbookViewId="0">
      <selection activeCell="A28" sqref="A28"/>
    </sheetView>
  </sheetViews>
  <sheetFormatPr defaultColWidth="8.7109375" defaultRowHeight="15"/>
  <cols>
    <col min="1" max="1" width="13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24"/>
      <c r="C4" s="125"/>
      <c r="D4" s="125"/>
    </row>
    <row r="5" spans="2:4" ht="17.25" customHeight="1">
      <c r="B5" s="125"/>
      <c r="C5" s="125"/>
      <c r="D5" s="125"/>
    </row>
    <row r="6" spans="2:4" ht="17.25" customHeight="1">
      <c r="B6" s="125"/>
      <c r="C6" s="125"/>
      <c r="D6" s="125"/>
    </row>
    <row r="7" spans="2:4" ht="20.45" customHeight="1">
      <c r="B7" s="6" t="s">
        <v>2</v>
      </c>
      <c r="C7" s="2"/>
      <c r="D7" s="2"/>
    </row>
    <row r="8" spans="2:4" ht="20.45" customHeight="1">
      <c r="B8" s="127"/>
      <c r="C8" s="121" t="s">
        <v>164</v>
      </c>
      <c r="D8" s="122"/>
    </row>
    <row r="9" spans="2:4">
      <c r="B9" s="127"/>
      <c r="C9" s="27" t="s">
        <v>179</v>
      </c>
      <c r="D9" s="27" t="s">
        <v>161</v>
      </c>
    </row>
    <row r="10" spans="2:4" s="9" customFormat="1" ht="20.45" customHeight="1">
      <c r="B10" s="69" t="s">
        <v>80</v>
      </c>
      <c r="C10" s="70"/>
      <c r="D10" s="70"/>
    </row>
    <row r="11" spans="2:4" s="9" customFormat="1" ht="20.45" customHeight="1">
      <c r="B11" s="60" t="s">
        <v>219</v>
      </c>
      <c r="C11" s="71">
        <v>883795</v>
      </c>
      <c r="D11" s="71">
        <v>875254</v>
      </c>
    </row>
    <row r="12" spans="2:4" s="9" customFormat="1" ht="20.45" customHeight="1">
      <c r="B12" s="60" t="s">
        <v>99</v>
      </c>
      <c r="C12" s="71">
        <v>1929723</v>
      </c>
      <c r="D12" s="71">
        <v>2019994</v>
      </c>
    </row>
    <row r="13" spans="2:4" s="9" customFormat="1" ht="20.45" customHeight="1">
      <c r="B13" s="60" t="s">
        <v>100</v>
      </c>
      <c r="C13" s="71">
        <v>538690</v>
      </c>
      <c r="D13" s="71">
        <v>226823</v>
      </c>
    </row>
    <row r="14" spans="2:4" s="9" customFormat="1" ht="20.45" customHeight="1">
      <c r="B14" s="60" t="s">
        <v>193</v>
      </c>
      <c r="C14" s="71">
        <v>88043</v>
      </c>
      <c r="D14" s="71" t="s">
        <v>162</v>
      </c>
    </row>
    <row r="15" spans="2:4" s="9" customFormat="1" ht="20.45" customHeight="1">
      <c r="B15" s="60" t="s">
        <v>101</v>
      </c>
      <c r="C15" s="71">
        <v>162661</v>
      </c>
      <c r="D15" s="71">
        <v>141428</v>
      </c>
    </row>
    <row r="16" spans="2:4" s="9" customFormat="1" ht="20.45" customHeight="1">
      <c r="B16" s="60" t="s">
        <v>102</v>
      </c>
      <c r="C16" s="71">
        <v>393389</v>
      </c>
      <c r="D16" s="71">
        <v>499178</v>
      </c>
    </row>
    <row r="17" spans="2:4" s="9" customFormat="1" ht="20.45" customHeight="1">
      <c r="B17" s="60" t="s">
        <v>103</v>
      </c>
      <c r="C17" s="71">
        <v>52273</v>
      </c>
      <c r="D17" s="71">
        <v>87116</v>
      </c>
    </row>
    <row r="18" spans="2:4" s="9" customFormat="1" ht="20.45" customHeight="1">
      <c r="B18" s="60" t="s">
        <v>54</v>
      </c>
      <c r="C18" s="71">
        <v>274904</v>
      </c>
      <c r="D18" s="71">
        <v>244559</v>
      </c>
    </row>
    <row r="19" spans="2:4" s="9" customFormat="1" ht="20.45" customHeight="1">
      <c r="B19" s="60" t="s">
        <v>88</v>
      </c>
      <c r="C19" s="71">
        <v>312475</v>
      </c>
      <c r="D19" s="71">
        <v>357106</v>
      </c>
    </row>
    <row r="20" spans="2:4" s="9" customFormat="1" ht="20.45" customHeight="1">
      <c r="B20" s="60" t="s">
        <v>220</v>
      </c>
      <c r="C20" s="71">
        <v>455273</v>
      </c>
      <c r="D20" s="71">
        <v>236000</v>
      </c>
    </row>
    <row r="21" spans="2:4" s="9" customFormat="1" ht="20.45" customHeight="1">
      <c r="B21" s="60" t="s">
        <v>194</v>
      </c>
      <c r="C21" s="71" t="s">
        <v>163</v>
      </c>
      <c r="D21" s="71">
        <v>51359</v>
      </c>
    </row>
    <row r="22" spans="2:4" s="9" customFormat="1" ht="20.45" customHeight="1">
      <c r="B22" s="60" t="s">
        <v>104</v>
      </c>
      <c r="C22" s="71">
        <v>504052</v>
      </c>
      <c r="D22" s="71">
        <v>916961</v>
      </c>
    </row>
    <row r="23" spans="2:4" s="9" customFormat="1" ht="20.45" customHeight="1">
      <c r="B23" s="60" t="s">
        <v>195</v>
      </c>
      <c r="C23" s="71">
        <v>1154798</v>
      </c>
      <c r="D23" s="71">
        <v>704025</v>
      </c>
    </row>
    <row r="24" spans="2:4" s="9" customFormat="1" ht="20.45" customHeight="1">
      <c r="B24" s="60" t="s">
        <v>196</v>
      </c>
      <c r="C24" s="71">
        <v>43602</v>
      </c>
      <c r="D24" s="71">
        <v>49261</v>
      </c>
    </row>
    <row r="25" spans="2:4" s="9" customFormat="1" ht="20.45" customHeight="1">
      <c r="B25" s="60" t="s">
        <v>197</v>
      </c>
      <c r="C25" s="71">
        <v>325837</v>
      </c>
      <c r="D25" s="71">
        <v>250829</v>
      </c>
    </row>
    <row r="26" spans="2:4" s="9" customFormat="1" ht="20.45" customHeight="1">
      <c r="B26" s="69" t="s">
        <v>91</v>
      </c>
      <c r="C26" s="73">
        <v>7119515</v>
      </c>
      <c r="D26" s="73">
        <v>6659893</v>
      </c>
    </row>
    <row r="27" spans="2:4" s="9" customFormat="1" ht="20.45" customHeight="1">
      <c r="B27" s="60"/>
      <c r="C27" s="71"/>
      <c r="D27" s="71"/>
    </row>
    <row r="28" spans="2:4" s="9" customFormat="1" ht="20.45" customHeight="1">
      <c r="B28" s="60" t="s">
        <v>92</v>
      </c>
      <c r="C28" s="71"/>
      <c r="D28" s="71"/>
    </row>
    <row r="29" spans="2:4" s="9" customFormat="1" ht="20.45" customHeight="1">
      <c r="B29" s="60" t="s">
        <v>219</v>
      </c>
      <c r="C29" s="71">
        <v>3692203</v>
      </c>
      <c r="D29" s="71">
        <v>3371907</v>
      </c>
    </row>
    <row r="30" spans="2:4" s="9" customFormat="1" ht="20.45" customHeight="1">
      <c r="B30" s="60" t="s">
        <v>106</v>
      </c>
      <c r="C30" s="71">
        <v>1342624</v>
      </c>
      <c r="D30" s="71">
        <v>1203590</v>
      </c>
    </row>
    <row r="31" spans="2:4" s="9" customFormat="1" ht="20.45" customHeight="1">
      <c r="B31" s="60" t="s">
        <v>54</v>
      </c>
      <c r="C31" s="71">
        <v>3550093</v>
      </c>
      <c r="D31" s="71">
        <v>3928836</v>
      </c>
    </row>
    <row r="32" spans="2:4" s="9" customFormat="1" ht="20.45" customHeight="1">
      <c r="B32" s="60" t="s">
        <v>102</v>
      </c>
      <c r="C32" s="71">
        <v>55437</v>
      </c>
      <c r="D32" s="71">
        <v>197457</v>
      </c>
    </row>
    <row r="33" spans="2:4" s="9" customFormat="1" ht="20.45" customHeight="1">
      <c r="B33" s="60" t="s">
        <v>105</v>
      </c>
      <c r="C33" s="71">
        <v>1632200</v>
      </c>
      <c r="D33" s="71">
        <v>2132289</v>
      </c>
    </row>
    <row r="34" spans="2:4" s="9" customFormat="1" ht="20.45" customHeight="1">
      <c r="B34" s="60" t="s">
        <v>104</v>
      </c>
      <c r="C34" s="71">
        <v>679794</v>
      </c>
      <c r="D34" s="71" t="s">
        <v>162</v>
      </c>
    </row>
    <row r="35" spans="2:4" s="9" customFormat="1" ht="20.45" customHeight="1">
      <c r="B35" s="60" t="s">
        <v>196</v>
      </c>
      <c r="C35" s="71">
        <v>216271</v>
      </c>
      <c r="D35" s="71">
        <v>141751</v>
      </c>
    </row>
    <row r="36" spans="2:4" s="9" customFormat="1" ht="20.45" customHeight="1">
      <c r="B36" s="60" t="s">
        <v>197</v>
      </c>
      <c r="C36" s="74">
        <v>19248</v>
      </c>
      <c r="D36" s="74">
        <v>19239</v>
      </c>
    </row>
    <row r="37" spans="2:4" s="9" customFormat="1" ht="20.45" customHeight="1">
      <c r="B37" s="69" t="s">
        <v>97</v>
      </c>
      <c r="C37" s="73">
        <v>11187870</v>
      </c>
      <c r="D37" s="73">
        <v>10995069</v>
      </c>
    </row>
    <row r="38" spans="2:4" s="9" customFormat="1" ht="20.45" customHeight="1">
      <c r="B38" s="69" t="s">
        <v>107</v>
      </c>
      <c r="C38" s="73">
        <v>18307385</v>
      </c>
      <c r="D38" s="73">
        <v>17654962</v>
      </c>
    </row>
    <row r="39" spans="2:4" s="9" customFormat="1" ht="20.45" customHeight="1">
      <c r="B39" s="60"/>
      <c r="C39" s="71"/>
      <c r="D39" s="71"/>
    </row>
    <row r="40" spans="2:4" s="9" customFormat="1" ht="20.45" customHeight="1">
      <c r="B40" s="69" t="s">
        <v>108</v>
      </c>
      <c r="C40" s="71"/>
      <c r="D40" s="71"/>
    </row>
    <row r="41" spans="2:4" s="9" customFormat="1" ht="20.45" customHeight="1">
      <c r="B41" s="60" t="s">
        <v>109</v>
      </c>
      <c r="C41" s="71">
        <v>5371998</v>
      </c>
      <c r="D41" s="71">
        <v>5371998</v>
      </c>
    </row>
    <row r="42" spans="2:4" s="9" customFormat="1" ht="18.75" customHeight="1">
      <c r="B42" s="60" t="s">
        <v>110</v>
      </c>
      <c r="C42" s="71">
        <v>3270982</v>
      </c>
      <c r="D42" s="71">
        <v>3404039</v>
      </c>
    </row>
    <row r="43" spans="2:4" ht="18.75" customHeight="1">
      <c r="B43" s="60" t="s">
        <v>111</v>
      </c>
      <c r="C43" s="74">
        <v>-1537720</v>
      </c>
      <c r="D43" s="74">
        <v>-1833371</v>
      </c>
    </row>
    <row r="44" spans="2:4" ht="18.75" customHeight="1">
      <c r="B44" s="69" t="s">
        <v>112</v>
      </c>
      <c r="C44" s="73">
        <v>7105260</v>
      </c>
      <c r="D44" s="73">
        <v>6942666</v>
      </c>
    </row>
    <row r="45" spans="2:4" ht="18.75" customHeight="1" thickBot="1">
      <c r="B45" s="69" t="s">
        <v>113</v>
      </c>
      <c r="C45" s="72">
        <v>25412645</v>
      </c>
      <c r="D45" s="72">
        <v>24597628</v>
      </c>
    </row>
    <row r="46" spans="2:4" ht="15.75" thickTop="1"/>
  </sheetData>
  <mergeCells count="3">
    <mergeCell ref="B8:B9"/>
    <mergeCell ref="C8:D8"/>
    <mergeCell ref="B4:D6"/>
  </mergeCells>
  <conditionalFormatting sqref="B10:D45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D35"/>
  <sheetViews>
    <sheetView showGridLines="0" showRowColHeaders="0" zoomScale="80" zoomScaleNormal="80" workbookViewId="0">
      <selection activeCell="A28" sqref="A28"/>
    </sheetView>
  </sheetViews>
  <sheetFormatPr defaultColWidth="8.7109375" defaultRowHeight="15"/>
  <cols>
    <col min="1" max="1" width="13.85546875" customWidth="1"/>
    <col min="2" max="2" width="54.42578125" customWidth="1"/>
    <col min="3" max="3" width="21" customWidth="1"/>
    <col min="4" max="4" width="21.85546875" customWidth="1"/>
  </cols>
  <sheetData>
    <row r="5" spans="2:4">
      <c r="B5" s="124"/>
      <c r="C5" s="125"/>
      <c r="D5" s="125"/>
    </row>
    <row r="6" spans="2:4">
      <c r="B6" s="125"/>
      <c r="C6" s="125"/>
      <c r="D6" s="125"/>
    </row>
    <row r="7" spans="2:4" ht="7.5" customHeight="1">
      <c r="B7" s="125"/>
      <c r="C7" s="125"/>
      <c r="D7" s="125"/>
    </row>
    <row r="8" spans="2:4" ht="32.1" customHeight="1">
      <c r="B8" s="19" t="s">
        <v>4</v>
      </c>
      <c r="C8" s="2"/>
      <c r="D8" s="2"/>
    </row>
    <row r="9" spans="2:4" ht="31.5" customHeight="1">
      <c r="B9" s="127"/>
      <c r="C9" s="121" t="s">
        <v>164</v>
      </c>
      <c r="D9" s="122"/>
    </row>
    <row r="10" spans="2:4">
      <c r="B10" s="127"/>
      <c r="C10" s="27" t="s">
        <v>179</v>
      </c>
      <c r="D10" s="27" t="s">
        <v>161</v>
      </c>
    </row>
    <row r="11" spans="2:4" ht="21" customHeight="1">
      <c r="B11" s="60" t="s">
        <v>114</v>
      </c>
      <c r="C11" s="77">
        <v>20918716</v>
      </c>
      <c r="D11" s="77">
        <v>22344681</v>
      </c>
    </row>
    <row r="12" spans="2:4" ht="21" customHeight="1">
      <c r="B12" s="60"/>
      <c r="C12" s="71"/>
      <c r="D12" s="71"/>
    </row>
    <row r="13" spans="2:4" ht="21" customHeight="1">
      <c r="B13" s="69" t="s">
        <v>115</v>
      </c>
      <c r="C13" s="71"/>
      <c r="D13" s="71"/>
    </row>
    <row r="14" spans="2:4" ht="21" customHeight="1">
      <c r="B14" s="60" t="s">
        <v>116</v>
      </c>
      <c r="C14" s="71">
        <v>-11938473</v>
      </c>
      <c r="D14" s="71">
        <v>-14852695</v>
      </c>
    </row>
    <row r="15" spans="2:4" ht="21" customHeight="1">
      <c r="B15" s="60" t="s">
        <v>118</v>
      </c>
      <c r="C15" s="71">
        <v>-3193092</v>
      </c>
      <c r="D15" s="71">
        <v>-1802361</v>
      </c>
    </row>
    <row r="16" spans="2:4" ht="21" customHeight="1">
      <c r="B16" s="60" t="s">
        <v>198</v>
      </c>
      <c r="C16" s="74">
        <v>-2717273</v>
      </c>
      <c r="D16" s="74">
        <v>-2481608</v>
      </c>
    </row>
    <row r="17" spans="2:4" ht="21" customHeight="1">
      <c r="B17" s="60"/>
      <c r="C17" s="75">
        <v>-17848838</v>
      </c>
      <c r="D17" s="75">
        <v>-19136664</v>
      </c>
    </row>
    <row r="18" spans="2:4" ht="21" customHeight="1">
      <c r="B18" s="60"/>
      <c r="C18" s="71"/>
      <c r="D18" s="71"/>
    </row>
    <row r="19" spans="2:4" ht="21" customHeight="1">
      <c r="B19" s="69" t="s">
        <v>120</v>
      </c>
      <c r="C19" s="75">
        <v>3069878</v>
      </c>
      <c r="D19" s="75">
        <v>3208017</v>
      </c>
    </row>
    <row r="20" spans="2:4" ht="21" customHeight="1">
      <c r="B20" s="60"/>
      <c r="C20" s="71"/>
      <c r="D20" s="71"/>
    </row>
    <row r="21" spans="2:4" ht="21" customHeight="1">
      <c r="B21" s="69" t="s">
        <v>199</v>
      </c>
      <c r="C21" s="71"/>
      <c r="D21" s="71"/>
    </row>
    <row r="22" spans="2:4">
      <c r="B22" s="78" t="s">
        <v>221</v>
      </c>
      <c r="C22" s="71">
        <v>-108141</v>
      </c>
      <c r="D22" s="71">
        <v>-130175</v>
      </c>
    </row>
    <row r="23" spans="2:4" ht="21" customHeight="1">
      <c r="B23" s="60" t="s">
        <v>121</v>
      </c>
      <c r="C23" s="71">
        <v>-808006</v>
      </c>
      <c r="D23" s="71">
        <v>-434976</v>
      </c>
    </row>
    <row r="24" spans="2:4" ht="21" customHeight="1">
      <c r="B24" s="60" t="s">
        <v>122</v>
      </c>
      <c r="C24" s="74">
        <v>-661575</v>
      </c>
      <c r="D24" s="74">
        <v>-279930</v>
      </c>
    </row>
    <row r="25" spans="2:4" ht="21" customHeight="1">
      <c r="B25" s="60"/>
      <c r="C25" s="75">
        <v>-1577722</v>
      </c>
      <c r="D25" s="75">
        <v>-845081</v>
      </c>
    </row>
    <row r="26" spans="2:4" ht="21" customHeight="1">
      <c r="B26" s="60"/>
      <c r="C26" s="71"/>
      <c r="D26" s="71"/>
    </row>
    <row r="27" spans="2:4" ht="21" customHeight="1">
      <c r="B27" s="60" t="s">
        <v>200</v>
      </c>
      <c r="C27" s="75">
        <v>1492156</v>
      </c>
      <c r="D27" s="75">
        <v>2362936</v>
      </c>
    </row>
    <row r="28" spans="2:4" ht="21" customHeight="1">
      <c r="B28" s="60" t="s">
        <v>123</v>
      </c>
      <c r="C28" s="71">
        <v>790885</v>
      </c>
      <c r="D28" s="71">
        <v>657355</v>
      </c>
    </row>
    <row r="29" spans="2:4" ht="21" customHeight="1">
      <c r="B29" s="60" t="s">
        <v>124</v>
      </c>
      <c r="C29" s="74">
        <v>-1906130</v>
      </c>
      <c r="D29" s="74">
        <v>-664887</v>
      </c>
    </row>
    <row r="30" spans="2:4" ht="21" customHeight="1">
      <c r="B30" s="60" t="s">
        <v>125</v>
      </c>
      <c r="C30" s="75">
        <v>376911</v>
      </c>
      <c r="D30" s="75">
        <v>2355404</v>
      </c>
    </row>
    <row r="31" spans="2:4" ht="21" customHeight="1">
      <c r="B31" s="60"/>
      <c r="C31" s="71"/>
      <c r="D31" s="71"/>
    </row>
    <row r="32" spans="2:4" ht="21" customHeight="1">
      <c r="B32" s="60" t="s">
        <v>126</v>
      </c>
      <c r="C32" s="71">
        <v>-548585</v>
      </c>
      <c r="D32" s="71">
        <v>-632400</v>
      </c>
    </row>
    <row r="33" spans="2:4" ht="21" customHeight="1">
      <c r="B33" s="60" t="s">
        <v>127</v>
      </c>
      <c r="C33" s="71">
        <v>615149</v>
      </c>
      <c r="D33" s="71">
        <v>-22463</v>
      </c>
    </row>
    <row r="34" spans="2:4" ht="21" customHeight="1" thickBot="1">
      <c r="B34" s="60" t="s">
        <v>56</v>
      </c>
      <c r="C34" s="72">
        <v>443475</v>
      </c>
      <c r="D34" s="72">
        <v>1700541</v>
      </c>
    </row>
    <row r="35" spans="2:4" ht="21" customHeight="1" thickTop="1">
      <c r="B35" s="60" t="s">
        <v>128</v>
      </c>
      <c r="C35" s="104">
        <v>0.19</v>
      </c>
      <c r="D35" s="104">
        <v>0.72</v>
      </c>
    </row>
  </sheetData>
  <mergeCells count="3">
    <mergeCell ref="B9:B10"/>
    <mergeCell ref="C9:D9"/>
    <mergeCell ref="B5:D7"/>
  </mergeCells>
  <conditionalFormatting sqref="B11:D35">
    <cfRule type="expression" dxfId="2" priority="1">
      <formula>MOD(ROW(),2)=0</formula>
    </cfRule>
    <cfRule type="expression" dxfId="1" priority="2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7:D73"/>
  <sheetViews>
    <sheetView showGridLines="0" showRowColHeaders="0" zoomScale="85" zoomScaleNormal="85" workbookViewId="0">
      <selection activeCell="A28" sqref="A28"/>
    </sheetView>
  </sheetViews>
  <sheetFormatPr defaultColWidth="8.7109375" defaultRowHeight="15"/>
  <cols>
    <col min="1" max="1" width="13.85546875" customWidth="1"/>
    <col min="2" max="2" width="90.140625" customWidth="1"/>
    <col min="3" max="4" width="12.140625" customWidth="1"/>
  </cols>
  <sheetData>
    <row r="7" spans="2:4" ht="9.6" customHeight="1">
      <c r="B7" s="115"/>
      <c r="C7" s="116"/>
      <c r="D7" s="116"/>
    </row>
    <row r="8" spans="2:4">
      <c r="B8" s="6" t="s">
        <v>2</v>
      </c>
      <c r="C8" s="2"/>
      <c r="D8" s="2"/>
    </row>
    <row r="9" spans="2:4" ht="32.450000000000003" customHeight="1">
      <c r="B9" s="127"/>
      <c r="C9" s="121" t="s">
        <v>164</v>
      </c>
      <c r="D9" s="122"/>
    </row>
    <row r="10" spans="2:4">
      <c r="B10" s="127"/>
      <c r="C10" s="27" t="s">
        <v>179</v>
      </c>
      <c r="D10" s="27" t="s">
        <v>161</v>
      </c>
    </row>
    <row r="11" spans="2:4" ht="21" customHeight="1">
      <c r="B11" s="76" t="s">
        <v>129</v>
      </c>
      <c r="C11" s="71"/>
      <c r="D11" s="71"/>
    </row>
    <row r="12" spans="2:4" ht="21" customHeight="1">
      <c r="B12" s="78" t="s">
        <v>130</v>
      </c>
      <c r="C12" s="71">
        <v>443475</v>
      </c>
      <c r="D12" s="71">
        <v>1700541</v>
      </c>
    </row>
    <row r="13" spans="2:4" ht="21" customHeight="1">
      <c r="B13" s="78" t="s">
        <v>222</v>
      </c>
      <c r="C13" s="79"/>
      <c r="D13" s="79"/>
    </row>
    <row r="14" spans="2:4" ht="21" customHeight="1">
      <c r="B14" s="78" t="s">
        <v>54</v>
      </c>
      <c r="C14" s="71">
        <v>448434</v>
      </c>
      <c r="D14" s="71">
        <v>31827</v>
      </c>
    </row>
    <row r="15" spans="2:4" ht="21" customHeight="1">
      <c r="B15" s="78" t="s">
        <v>59</v>
      </c>
      <c r="C15" s="71">
        <v>738025</v>
      </c>
      <c r="D15" s="71">
        <v>682595</v>
      </c>
    </row>
    <row r="16" spans="2:4" ht="21" customHeight="1">
      <c r="B16" s="78" t="s">
        <v>223</v>
      </c>
      <c r="C16" s="79">
        <v>108141</v>
      </c>
      <c r="D16" s="79">
        <v>130175</v>
      </c>
    </row>
    <row r="17" spans="2:4" ht="21" customHeight="1">
      <c r="B17" s="78" t="s">
        <v>201</v>
      </c>
      <c r="C17" s="71">
        <v>397377</v>
      </c>
      <c r="D17" s="71">
        <v>68018</v>
      </c>
    </row>
    <row r="18" spans="2:4" ht="21" customHeight="1">
      <c r="B18" s="78" t="s">
        <v>224</v>
      </c>
      <c r="C18" s="71">
        <v>595</v>
      </c>
      <c r="D18" s="71">
        <v>10937</v>
      </c>
    </row>
    <row r="19" spans="2:4" ht="21" customHeight="1">
      <c r="B19" s="78" t="s">
        <v>131</v>
      </c>
      <c r="C19" s="79">
        <v>57513</v>
      </c>
      <c r="D19" s="79">
        <v>22157</v>
      </c>
    </row>
    <row r="20" spans="2:4" ht="21" customHeight="1">
      <c r="B20" s="78" t="s">
        <v>45</v>
      </c>
      <c r="C20" s="71">
        <v>-2360056</v>
      </c>
      <c r="D20" s="71">
        <v>-1316995</v>
      </c>
    </row>
    <row r="21" spans="2:4" ht="21" customHeight="1">
      <c r="B21" s="78" t="s">
        <v>132</v>
      </c>
      <c r="C21" s="71">
        <v>1565854</v>
      </c>
      <c r="D21" s="71">
        <v>419100</v>
      </c>
    </row>
    <row r="22" spans="2:4" ht="21" customHeight="1">
      <c r="B22" s="78" t="s">
        <v>133</v>
      </c>
      <c r="C22" s="79">
        <v>-39369</v>
      </c>
      <c r="D22" s="79">
        <v>-53751</v>
      </c>
    </row>
    <row r="23" spans="2:4" ht="21" customHeight="1">
      <c r="B23" s="78" t="s">
        <v>225</v>
      </c>
      <c r="C23" s="71">
        <v>2655</v>
      </c>
      <c r="D23" s="71">
        <v>1788</v>
      </c>
    </row>
    <row r="24" spans="2:4" ht="25.5">
      <c r="B24" s="78" t="s">
        <v>134</v>
      </c>
      <c r="C24" s="71">
        <v>1146559</v>
      </c>
      <c r="D24" s="71">
        <v>-2146043</v>
      </c>
    </row>
    <row r="25" spans="2:4" ht="21" customHeight="1">
      <c r="B25" s="78" t="s">
        <v>135</v>
      </c>
      <c r="C25" s="88">
        <v>-615149</v>
      </c>
      <c r="D25" s="88">
        <v>22463</v>
      </c>
    </row>
    <row r="26" spans="2:4" ht="21" customHeight="1">
      <c r="B26" s="78"/>
      <c r="C26" s="71">
        <v>1894054</v>
      </c>
      <c r="D26" s="71">
        <v>-427188</v>
      </c>
    </row>
    <row r="27" spans="2:4" ht="21" customHeight="1">
      <c r="B27" s="78" t="s">
        <v>202</v>
      </c>
      <c r="C27" s="71"/>
      <c r="D27" s="71"/>
    </row>
    <row r="28" spans="2:4" ht="21" customHeight="1">
      <c r="B28" s="78" t="s">
        <v>83</v>
      </c>
      <c r="C28" s="79">
        <v>152465</v>
      </c>
      <c r="D28" s="79">
        <v>-42502</v>
      </c>
    </row>
    <row r="29" spans="2:4" ht="21" customHeight="1">
      <c r="B29" s="78" t="s">
        <v>84</v>
      </c>
      <c r="C29" s="71">
        <v>-63970</v>
      </c>
      <c r="D29" s="71">
        <v>-21433</v>
      </c>
    </row>
    <row r="30" spans="2:4" ht="21" customHeight="1">
      <c r="B30" s="78" t="s">
        <v>134</v>
      </c>
      <c r="C30" s="71">
        <v>190661</v>
      </c>
      <c r="D30" s="71" t="s">
        <v>1</v>
      </c>
    </row>
    <row r="31" spans="2:4" ht="21" customHeight="1">
      <c r="B31" s="78" t="s">
        <v>85</v>
      </c>
      <c r="C31" s="79">
        <v>692490</v>
      </c>
      <c r="D31" s="79">
        <v>-47268</v>
      </c>
    </row>
    <row r="32" spans="2:4" ht="21" customHeight="1">
      <c r="B32" s="78" t="s">
        <v>136</v>
      </c>
      <c r="C32" s="71">
        <v>-375520</v>
      </c>
      <c r="D32" s="71">
        <v>-51631</v>
      </c>
    </row>
    <row r="33" spans="2:4" ht="21" customHeight="1">
      <c r="B33" s="78" t="s">
        <v>94</v>
      </c>
      <c r="C33" s="71">
        <v>16736</v>
      </c>
      <c r="D33" s="71">
        <v>-73353</v>
      </c>
    </row>
    <row r="34" spans="2:4" ht="21" customHeight="1">
      <c r="B34" s="78" t="s">
        <v>203</v>
      </c>
      <c r="C34" s="79">
        <v>91607</v>
      </c>
      <c r="D34" s="79" t="s">
        <v>1</v>
      </c>
    </row>
    <row r="35" spans="2:4" ht="21" customHeight="1">
      <c r="B35" s="78" t="s">
        <v>88</v>
      </c>
      <c r="C35" s="71">
        <v>26029</v>
      </c>
      <c r="D35" s="71">
        <v>-53909</v>
      </c>
    </row>
    <row r="36" spans="2:4" ht="21" customHeight="1">
      <c r="B36" s="78" t="s">
        <v>89</v>
      </c>
      <c r="C36" s="71">
        <v>196497</v>
      </c>
      <c r="D36" s="71">
        <v>-204804</v>
      </c>
    </row>
    <row r="37" spans="2:4" ht="21" customHeight="1">
      <c r="B37" s="78" t="s">
        <v>90</v>
      </c>
      <c r="C37" s="79">
        <v>-15939</v>
      </c>
      <c r="D37" s="79">
        <v>-3468</v>
      </c>
    </row>
    <row r="38" spans="2:4" ht="21" customHeight="1">
      <c r="B38" s="78" t="s">
        <v>119</v>
      </c>
      <c r="C38" s="74">
        <v>-183374</v>
      </c>
      <c r="D38" s="74">
        <v>-46918</v>
      </c>
    </row>
    <row r="39" spans="2:4" ht="21" customHeight="1">
      <c r="B39" s="78"/>
      <c r="C39" s="71">
        <v>727682</v>
      </c>
      <c r="D39" s="71">
        <v>-545286</v>
      </c>
    </row>
    <row r="40" spans="2:4" ht="21" customHeight="1">
      <c r="B40" s="78" t="s">
        <v>137</v>
      </c>
      <c r="C40" s="79"/>
      <c r="D40" s="79"/>
    </row>
    <row r="41" spans="2:4" ht="21" customHeight="1">
      <c r="B41" s="78" t="s">
        <v>99</v>
      </c>
      <c r="C41" s="71">
        <v>-106993</v>
      </c>
      <c r="D41" s="71">
        <v>209630</v>
      </c>
    </row>
    <row r="42" spans="2:4" ht="21" customHeight="1">
      <c r="B42" s="78" t="s">
        <v>138</v>
      </c>
      <c r="C42" s="71">
        <v>1159636</v>
      </c>
      <c r="D42" s="71">
        <v>872269</v>
      </c>
    </row>
    <row r="43" spans="2:4" ht="21" customHeight="1">
      <c r="B43" s="78" t="s">
        <v>139</v>
      </c>
      <c r="C43" s="79">
        <v>548585</v>
      </c>
      <c r="D43" s="79">
        <v>632400</v>
      </c>
    </row>
    <row r="44" spans="2:4" ht="21" customHeight="1">
      <c r="B44" s="78" t="s">
        <v>101</v>
      </c>
      <c r="C44" s="71">
        <v>21233</v>
      </c>
      <c r="D44" s="71">
        <v>2984</v>
      </c>
    </row>
    <row r="45" spans="2:4" ht="21" customHeight="1">
      <c r="B45" s="78" t="s">
        <v>88</v>
      </c>
      <c r="C45" s="71">
        <v>-44631</v>
      </c>
      <c r="D45" s="71">
        <v>52237</v>
      </c>
    </row>
    <row r="46" spans="2:4" ht="21" customHeight="1">
      <c r="B46" s="78" t="s">
        <v>102</v>
      </c>
      <c r="C46" s="79">
        <v>-246387</v>
      </c>
      <c r="D46" s="79">
        <v>194702</v>
      </c>
    </row>
    <row r="47" spans="2:4" ht="21" customHeight="1">
      <c r="B47" s="78" t="s">
        <v>54</v>
      </c>
      <c r="C47" s="71">
        <v>-348875</v>
      </c>
      <c r="D47" s="71">
        <v>-305289</v>
      </c>
    </row>
    <row r="48" spans="2:4" ht="21" customHeight="1">
      <c r="B48" s="78" t="s">
        <v>106</v>
      </c>
      <c r="C48" s="71">
        <v>-128556</v>
      </c>
      <c r="D48" s="71">
        <v>-90498</v>
      </c>
    </row>
    <row r="49" spans="2:4" ht="21" customHeight="1">
      <c r="B49" s="78" t="s">
        <v>103</v>
      </c>
      <c r="C49" s="79">
        <v>-34843</v>
      </c>
      <c r="D49" s="79">
        <v>13425</v>
      </c>
    </row>
    <row r="50" spans="2:4" ht="21" customHeight="1">
      <c r="B50" s="78" t="s">
        <v>119</v>
      </c>
      <c r="C50" s="74">
        <v>334141</v>
      </c>
      <c r="D50" s="74">
        <v>202228</v>
      </c>
    </row>
    <row r="51" spans="2:4" ht="21" customHeight="1">
      <c r="B51" s="78"/>
      <c r="C51" s="80">
        <v>1153310</v>
      </c>
      <c r="D51" s="80">
        <v>1784088</v>
      </c>
    </row>
    <row r="52" spans="2:4" ht="21" customHeight="1">
      <c r="B52" s="76" t="s">
        <v>140</v>
      </c>
      <c r="C52" s="105">
        <v>3775046</v>
      </c>
      <c r="D52" s="105">
        <v>811614</v>
      </c>
    </row>
    <row r="53" spans="2:4" ht="21" customHeight="1">
      <c r="B53" s="78" t="s">
        <v>226</v>
      </c>
      <c r="C53" s="71">
        <v>-310066</v>
      </c>
      <c r="D53" s="71">
        <v>-222710</v>
      </c>
    </row>
    <row r="54" spans="2:4" ht="21" customHeight="1">
      <c r="B54" s="78" t="s">
        <v>141</v>
      </c>
      <c r="C54" s="74">
        <v>-2555</v>
      </c>
      <c r="D54" s="74">
        <v>-2328</v>
      </c>
    </row>
    <row r="55" spans="2:4" ht="21" customHeight="1">
      <c r="B55" s="76" t="s">
        <v>142</v>
      </c>
      <c r="C55" s="105">
        <v>3462425</v>
      </c>
      <c r="D55" s="105">
        <v>586576</v>
      </c>
    </row>
    <row r="56" spans="2:4" ht="21" customHeight="1">
      <c r="B56" s="76"/>
      <c r="C56" s="71"/>
      <c r="D56" s="71"/>
    </row>
    <row r="57" spans="2:4" ht="21" customHeight="1">
      <c r="B57" s="76" t="s">
        <v>143</v>
      </c>
      <c r="C57" s="71"/>
      <c r="D57" s="71"/>
    </row>
    <row r="58" spans="2:4" ht="21" customHeight="1">
      <c r="B58" s="78" t="s">
        <v>144</v>
      </c>
      <c r="C58" s="79">
        <v>130599</v>
      </c>
      <c r="D58" s="79">
        <v>2165122</v>
      </c>
    </row>
    <row r="59" spans="2:4" ht="21" customHeight="1">
      <c r="B59" s="78" t="s">
        <v>145</v>
      </c>
      <c r="C59" s="71">
        <v>-187121</v>
      </c>
      <c r="D59" s="71">
        <v>-49635</v>
      </c>
    </row>
    <row r="60" spans="2:4" ht="21" customHeight="1">
      <c r="B60" s="78" t="s">
        <v>146</v>
      </c>
      <c r="C60" s="74">
        <v>-3056452</v>
      </c>
      <c r="D60" s="74">
        <v>-1739885</v>
      </c>
    </row>
    <row r="61" spans="2:4" ht="21" customHeight="1">
      <c r="B61" s="76" t="s">
        <v>204</v>
      </c>
      <c r="C61" s="105">
        <v>-3112974</v>
      </c>
      <c r="D61" s="105">
        <v>375602</v>
      </c>
    </row>
    <row r="62" spans="2:4" ht="21" customHeight="1">
      <c r="B62" s="76"/>
      <c r="C62" s="71"/>
      <c r="D62" s="71"/>
    </row>
    <row r="63" spans="2:4" ht="21" customHeight="1">
      <c r="B63" s="78" t="s">
        <v>147</v>
      </c>
      <c r="C63" s="71"/>
      <c r="D63" s="71"/>
    </row>
    <row r="64" spans="2:4" ht="21" customHeight="1">
      <c r="B64" s="78" t="s">
        <v>227</v>
      </c>
      <c r="C64" s="79">
        <v>1000000</v>
      </c>
      <c r="D64" s="79" t="s">
        <v>1</v>
      </c>
    </row>
    <row r="65" spans="2:4" ht="21" customHeight="1">
      <c r="B65" s="78" t="s">
        <v>205</v>
      </c>
      <c r="C65" s="71">
        <v>-12478</v>
      </c>
      <c r="D65" s="71" t="s">
        <v>1</v>
      </c>
    </row>
    <row r="66" spans="2:4" ht="21" customHeight="1">
      <c r="B66" s="78" t="s">
        <v>148</v>
      </c>
      <c r="C66" s="71">
        <v>-51792</v>
      </c>
      <c r="D66" s="71">
        <v>-56211</v>
      </c>
    </row>
    <row r="67" spans="2:4" ht="21" customHeight="1">
      <c r="B67" s="78" t="s">
        <v>228</v>
      </c>
      <c r="C67" s="79">
        <v>-820008</v>
      </c>
      <c r="D67" s="79">
        <v>-1123574</v>
      </c>
    </row>
    <row r="68" spans="2:4" ht="21" customHeight="1">
      <c r="B68" s="78" t="s">
        <v>149</v>
      </c>
      <c r="C68" s="74">
        <v>-223167</v>
      </c>
      <c r="D68" s="74">
        <v>-242744</v>
      </c>
    </row>
    <row r="69" spans="2:4" ht="21" customHeight="1">
      <c r="B69" s="78" t="s">
        <v>150</v>
      </c>
      <c r="C69" s="75">
        <v>-107445</v>
      </c>
      <c r="D69" s="75">
        <v>-1422529</v>
      </c>
    </row>
    <row r="70" spans="2:4" ht="12" customHeight="1">
      <c r="B70" s="78"/>
      <c r="C70" s="79"/>
      <c r="D70" s="79"/>
    </row>
    <row r="71" spans="2:4" ht="15.75" customHeight="1">
      <c r="B71" s="76" t="s">
        <v>151</v>
      </c>
      <c r="C71" s="75">
        <v>242006</v>
      </c>
      <c r="D71" s="75">
        <v>-460351</v>
      </c>
    </row>
    <row r="72" spans="2:4" ht="15.75" customHeight="1">
      <c r="B72" s="78" t="s">
        <v>152</v>
      </c>
      <c r="C72" s="74">
        <v>198694</v>
      </c>
      <c r="D72" s="74">
        <v>659045</v>
      </c>
    </row>
    <row r="73" spans="2:4" ht="21" customHeight="1">
      <c r="B73" s="76" t="s">
        <v>153</v>
      </c>
      <c r="C73" s="106">
        <v>440700</v>
      </c>
      <c r="D73" s="106">
        <v>198694</v>
      </c>
    </row>
  </sheetData>
  <mergeCells count="3">
    <mergeCell ref="B7:D7"/>
    <mergeCell ref="B9:B10"/>
    <mergeCell ref="C9:D9"/>
  </mergeCells>
  <conditionalFormatting sqref="B11:D73">
    <cfRule type="expression" dxfId="0" priority="4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C1:T63"/>
  <sheetViews>
    <sheetView showGridLines="0" showRowColHeaders="0" zoomScale="80" zoomScaleNormal="80" workbookViewId="0">
      <selection activeCell="F29" sqref="F29"/>
    </sheetView>
  </sheetViews>
  <sheetFormatPr defaultRowHeight="12.75"/>
  <cols>
    <col min="1" max="1" width="8.140625" style="34" customWidth="1"/>
    <col min="2" max="2" width="4.42578125" style="34" customWidth="1"/>
    <col min="3" max="3" width="33.28515625" style="34" customWidth="1"/>
    <col min="4" max="4" width="10.7109375" style="34" customWidth="1"/>
    <col min="5" max="5" width="4.5703125" style="34" customWidth="1"/>
    <col min="6" max="6" width="33.28515625" style="34" customWidth="1"/>
    <col min="7" max="7" width="10.7109375" style="34" customWidth="1"/>
    <col min="8" max="8" width="12.85546875" style="34" customWidth="1"/>
    <col min="9" max="9" width="9.140625" style="34"/>
    <col min="10" max="10" width="13.85546875" style="34" bestFit="1" customWidth="1"/>
    <col min="11" max="11" width="18.5703125" style="34" customWidth="1"/>
    <col min="12" max="12" width="8.7109375" style="34" customWidth="1"/>
    <col min="13" max="13" width="30.42578125" style="34" hidden="1" customWidth="1"/>
    <col min="14" max="14" width="10" style="34" hidden="1" customWidth="1"/>
    <col min="15" max="15" width="9.140625" style="34" hidden="1" customWidth="1"/>
    <col min="16" max="16" width="25.5703125" style="34" hidden="1" customWidth="1"/>
    <col min="17" max="17" width="8.85546875" style="34" hidden="1" customWidth="1"/>
    <col min="18" max="18" width="9.140625" style="34" hidden="1" customWidth="1"/>
    <col min="19" max="19" width="22.28515625" style="34" hidden="1" customWidth="1"/>
    <col min="20" max="20" width="12.140625" style="34" hidden="1" customWidth="1"/>
    <col min="21" max="21" width="9.140625" style="34" customWidth="1"/>
    <col min="22" max="16384" width="9.140625" style="34"/>
  </cols>
  <sheetData>
    <row r="1" spans="3:8" s="22" customFormat="1" ht="15.75"/>
    <row r="2" spans="3:8" s="22" customFormat="1" ht="15.75"/>
    <row r="3" spans="3:8" s="22" customFormat="1" ht="15.75"/>
    <row r="4" spans="3:8" s="22" customFormat="1" ht="15.75"/>
    <row r="5" spans="3:8" s="22" customFormat="1" ht="15.75"/>
    <row r="6" spans="3:8" s="22" customFormat="1" ht="15.75"/>
    <row r="7" spans="3:8" s="22" customFormat="1" ht="15.75"/>
    <row r="8" spans="3:8" s="22" customFormat="1" ht="18.75">
      <c r="C8" s="115"/>
      <c r="D8" s="116"/>
      <c r="E8" s="116"/>
      <c r="F8" s="116"/>
      <c r="G8" s="116"/>
      <c r="H8" s="116"/>
    </row>
    <row r="11" spans="3:8" ht="15.75">
      <c r="C11" s="117" t="s">
        <v>165</v>
      </c>
      <c r="D11" s="117"/>
      <c r="E11" s="94"/>
      <c r="F11" s="117" t="s">
        <v>166</v>
      </c>
      <c r="G11" s="117"/>
    </row>
    <row r="12" spans="3:8" ht="15.75">
      <c r="C12" s="117" t="s">
        <v>211</v>
      </c>
      <c r="D12" s="117"/>
      <c r="E12" s="94"/>
      <c r="F12" s="117" t="s">
        <v>211</v>
      </c>
      <c r="G12" s="117"/>
    </row>
    <row r="13" spans="3:8" ht="14.25">
      <c r="C13" s="91" t="s">
        <v>10</v>
      </c>
      <c r="D13" s="90">
        <v>33148.872179956998</v>
      </c>
      <c r="F13" s="91" t="s">
        <v>170</v>
      </c>
      <c r="G13" s="101">
        <v>26628.031053247712</v>
      </c>
    </row>
    <row r="14" spans="3:8">
      <c r="C14" s="95" t="s">
        <v>12</v>
      </c>
      <c r="D14" s="99">
        <v>5596.1726314030002</v>
      </c>
      <c r="F14" s="95"/>
      <c r="G14" s="96"/>
    </row>
    <row r="15" spans="3:8" ht="14.25">
      <c r="C15" s="95" t="s">
        <v>171</v>
      </c>
      <c r="D15" s="99">
        <v>16960.342122695994</v>
      </c>
      <c r="F15" s="95"/>
      <c r="G15" s="96"/>
    </row>
    <row r="16" spans="3:8" ht="14.25">
      <c r="C16" s="95" t="s">
        <v>172</v>
      </c>
      <c r="D16" s="99">
        <v>578.19877099999997</v>
      </c>
      <c r="F16" s="95"/>
      <c r="G16" s="96"/>
    </row>
    <row r="17" spans="3:20" ht="14.25">
      <c r="C17" s="95" t="s">
        <v>173</v>
      </c>
      <c r="D17" s="99">
        <v>1363.373315912</v>
      </c>
      <c r="F17" s="95"/>
      <c r="G17" s="96"/>
    </row>
    <row r="18" spans="3:20">
      <c r="C18" s="95" t="s">
        <v>168</v>
      </c>
      <c r="D18" s="99">
        <v>1044.9017950000002</v>
      </c>
      <c r="F18" s="95"/>
      <c r="G18" s="96"/>
    </row>
    <row r="19" spans="3:20">
      <c r="C19" s="95" t="s">
        <v>169</v>
      </c>
      <c r="D19" s="99">
        <v>7605.8835439460017</v>
      </c>
      <c r="F19" s="97"/>
      <c r="G19" s="98"/>
    </row>
    <row r="20" spans="3:20">
      <c r="C20" s="93"/>
      <c r="D20" s="89"/>
      <c r="F20" s="93"/>
      <c r="G20" s="98"/>
    </row>
    <row r="21" spans="3:20" ht="26.25">
      <c r="C21" s="93"/>
      <c r="D21" s="89"/>
      <c r="F21" s="91" t="s">
        <v>174</v>
      </c>
      <c r="G21" s="101">
        <v>6175.6025370642838</v>
      </c>
      <c r="M21" s="32" t="s">
        <v>6</v>
      </c>
      <c r="N21" s="33"/>
      <c r="O21" s="33"/>
      <c r="P21" s="33"/>
      <c r="Q21" s="33"/>
    </row>
    <row r="22" spans="3:20">
      <c r="C22" s="91" t="s">
        <v>175</v>
      </c>
      <c r="D22" s="89"/>
      <c r="F22" s="91" t="s">
        <v>167</v>
      </c>
      <c r="G22" s="101">
        <v>483.85897869399935</v>
      </c>
      <c r="M22" s="33"/>
      <c r="N22" s="33"/>
      <c r="O22" s="33"/>
      <c r="P22" s="33"/>
      <c r="Q22" s="33"/>
    </row>
    <row r="23" spans="3:20" ht="15.75">
      <c r="C23" s="91" t="s">
        <v>176</v>
      </c>
      <c r="D23" s="90">
        <v>3044.7029459999999</v>
      </c>
      <c r="F23" s="102"/>
      <c r="G23" s="98"/>
      <c r="M23" s="35" t="s">
        <v>7</v>
      </c>
      <c r="N23" s="36">
        <f>N25+N36+N38</f>
        <v>21627.719471944998</v>
      </c>
      <c r="O23" s="37"/>
      <c r="P23" s="38" t="s">
        <v>8</v>
      </c>
      <c r="Q23" s="39">
        <f>SUM(Q25:Q28)</f>
        <v>34257.084590485996</v>
      </c>
      <c r="S23" s="38" t="s">
        <v>9</v>
      </c>
      <c r="T23" s="39">
        <f>+SUM(T25:T30)</f>
        <v>18082.954630999997</v>
      </c>
    </row>
    <row r="24" spans="3:20">
      <c r="C24" s="93"/>
      <c r="D24" s="89"/>
      <c r="F24" s="91" t="s">
        <v>16</v>
      </c>
      <c r="G24" s="101">
        <v>14363.074623066001</v>
      </c>
      <c r="M24" s="33"/>
      <c r="N24" s="33"/>
      <c r="O24" s="33"/>
      <c r="P24" s="33"/>
      <c r="Q24" s="33"/>
    </row>
    <row r="25" spans="3:20" ht="15">
      <c r="C25" s="93"/>
      <c r="D25" s="89"/>
      <c r="F25" s="97"/>
      <c r="G25" s="98"/>
      <c r="M25" s="40" t="s">
        <v>10</v>
      </c>
      <c r="N25" s="41">
        <f>SUM(N27:N34)</f>
        <v>12231.777956945998</v>
      </c>
      <c r="O25" s="33"/>
      <c r="P25" s="42" t="s">
        <v>9</v>
      </c>
      <c r="Q25" s="43">
        <f>[2]Infograma!$F$44</f>
        <v>18082.954630999997</v>
      </c>
      <c r="S25" s="42" t="s">
        <v>11</v>
      </c>
      <c r="T25" s="43">
        <f>[3]Informe_Mercado!$D$27/1000</f>
        <v>8095.0306321180942</v>
      </c>
    </row>
    <row r="26" spans="3:20">
      <c r="C26" s="91" t="s">
        <v>177</v>
      </c>
      <c r="D26" s="90">
        <v>11456.992028717001</v>
      </c>
      <c r="F26" s="97"/>
      <c r="G26" s="98"/>
      <c r="M26" s="33"/>
      <c r="N26" s="33"/>
      <c r="O26" s="33"/>
      <c r="P26" s="44"/>
      <c r="Q26" s="43"/>
      <c r="S26" s="42"/>
      <c r="T26" s="44"/>
    </row>
    <row r="27" spans="3:20" ht="13.5" thickBot="1">
      <c r="C27" s="92"/>
      <c r="D27" s="100"/>
      <c r="F27" s="92"/>
      <c r="G27" s="103"/>
      <c r="M27" s="45" t="s">
        <v>12</v>
      </c>
      <c r="N27" s="46">
        <f>[2]Infograma!$C$46</f>
        <v>4363.6880708649996</v>
      </c>
      <c r="O27" s="33"/>
      <c r="P27" s="47" t="s">
        <v>13</v>
      </c>
      <c r="Q27" s="43">
        <f>[2]Infograma!$F$46</f>
        <v>5300.2999209139998</v>
      </c>
      <c r="S27" s="42" t="s">
        <v>14</v>
      </c>
      <c r="T27" s="43">
        <f>[3]Informe_Mercado!$D$28/1000</f>
        <v>1341.4524934780281</v>
      </c>
    </row>
    <row r="28" spans="3:20" ht="13.5" thickTop="1">
      <c r="M28" s="45" t="s">
        <v>15</v>
      </c>
      <c r="N28" s="46">
        <f>[2]Infograma!$C$50</f>
        <v>1022.952183072</v>
      </c>
      <c r="O28" s="33"/>
      <c r="P28" s="47" t="s">
        <v>16</v>
      </c>
      <c r="Q28" s="43">
        <f>[2]Infograma!$F$50</f>
        <v>10873.830038571999</v>
      </c>
      <c r="S28" s="42" t="s">
        <v>17</v>
      </c>
      <c r="T28" s="43">
        <f>[3]Informe_Mercado!$D$30/1000</f>
        <v>2798.5699966880497</v>
      </c>
    </row>
    <row r="29" spans="3:20">
      <c r="M29" s="48"/>
      <c r="N29" s="48"/>
      <c r="O29" s="33"/>
      <c r="P29" s="33"/>
      <c r="Q29" s="33"/>
      <c r="S29" s="42"/>
      <c r="T29" s="43"/>
    </row>
    <row r="30" spans="3:20">
      <c r="M30" s="45" t="s">
        <v>18</v>
      </c>
      <c r="N30" s="46">
        <f>[2]Infograma!$C$52</f>
        <v>816.67324099999996</v>
      </c>
      <c r="O30" s="33"/>
      <c r="P30" s="33"/>
      <c r="Q30" s="33"/>
      <c r="S30" s="42" t="s">
        <v>19</v>
      </c>
      <c r="T30" s="43">
        <f>+Q25-SUM(T25:T28)</f>
        <v>5847.9015087158259</v>
      </c>
    </row>
    <row r="31" spans="3:20">
      <c r="M31" s="48"/>
      <c r="N31" s="48"/>
      <c r="O31" s="33"/>
      <c r="P31" s="33"/>
      <c r="Q31" s="33"/>
    </row>
    <row r="32" spans="3:20">
      <c r="M32" s="45" t="s">
        <v>20</v>
      </c>
      <c r="N32" s="46">
        <f>[2]Infograma!$C$54</f>
        <v>5586.7563780089995</v>
      </c>
      <c r="O32" s="33"/>
      <c r="P32" s="33"/>
      <c r="Q32" s="33"/>
    </row>
    <row r="33" spans="10:18">
      <c r="M33" s="48"/>
      <c r="N33" s="48"/>
      <c r="O33" s="33"/>
      <c r="P33" s="33"/>
      <c r="Q33" s="33"/>
    </row>
    <row r="34" spans="10:18">
      <c r="M34" s="45" t="s">
        <v>21</v>
      </c>
      <c r="N34" s="46">
        <f>[2]Infograma!$C$56</f>
        <v>441.70808400000004</v>
      </c>
      <c r="O34" s="33"/>
      <c r="P34" s="33"/>
      <c r="Q34" s="33"/>
    </row>
    <row r="35" spans="10:18">
      <c r="M35" s="33"/>
      <c r="N35" s="33"/>
      <c r="O35" s="33"/>
      <c r="P35" s="33"/>
      <c r="Q35" s="33"/>
    </row>
    <row r="36" spans="10:18" ht="15">
      <c r="M36" s="40" t="s">
        <v>22</v>
      </c>
      <c r="N36" s="41">
        <f>[2]Infograma!$C$58</f>
        <v>700.79314299999999</v>
      </c>
      <c r="O36" s="33"/>
      <c r="P36" s="33"/>
      <c r="Q36" s="33"/>
    </row>
    <row r="37" spans="10:18">
      <c r="M37" s="33"/>
      <c r="N37" s="33"/>
      <c r="O37" s="33"/>
      <c r="P37" s="33"/>
      <c r="Q37" s="33"/>
    </row>
    <row r="38" spans="10:18" ht="15">
      <c r="M38" s="40" t="s">
        <v>23</v>
      </c>
      <c r="N38" s="41">
        <f>[2]Infograma!$C$60</f>
        <v>8695.1483719989992</v>
      </c>
      <c r="O38" s="33"/>
      <c r="P38" s="33"/>
      <c r="Q38" s="33"/>
    </row>
    <row r="39" spans="10:18">
      <c r="M39" s="33"/>
      <c r="N39" s="33"/>
      <c r="O39" s="33"/>
      <c r="P39" s="33"/>
      <c r="Q39" s="33"/>
    </row>
    <row r="40" spans="10:18">
      <c r="M40" s="33"/>
      <c r="N40" s="33"/>
      <c r="O40" s="33"/>
      <c r="P40" s="33"/>
      <c r="Q40" s="33"/>
    </row>
    <row r="41" spans="10:18" ht="26.25">
      <c r="M41" s="32"/>
      <c r="N41" s="33"/>
      <c r="O41" s="33"/>
      <c r="P41" s="33"/>
      <c r="Q41" s="33"/>
    </row>
    <row r="42" spans="10:18">
      <c r="J42" s="49"/>
      <c r="M42" s="33"/>
      <c r="N42" s="33"/>
      <c r="O42" s="33"/>
      <c r="P42" s="33"/>
      <c r="Q42" s="33"/>
    </row>
    <row r="43" spans="10:18" ht="26.25">
      <c r="J43" s="49"/>
      <c r="M43" s="32"/>
      <c r="N43" s="32"/>
      <c r="O43" s="32"/>
      <c r="P43" s="32"/>
      <c r="Q43" s="32"/>
      <c r="R43" s="32"/>
    </row>
    <row r="44" spans="10:18" ht="26.25">
      <c r="J44" s="49"/>
      <c r="K44" s="50"/>
      <c r="M44" s="32"/>
      <c r="N44" s="32"/>
      <c r="O44" s="32"/>
      <c r="P44" s="32"/>
      <c r="Q44" s="32"/>
      <c r="R44" s="32"/>
    </row>
    <row r="45" spans="10:18" ht="26.25">
      <c r="J45" s="49"/>
      <c r="M45" s="32"/>
      <c r="N45" s="32"/>
      <c r="O45" s="32"/>
      <c r="P45" s="32"/>
      <c r="Q45" s="32"/>
      <c r="R45" s="32"/>
    </row>
    <row r="46" spans="10:18" ht="26.25">
      <c r="J46" s="49"/>
      <c r="M46" s="32"/>
      <c r="N46" s="32"/>
      <c r="O46" s="32"/>
      <c r="P46" s="32"/>
      <c r="Q46" s="32"/>
      <c r="R46" s="32"/>
    </row>
    <row r="47" spans="10:18" ht="26.25">
      <c r="J47" s="49"/>
      <c r="K47" s="50"/>
      <c r="M47" s="32"/>
      <c r="N47" s="32"/>
      <c r="O47" s="32"/>
      <c r="P47" s="32"/>
      <c r="Q47" s="32"/>
      <c r="R47" s="32"/>
    </row>
    <row r="48" spans="10:18" ht="26.25">
      <c r="K48" s="50"/>
      <c r="M48" s="32"/>
      <c r="N48" s="32"/>
      <c r="O48" s="32"/>
      <c r="P48" s="32"/>
      <c r="Q48" s="32"/>
      <c r="R48" s="32"/>
    </row>
    <row r="49" spans="3:18" ht="26.25">
      <c r="J49" s="50"/>
      <c r="K49" s="50"/>
      <c r="M49" s="32"/>
      <c r="N49" s="32"/>
      <c r="O49" s="32"/>
      <c r="P49" s="32"/>
      <c r="Q49" s="32"/>
      <c r="R49" s="32"/>
    </row>
    <row r="50" spans="3:18" ht="26.25">
      <c r="J50" s="50"/>
      <c r="M50" s="32"/>
      <c r="N50" s="32"/>
      <c r="O50" s="32"/>
      <c r="P50" s="32"/>
      <c r="Q50" s="32"/>
      <c r="R50" s="32"/>
    </row>
    <row r="51" spans="3:18" ht="26.25">
      <c r="J51" s="50"/>
      <c r="M51" s="32"/>
      <c r="N51" s="32"/>
      <c r="O51" s="32"/>
      <c r="P51" s="32"/>
      <c r="Q51" s="32"/>
      <c r="R51" s="32"/>
    </row>
    <row r="52" spans="3:18" ht="26.25">
      <c r="K52" s="50"/>
      <c r="M52" s="32"/>
      <c r="N52" s="32"/>
      <c r="O52" s="32"/>
      <c r="P52" s="32"/>
      <c r="Q52" s="32"/>
      <c r="R52" s="32"/>
    </row>
    <row r="53" spans="3:18" ht="26.25">
      <c r="K53" s="49"/>
      <c r="M53" s="32"/>
      <c r="N53" s="32"/>
      <c r="O53" s="32"/>
      <c r="P53" s="32"/>
      <c r="Q53" s="32"/>
      <c r="R53" s="32"/>
    </row>
    <row r="54" spans="3:18" ht="26.25">
      <c r="M54" s="32"/>
      <c r="N54" s="32"/>
      <c r="O54" s="32"/>
      <c r="P54" s="32"/>
      <c r="Q54" s="32"/>
      <c r="R54" s="32"/>
    </row>
    <row r="55" spans="3:18" ht="26.25">
      <c r="J55" s="50"/>
      <c r="M55" s="32"/>
      <c r="N55" s="32"/>
      <c r="O55" s="32"/>
      <c r="P55" s="32"/>
      <c r="Q55" s="32"/>
      <c r="R55" s="32"/>
    </row>
    <row r="56" spans="3:18" ht="26.25">
      <c r="M56" s="32"/>
      <c r="N56" s="32"/>
      <c r="O56" s="32"/>
      <c r="P56" s="32"/>
      <c r="Q56" s="32"/>
      <c r="R56" s="32"/>
    </row>
    <row r="57" spans="3:18" ht="26.25">
      <c r="M57" s="32"/>
      <c r="N57" s="32"/>
      <c r="O57" s="32"/>
      <c r="P57" s="32"/>
      <c r="Q57" s="32"/>
      <c r="R57" s="32"/>
    </row>
    <row r="58" spans="3:18" ht="26.25">
      <c r="M58" s="32"/>
      <c r="N58" s="32"/>
      <c r="O58" s="32"/>
      <c r="P58" s="32"/>
      <c r="Q58" s="32"/>
      <c r="R58" s="32"/>
    </row>
    <row r="59" spans="3:18" ht="26.25">
      <c r="M59" s="32"/>
      <c r="N59" s="32"/>
      <c r="O59" s="32"/>
      <c r="P59" s="32"/>
      <c r="Q59" s="32"/>
      <c r="R59" s="32"/>
    </row>
    <row r="60" spans="3:18">
      <c r="J60" s="49"/>
    </row>
    <row r="63" spans="3:18">
      <c r="C63" s="49"/>
      <c r="D63" s="49"/>
    </row>
  </sheetData>
  <dataConsolidate/>
  <mergeCells count="5">
    <mergeCell ref="C8:H8"/>
    <mergeCell ref="C11:D11"/>
    <mergeCell ref="F11:G11"/>
    <mergeCell ref="C12:D12"/>
    <mergeCell ref="F12:G12"/>
  </mergeCells>
  <conditionalFormatting sqref="C14:D19">
    <cfRule type="expression" dxfId="35" priority="7">
      <formula>MOD(ROW(),2)=0</formula>
    </cfRule>
    <cfRule type="expression" dxfId="34" priority="8">
      <formula>MOD(ROW(),2)=0</formula>
    </cfRule>
  </conditionalFormatting>
  <conditionalFormatting sqref="C22:D27">
    <cfRule type="expression" dxfId="33" priority="5">
      <formula>MOD(ROW(),2)=0</formula>
    </cfRule>
    <cfRule type="expression" dxfId="32" priority="6">
      <formula>MOD(ROW(),2)=0</formula>
    </cfRule>
  </conditionalFormatting>
  <conditionalFormatting sqref="F14:G22">
    <cfRule type="expression" dxfId="31" priority="3">
      <formula>MOD(ROW(),2)=0</formula>
    </cfRule>
    <cfRule type="expression" dxfId="30" priority="4">
      <formula>MOD(ROW(),2)=0</formula>
    </cfRule>
  </conditionalFormatting>
  <conditionalFormatting sqref="F24:G24">
    <cfRule type="expression" dxfId="29" priority="1">
      <formula>MOD(ROW(),2)=0</formula>
    </cfRule>
    <cfRule type="expression" dxfId="28" priority="2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showGridLines="0" showRowColHeaders="0" topLeftCell="A7" zoomScale="80" zoomScaleNormal="80" workbookViewId="0">
      <selection activeCell="K1" sqref="K1"/>
    </sheetView>
  </sheetViews>
  <sheetFormatPr defaultColWidth="8.7109375" defaultRowHeight="15" customHeight="1" zeroHeight="1"/>
  <cols>
    <col min="1" max="1" width="13.85546875" customWidth="1"/>
    <col min="2" max="2" width="42.42578125" customWidth="1"/>
    <col min="3" max="6" width="20.7109375" customWidth="1"/>
    <col min="16384" max="16384" width="8.7109375" customWidth="1"/>
  </cols>
  <sheetData>
    <row r="1" spans="1:6" ht="15" customHeight="1">
      <c r="B1" s="115"/>
      <c r="C1" s="115"/>
      <c r="D1" s="115"/>
      <c r="E1" s="115"/>
      <c r="F1" s="115"/>
    </row>
    <row r="2" spans="1:6" ht="15" customHeight="1">
      <c r="B2" s="115"/>
      <c r="C2" s="115"/>
      <c r="D2" s="115"/>
      <c r="E2" s="115"/>
      <c r="F2" s="115"/>
    </row>
    <row r="3" spans="1:6" ht="15" customHeight="1">
      <c r="B3" s="115"/>
      <c r="C3" s="115"/>
      <c r="D3" s="115"/>
      <c r="E3" s="115"/>
      <c r="F3" s="115"/>
    </row>
    <row r="4" spans="1:6" ht="15" customHeight="1">
      <c r="B4" s="115"/>
      <c r="C4" s="115"/>
      <c r="D4" s="115"/>
      <c r="E4" s="115"/>
      <c r="F4" s="115"/>
    </row>
    <row r="5" spans="1:6" ht="15" customHeight="1">
      <c r="B5" s="115"/>
      <c r="C5" s="115"/>
      <c r="D5" s="115"/>
      <c r="E5" s="115"/>
      <c r="F5" s="115"/>
    </row>
    <row r="6" spans="1:6" ht="15" customHeight="1">
      <c r="B6" s="115"/>
      <c r="C6" s="115"/>
      <c r="D6" s="115"/>
      <c r="E6" s="115"/>
      <c r="F6" s="115"/>
    </row>
    <row r="7" spans="1:6" ht="24.6" customHeight="1">
      <c r="A7" s="10"/>
      <c r="B7" s="4" t="s">
        <v>2</v>
      </c>
      <c r="C7" s="10"/>
      <c r="D7" s="10"/>
      <c r="E7" s="10"/>
    </row>
    <row r="8" spans="1:6" ht="32.450000000000003" customHeight="1">
      <c r="A8" s="10"/>
      <c r="B8" s="118"/>
      <c r="C8" s="119" t="s">
        <v>178</v>
      </c>
      <c r="D8" s="120"/>
      <c r="E8" s="119" t="s">
        <v>32</v>
      </c>
      <c r="F8" s="120"/>
    </row>
    <row r="9" spans="1:6">
      <c r="A9" s="10"/>
      <c r="B9" s="118"/>
      <c r="C9" s="12">
        <v>2022</v>
      </c>
      <c r="D9" s="12">
        <v>2021</v>
      </c>
      <c r="E9" s="12">
        <v>2022</v>
      </c>
      <c r="F9" s="12">
        <v>2021</v>
      </c>
    </row>
    <row r="10" spans="1:6" ht="21.75" customHeight="1">
      <c r="A10" s="10"/>
      <c r="B10" s="54" t="s">
        <v>33</v>
      </c>
      <c r="C10" s="55">
        <v>11216803</v>
      </c>
      <c r="D10" s="55">
        <v>11185772</v>
      </c>
      <c r="E10" s="55">
        <v>10133148</v>
      </c>
      <c r="F10" s="55">
        <v>11123490</v>
      </c>
    </row>
    <row r="11" spans="1:6" ht="21.75" customHeight="1">
      <c r="A11" s="10"/>
      <c r="B11" s="54" t="s">
        <v>34</v>
      </c>
      <c r="C11" s="55">
        <v>1532562</v>
      </c>
      <c r="D11" s="55">
        <v>1694611</v>
      </c>
      <c r="E11" s="55">
        <v>1240145</v>
      </c>
      <c r="F11" s="55">
        <v>1332655</v>
      </c>
    </row>
    <row r="12" spans="1:6" ht="21.75" customHeight="1">
      <c r="A12" s="10"/>
      <c r="B12" s="54" t="s">
        <v>35</v>
      </c>
      <c r="C12" s="55">
        <v>4541506</v>
      </c>
      <c r="D12" s="55">
        <v>4143117</v>
      </c>
      <c r="E12" s="55">
        <v>5024343</v>
      </c>
      <c r="F12" s="55">
        <v>4612943</v>
      </c>
    </row>
    <row r="13" spans="1:6" ht="21.75" customHeight="1">
      <c r="A13" s="10"/>
      <c r="B13" s="54" t="s">
        <v>36</v>
      </c>
      <c r="C13" s="55">
        <v>3061899</v>
      </c>
      <c r="D13" s="55">
        <v>3944412</v>
      </c>
      <c r="E13" s="55">
        <v>2041079</v>
      </c>
      <c r="F13" s="55">
        <v>2557044</v>
      </c>
    </row>
    <row r="14" spans="1:6" ht="21.75" customHeight="1">
      <c r="A14" s="10"/>
      <c r="B14" s="54" t="s">
        <v>37</v>
      </c>
      <c r="C14" s="55">
        <v>855672</v>
      </c>
      <c r="D14" s="55">
        <v>729312</v>
      </c>
      <c r="E14" s="55">
        <v>660453</v>
      </c>
      <c r="F14" s="55">
        <v>583205</v>
      </c>
    </row>
    <row r="15" spans="1:6" ht="21.75" customHeight="1">
      <c r="A15" s="10"/>
      <c r="B15" s="54" t="s">
        <v>38</v>
      </c>
      <c r="C15" s="55">
        <v>1138039</v>
      </c>
      <c r="D15" s="55">
        <v>1225733</v>
      </c>
      <c r="E15" s="55">
        <v>534658</v>
      </c>
      <c r="F15" s="55">
        <v>717978</v>
      </c>
    </row>
    <row r="16" spans="1:6" ht="21.75" customHeight="1">
      <c r="A16" s="10"/>
      <c r="B16" s="54" t="s">
        <v>39</v>
      </c>
      <c r="C16" s="55">
        <v>1400256</v>
      </c>
      <c r="D16" s="55">
        <v>1418306</v>
      </c>
      <c r="E16" s="55">
        <v>840669</v>
      </c>
      <c r="F16" s="55">
        <v>879347</v>
      </c>
    </row>
    <row r="17" spans="1:6" ht="21.75" customHeight="1">
      <c r="A17" s="10"/>
      <c r="B17" s="17" t="s">
        <v>40</v>
      </c>
      <c r="C17" s="51">
        <v>23746737</v>
      </c>
      <c r="D17" s="51">
        <v>24341263</v>
      </c>
      <c r="E17" s="51">
        <v>20474495</v>
      </c>
      <c r="F17" s="51">
        <v>21806662</v>
      </c>
    </row>
    <row r="18" spans="1:6" ht="21.75" customHeight="1">
      <c r="A18" s="10"/>
      <c r="B18" s="54" t="s">
        <v>41</v>
      </c>
      <c r="C18" s="55">
        <v>30942</v>
      </c>
      <c r="D18" s="55">
        <v>33074</v>
      </c>
      <c r="E18" s="55" t="s">
        <v>158</v>
      </c>
      <c r="F18" s="55" t="s">
        <v>159</v>
      </c>
    </row>
    <row r="19" spans="1:6" ht="21.75" customHeight="1">
      <c r="A19" s="10"/>
      <c r="B19" s="54" t="s">
        <v>42</v>
      </c>
      <c r="C19" s="55" t="s">
        <v>158</v>
      </c>
      <c r="D19" s="55" t="s">
        <v>158</v>
      </c>
      <c r="E19" s="55">
        <v>59673</v>
      </c>
      <c r="F19" s="55">
        <v>913</v>
      </c>
    </row>
    <row r="20" spans="1:6" ht="21.75" customHeight="1">
      <c r="B20" s="54" t="s">
        <v>43</v>
      </c>
      <c r="C20" s="55" t="s">
        <v>158</v>
      </c>
      <c r="D20" s="55" t="s">
        <v>158</v>
      </c>
      <c r="E20" s="55">
        <v>-324729</v>
      </c>
      <c r="F20" s="55">
        <v>-95002</v>
      </c>
    </row>
    <row r="21" spans="1:6" ht="21.75" customHeight="1">
      <c r="B21" s="17" t="s">
        <v>44</v>
      </c>
      <c r="C21" s="51">
        <v>23777679</v>
      </c>
      <c r="D21" s="51">
        <v>24374337</v>
      </c>
      <c r="E21" s="51">
        <v>20209439</v>
      </c>
      <c r="F21" s="51">
        <v>21712573</v>
      </c>
    </row>
    <row r="22" spans="1:6">
      <c r="C22" s="7"/>
      <c r="D22" s="7"/>
    </row>
    <row r="23" spans="1:6">
      <c r="C23" s="7"/>
      <c r="D23" s="7"/>
    </row>
    <row r="24" spans="1:6">
      <c r="C24" s="7"/>
      <c r="D24" s="7"/>
    </row>
    <row r="25" spans="1:6"/>
    <row r="26" spans="1:6">
      <c r="C26" s="7"/>
      <c r="D26" s="7"/>
    </row>
    <row r="27" spans="1:6">
      <c r="C27" s="7"/>
      <c r="D27" s="7"/>
    </row>
    <row r="28" spans="1:6">
      <c r="C28" s="7"/>
      <c r="D28" s="7"/>
    </row>
    <row r="29" spans="1:6">
      <c r="C29" s="7"/>
      <c r="D29" s="7"/>
    </row>
    <row r="30" spans="1:6"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F16 B18:F20">
    <cfRule type="expression" dxfId="27" priority="3">
      <formula>MOD(ROW(),2)=0</formula>
    </cfRule>
  </conditionalFormatting>
  <conditionalFormatting sqref="D10:F16 D18:F19">
    <cfRule type="expression" dxfId="26" priority="2">
      <formula>MOD(ROW(),2)=0</formula>
    </cfRule>
  </conditionalFormatting>
  <conditionalFormatting sqref="B17:F17">
    <cfRule type="expression" dxfId="2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showGridLines="0" showRowColHeaders="0" zoomScale="80" zoomScaleNormal="80" workbookViewId="0">
      <selection activeCell="K1" sqref="K1"/>
    </sheetView>
  </sheetViews>
  <sheetFormatPr defaultColWidth="8.7109375" defaultRowHeight="0" customHeight="1" zero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8.5703125" customWidth="1"/>
    <col min="16383" max="16383" width="8.7109375" customWidth="1"/>
  </cols>
  <sheetData>
    <row r="1" spans="1:5" ht="15" customHeight="1">
      <c r="B1" s="115"/>
      <c r="C1" s="115"/>
      <c r="D1" s="115"/>
      <c r="E1" s="115"/>
    </row>
    <row r="2" spans="1:5" ht="15" customHeight="1">
      <c r="B2" s="115"/>
      <c r="C2" s="115"/>
      <c r="D2" s="115"/>
      <c r="E2" s="115"/>
    </row>
    <row r="3" spans="1:5" ht="15" customHeight="1">
      <c r="B3" s="115"/>
      <c r="C3" s="115"/>
      <c r="D3" s="115"/>
      <c r="E3" s="115"/>
    </row>
    <row r="4" spans="1:5" ht="15" customHeight="1">
      <c r="B4" s="115"/>
      <c r="C4" s="115"/>
      <c r="D4" s="115"/>
      <c r="E4" s="115"/>
    </row>
    <row r="5" spans="1:5" ht="15" customHeight="1">
      <c r="B5" s="115"/>
      <c r="C5" s="115"/>
      <c r="D5" s="115"/>
      <c r="E5" s="115"/>
    </row>
    <row r="6" spans="1:5" ht="15" customHeight="1">
      <c r="B6" s="115"/>
      <c r="C6" s="115"/>
      <c r="D6" s="115"/>
      <c r="E6" s="115"/>
    </row>
    <row r="7" spans="1:5" ht="24.6" customHeight="1">
      <c r="A7" s="10"/>
      <c r="B7" s="4" t="s">
        <v>2</v>
      </c>
      <c r="C7" s="10"/>
      <c r="D7" s="10"/>
    </row>
    <row r="8" spans="1:5" ht="32.450000000000003" customHeight="1">
      <c r="A8" s="10"/>
      <c r="B8" s="118"/>
      <c r="C8" s="119" t="s">
        <v>164</v>
      </c>
      <c r="D8" s="120"/>
    </row>
    <row r="9" spans="1:5" ht="15">
      <c r="A9" s="10"/>
      <c r="B9" s="118"/>
      <c r="C9" s="12">
        <v>2022</v>
      </c>
      <c r="D9" s="12">
        <v>2021</v>
      </c>
    </row>
    <row r="10" spans="1:5" ht="24.6" customHeight="1">
      <c r="A10" s="10"/>
      <c r="B10" s="54" t="s">
        <v>24</v>
      </c>
      <c r="C10" s="55">
        <v>1644066</v>
      </c>
      <c r="D10" s="56">
        <v>1945787</v>
      </c>
    </row>
    <row r="11" spans="1:5" ht="24.6" customHeight="1">
      <c r="A11" s="10"/>
      <c r="B11" s="54" t="s">
        <v>25</v>
      </c>
      <c r="C11" s="55">
        <v>972986</v>
      </c>
      <c r="D11" s="56">
        <v>875489</v>
      </c>
    </row>
    <row r="12" spans="1:5" ht="24.6" customHeight="1">
      <c r="A12" s="10"/>
      <c r="B12" s="54" t="s">
        <v>26</v>
      </c>
      <c r="C12" s="55">
        <v>357192</v>
      </c>
      <c r="D12" s="56">
        <v>244577</v>
      </c>
    </row>
    <row r="13" spans="1:5" ht="24.6" customHeight="1">
      <c r="A13" s="10"/>
      <c r="B13" s="54" t="s">
        <v>27</v>
      </c>
      <c r="C13" s="55">
        <v>434229</v>
      </c>
      <c r="D13" s="56">
        <v>994946</v>
      </c>
    </row>
    <row r="14" spans="1:5" ht="24.6" customHeight="1">
      <c r="A14" s="10"/>
      <c r="B14" s="54" t="s">
        <v>28</v>
      </c>
      <c r="C14" s="55">
        <v>492855</v>
      </c>
      <c r="D14" s="56">
        <v>417728</v>
      </c>
    </row>
    <row r="15" spans="1:5" ht="24.6" customHeight="1">
      <c r="A15" s="10"/>
      <c r="B15" s="54" t="s">
        <v>29</v>
      </c>
      <c r="C15" s="55">
        <v>3380335</v>
      </c>
      <c r="D15" s="56">
        <v>6278209</v>
      </c>
    </row>
    <row r="16" spans="1:5" ht="24.6" customHeight="1">
      <c r="A16" s="10"/>
      <c r="B16" s="54" t="s">
        <v>21</v>
      </c>
      <c r="C16" s="55">
        <v>597815</v>
      </c>
      <c r="D16" s="56">
        <v>400638</v>
      </c>
    </row>
    <row r="17" spans="1:4" ht="24.6" customHeight="1">
      <c r="A17" s="10"/>
      <c r="B17" s="54" t="s">
        <v>30</v>
      </c>
      <c r="C17" s="55">
        <v>1977194</v>
      </c>
      <c r="D17" s="56">
        <v>1268172</v>
      </c>
    </row>
    <row r="18" spans="1:4" ht="24.6" customHeight="1">
      <c r="A18" s="10"/>
      <c r="B18" s="54" t="s">
        <v>31</v>
      </c>
      <c r="C18" s="55">
        <v>-685444</v>
      </c>
      <c r="D18" s="56">
        <v>-978847</v>
      </c>
    </row>
    <row r="19" spans="1:4" ht="24.6" customHeight="1" thickBot="1">
      <c r="A19" s="10"/>
      <c r="B19" s="54"/>
      <c r="C19" s="57">
        <v>9171228</v>
      </c>
      <c r="D19" s="57">
        <v>11446699</v>
      </c>
    </row>
    <row r="20" spans="1:4" ht="15.75" thickTop="1"/>
    <row r="21" spans="1:4" ht="15">
      <c r="C21" s="8"/>
      <c r="D21" s="8"/>
    </row>
    <row r="22" spans="1:4" ht="15">
      <c r="C22" s="7"/>
      <c r="D22" s="7"/>
    </row>
    <row r="23" spans="1:4" ht="15">
      <c r="C23" s="7"/>
      <c r="D23" s="7"/>
    </row>
    <row r="24" spans="1:4" ht="15">
      <c r="C24" s="7"/>
      <c r="D24" s="7"/>
    </row>
    <row r="25" spans="1:4" ht="15"/>
    <row r="26" spans="1:4" ht="15">
      <c r="C26" s="7"/>
      <c r="D26" s="7"/>
    </row>
    <row r="27" spans="1:4" ht="15">
      <c r="C27" s="7"/>
      <c r="D27" s="7"/>
    </row>
    <row r="28" spans="1:4" ht="15">
      <c r="C28" s="7"/>
      <c r="D28" s="7"/>
    </row>
    <row r="29" spans="1:4" ht="15">
      <c r="C29" s="7"/>
      <c r="D29" s="7"/>
    </row>
    <row r="30" spans="1:4" ht="15">
      <c r="D30" s="7"/>
    </row>
    <row r="31" spans="1:4" ht="15">
      <c r="C31" s="7"/>
      <c r="D31" s="7"/>
    </row>
    <row r="32" spans="1:4" ht="15">
      <c r="C32" s="7"/>
      <c r="D32" s="7"/>
    </row>
    <row r="33" spans="3:4" ht="15">
      <c r="C33" s="7"/>
      <c r="D33" s="7"/>
    </row>
    <row r="34" spans="3:4" ht="15">
      <c r="C34" s="7"/>
      <c r="D34" s="7"/>
    </row>
    <row r="35" spans="3:4" ht="15">
      <c r="C35" s="7"/>
      <c r="D35" s="7"/>
    </row>
    <row r="36" spans="3:4" ht="15">
      <c r="C36" s="7"/>
      <c r="D36" s="7"/>
    </row>
    <row r="37" spans="3:4" ht="15">
      <c r="C37" s="7"/>
      <c r="D37" s="7"/>
    </row>
    <row r="38" spans="3:4" ht="15"/>
    <row r="39" spans="3:4" ht="15"/>
    <row r="40" spans="3:4" ht="15"/>
    <row r="41" spans="3:4" ht="15"/>
    <row r="42" spans="3:4" ht="15"/>
    <row r="43" spans="3:4" ht="15"/>
    <row r="44" spans="3:4" ht="15"/>
    <row r="45" spans="3:4" ht="15"/>
    <row r="46" spans="3:4" ht="15"/>
    <row r="47" spans="3:4" ht="15"/>
  </sheetData>
  <mergeCells count="3">
    <mergeCell ref="B1:E6"/>
    <mergeCell ref="B8:B9"/>
    <mergeCell ref="C8:D8"/>
  </mergeCells>
  <conditionalFormatting sqref="B10:D19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showGridLines="0" showRowColHeaders="0" zoomScale="80" zoomScaleNormal="80" workbookViewId="0">
      <selection activeCell="K1" sqref="K1"/>
    </sheetView>
  </sheetViews>
  <sheetFormatPr defaultColWidth="8.7109375" defaultRowHeight="15"/>
  <cols>
    <col min="1" max="1" width="13.85546875" customWidth="1"/>
    <col min="2" max="2" width="63.28515625" customWidth="1"/>
    <col min="3" max="3" width="20.28515625" customWidth="1"/>
    <col min="4" max="4" width="20.5703125" customWidth="1"/>
    <col min="5" max="5" width="8.5703125" customWidth="1"/>
    <col min="16383" max="16383" width="8.7109375" customWidth="1"/>
  </cols>
  <sheetData>
    <row r="1" spans="1:5" ht="15" customHeight="1">
      <c r="B1" s="115"/>
      <c r="C1" s="115"/>
      <c r="D1" s="115"/>
      <c r="E1" s="115"/>
    </row>
    <row r="2" spans="1:5" ht="15" customHeight="1">
      <c r="B2" s="115"/>
      <c r="C2" s="115"/>
      <c r="D2" s="115"/>
      <c r="E2" s="115"/>
    </row>
    <row r="3" spans="1:5" ht="15" customHeight="1">
      <c r="B3" s="115"/>
      <c r="C3" s="115"/>
      <c r="D3" s="115"/>
      <c r="E3" s="115"/>
    </row>
    <row r="4" spans="1:5" ht="15" customHeight="1">
      <c r="B4" s="115"/>
      <c r="C4" s="115"/>
      <c r="D4" s="115"/>
      <c r="E4" s="115"/>
    </row>
    <row r="5" spans="1:5" ht="15" customHeight="1">
      <c r="B5" s="115"/>
      <c r="C5" s="115"/>
      <c r="D5" s="115"/>
      <c r="E5" s="115"/>
    </row>
    <row r="6" spans="1:5" ht="15" customHeight="1">
      <c r="B6" s="115"/>
      <c r="C6" s="115"/>
      <c r="D6" s="115"/>
      <c r="E6" s="115"/>
    </row>
    <row r="7" spans="1:5" ht="24.6" customHeight="1">
      <c r="A7" s="10"/>
      <c r="B7" s="4" t="s">
        <v>2</v>
      </c>
      <c r="C7" s="10"/>
      <c r="D7" s="10"/>
    </row>
    <row r="8" spans="1:5" ht="32.450000000000003" customHeight="1">
      <c r="A8" s="10"/>
      <c r="B8" s="118"/>
      <c r="C8" s="121" t="s">
        <v>164</v>
      </c>
      <c r="D8" s="122"/>
    </row>
    <row r="9" spans="1:5">
      <c r="A9" s="10"/>
      <c r="B9" s="118"/>
      <c r="C9" s="12">
        <v>2022</v>
      </c>
      <c r="D9" s="12">
        <v>2021</v>
      </c>
    </row>
    <row r="10" spans="1:5" ht="27.75" customHeight="1">
      <c r="A10" s="10"/>
      <c r="B10" s="58" t="s">
        <v>47</v>
      </c>
      <c r="C10" s="55">
        <v>20209439</v>
      </c>
      <c r="D10" s="56">
        <v>21712573</v>
      </c>
    </row>
    <row r="11" spans="1:5" ht="25.5">
      <c r="A11" s="10"/>
      <c r="B11" s="58" t="s">
        <v>45</v>
      </c>
      <c r="C11" s="55">
        <v>2360056</v>
      </c>
      <c r="D11" s="56">
        <v>1316995</v>
      </c>
    </row>
    <row r="12" spans="1:5" ht="24.6" customHeight="1">
      <c r="A12" s="10"/>
      <c r="B12" s="58" t="s">
        <v>48</v>
      </c>
      <c r="C12" s="55">
        <v>3715074</v>
      </c>
      <c r="D12" s="56">
        <v>3473193</v>
      </c>
    </row>
    <row r="13" spans="1:5" ht="24.6" customHeight="1">
      <c r="A13" s="10"/>
      <c r="B13" s="58" t="s">
        <v>180</v>
      </c>
      <c r="C13" s="55">
        <v>-1146559</v>
      </c>
      <c r="D13" s="56">
        <v>2146043</v>
      </c>
    </row>
    <row r="14" spans="1:5" ht="24.6" customHeight="1">
      <c r="A14" s="10"/>
      <c r="B14" s="58" t="s">
        <v>49</v>
      </c>
      <c r="C14" s="55">
        <v>3193092</v>
      </c>
      <c r="D14" s="56">
        <v>1802361</v>
      </c>
    </row>
    <row r="15" spans="1:5" ht="24.6" customHeight="1">
      <c r="A15" s="10"/>
      <c r="B15" s="58" t="s">
        <v>181</v>
      </c>
      <c r="C15" s="55">
        <v>-829783</v>
      </c>
      <c r="D15" s="56" t="s">
        <v>158</v>
      </c>
    </row>
    <row r="16" spans="1:5" ht="27" customHeight="1">
      <c r="A16" s="10"/>
      <c r="B16" s="58" t="s">
        <v>51</v>
      </c>
      <c r="C16" s="55">
        <v>39369</v>
      </c>
      <c r="D16" s="56">
        <v>53751</v>
      </c>
    </row>
    <row r="17" spans="1:4" ht="24.6" customHeight="1">
      <c r="A17" s="10"/>
      <c r="B17" s="58" t="s">
        <v>46</v>
      </c>
      <c r="C17" s="55">
        <v>-94035</v>
      </c>
      <c r="D17" s="56">
        <v>-70948</v>
      </c>
    </row>
    <row r="18" spans="1:4" ht="26.25" customHeight="1">
      <c r="A18" s="10"/>
      <c r="B18" s="58" t="s">
        <v>50</v>
      </c>
      <c r="C18" s="55">
        <v>453131</v>
      </c>
      <c r="D18" s="56">
        <v>453296</v>
      </c>
    </row>
    <row r="19" spans="1:4" ht="24.6" customHeight="1">
      <c r="A19" s="10"/>
      <c r="B19" s="58" t="s">
        <v>52</v>
      </c>
      <c r="C19" s="55">
        <v>2461551</v>
      </c>
      <c r="D19" s="56">
        <v>2449447</v>
      </c>
    </row>
    <row r="20" spans="1:4" ht="25.5" customHeight="1">
      <c r="B20" s="58" t="s">
        <v>182</v>
      </c>
      <c r="C20" s="55">
        <v>-9442619</v>
      </c>
      <c r="D20" s="56">
        <v>-10992030</v>
      </c>
    </row>
    <row r="21" spans="1:4" ht="25.5" customHeight="1" thickBot="1">
      <c r="B21" s="58"/>
      <c r="C21" s="59">
        <v>20918716</v>
      </c>
      <c r="D21" s="114">
        <v>22344681</v>
      </c>
    </row>
    <row r="22" spans="1:4" ht="15.75" thickTop="1">
      <c r="C22" s="7"/>
      <c r="D22" s="7"/>
    </row>
    <row r="23" spans="1:4">
      <c r="C23" s="7"/>
      <c r="D23" s="7"/>
    </row>
    <row r="25" spans="1:4">
      <c r="C25" s="7"/>
      <c r="D25" s="7"/>
    </row>
    <row r="26" spans="1:4">
      <c r="C26" s="7"/>
      <c r="D26" s="7"/>
    </row>
    <row r="27" spans="1:4">
      <c r="C27" s="7"/>
      <c r="D27" s="7"/>
    </row>
    <row r="28" spans="1:4">
      <c r="C28" s="7"/>
      <c r="D28" s="7"/>
    </row>
    <row r="29" spans="1:4">
      <c r="D29" s="7"/>
    </row>
    <row r="30" spans="1:4">
      <c r="C30" s="7"/>
      <c r="D30" s="7"/>
    </row>
    <row r="31" spans="1:4">
      <c r="C31" s="7"/>
      <c r="D31" s="7"/>
    </row>
    <row r="32" spans="1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</sheetData>
  <mergeCells count="3">
    <mergeCell ref="C8:D8"/>
    <mergeCell ref="B8:B9"/>
    <mergeCell ref="B1:E6"/>
  </mergeCells>
  <conditionalFormatting sqref="B10:D21">
    <cfRule type="expression" dxfId="23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37"/>
  <sheetViews>
    <sheetView showGridLines="0" showRowColHeaders="0" topLeftCell="A9" zoomScale="80" zoomScaleNormal="80" workbookViewId="0">
      <selection activeCell="A28" sqref="A28"/>
    </sheetView>
  </sheetViews>
  <sheetFormatPr defaultColWidth="8.7109375" defaultRowHeight="15"/>
  <cols>
    <col min="1" max="1" width="13.8554687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>
      <c r="B5" s="115"/>
      <c r="C5" s="115"/>
      <c r="D5" s="115"/>
      <c r="E5" s="116"/>
      <c r="F5" s="116"/>
      <c r="G5" s="116"/>
    </row>
    <row r="6" spans="2:7">
      <c r="B6" s="116"/>
      <c r="C6" s="116"/>
      <c r="D6" s="116"/>
      <c r="E6" s="116"/>
      <c r="F6" s="116"/>
      <c r="G6" s="116"/>
    </row>
    <row r="7" spans="2:7">
      <c r="B7" s="116"/>
      <c r="C7" s="116"/>
      <c r="D7" s="116"/>
      <c r="E7" s="116"/>
      <c r="F7" s="116"/>
      <c r="G7" s="116"/>
    </row>
    <row r="8" spans="2:7" ht="21" customHeight="1">
      <c r="B8" s="11" t="s">
        <v>2</v>
      </c>
      <c r="C8" s="2"/>
      <c r="D8" s="2"/>
    </row>
    <row r="9" spans="2:7" ht="24" customHeight="1">
      <c r="B9" s="120"/>
      <c r="C9" s="119" t="s">
        <v>164</v>
      </c>
      <c r="D9" s="120"/>
    </row>
    <row r="10" spans="2:7">
      <c r="B10" s="120"/>
      <c r="C10" s="12">
        <v>2022</v>
      </c>
      <c r="D10" s="12">
        <v>2021</v>
      </c>
    </row>
    <row r="11" spans="2:7" ht="24" customHeight="1">
      <c r="B11" s="60" t="s">
        <v>154</v>
      </c>
      <c r="C11" s="55">
        <v>913105</v>
      </c>
      <c r="D11" s="55">
        <v>846747</v>
      </c>
    </row>
    <row r="12" spans="2:7" ht="24" customHeight="1">
      <c r="B12" s="60" t="s">
        <v>53</v>
      </c>
      <c r="C12" s="55">
        <v>39834</v>
      </c>
      <c r="D12" s="55">
        <v>93949</v>
      </c>
    </row>
    <row r="13" spans="2:7" ht="24" customHeight="1">
      <c r="B13" s="60" t="s">
        <v>54</v>
      </c>
      <c r="C13" s="55">
        <v>419634</v>
      </c>
      <c r="D13" s="55">
        <v>-18601</v>
      </c>
    </row>
    <row r="14" spans="2:7" ht="24" customHeight="1">
      <c r="B14" s="60" t="s">
        <v>55</v>
      </c>
      <c r="C14" s="55">
        <v>118127</v>
      </c>
      <c r="D14" s="55">
        <v>64961</v>
      </c>
    </row>
    <row r="15" spans="2:7" ht="24" customHeight="1">
      <c r="B15" s="60" t="s">
        <v>117</v>
      </c>
      <c r="C15" s="55">
        <v>1419838</v>
      </c>
      <c r="D15" s="55">
        <v>1221938</v>
      </c>
    </row>
    <row r="16" spans="2:7" ht="24" customHeight="1">
      <c r="B16" s="60" t="s">
        <v>59</v>
      </c>
      <c r="C16" s="55">
        <v>699950</v>
      </c>
      <c r="D16" s="55">
        <v>642051</v>
      </c>
    </row>
    <row r="17" spans="2:4" ht="24" customHeight="1">
      <c r="B17" s="60" t="s">
        <v>155</v>
      </c>
      <c r="C17" s="55">
        <v>38075</v>
      </c>
      <c r="D17" s="55">
        <v>40544</v>
      </c>
    </row>
    <row r="18" spans="2:4" ht="24" customHeight="1">
      <c r="B18" s="60" t="s">
        <v>183</v>
      </c>
      <c r="C18" s="55">
        <v>267590</v>
      </c>
      <c r="D18" s="55">
        <v>47326</v>
      </c>
    </row>
    <row r="19" spans="2:4" ht="24" customHeight="1">
      <c r="B19" s="60" t="s">
        <v>184</v>
      </c>
      <c r="C19" s="55">
        <v>131209</v>
      </c>
      <c r="D19" s="55">
        <v>150867</v>
      </c>
    </row>
    <row r="20" spans="2:4" ht="27.75" customHeight="1">
      <c r="B20" s="78" t="s">
        <v>122</v>
      </c>
      <c r="C20" s="55">
        <v>247633</v>
      </c>
      <c r="D20" s="55">
        <v>236907</v>
      </c>
    </row>
    <row r="21" spans="2:4" ht="21" customHeight="1" thickBot="1">
      <c r="B21" s="78"/>
      <c r="C21" s="59">
        <v>4294995</v>
      </c>
      <c r="D21" s="59">
        <v>3326689</v>
      </c>
    </row>
    <row r="22" spans="2:4" ht="15.75" thickTop="1"/>
    <row r="24" spans="2:4">
      <c r="C24" s="8"/>
      <c r="D24" s="8"/>
    </row>
    <row r="25" spans="2:4">
      <c r="C25" s="7"/>
      <c r="D25" s="7"/>
    </row>
    <row r="26" spans="2:4">
      <c r="C26" s="7"/>
      <c r="D26" s="7"/>
    </row>
    <row r="27" spans="2:4">
      <c r="C27" s="7"/>
      <c r="D27" s="7"/>
    </row>
    <row r="28" spans="2:4">
      <c r="C28" s="7"/>
      <c r="D28" s="7"/>
    </row>
    <row r="29" spans="2:4">
      <c r="C29" s="7"/>
      <c r="D29" s="7"/>
    </row>
    <row r="30" spans="2:4">
      <c r="C30" s="7"/>
      <c r="D30" s="7"/>
    </row>
    <row r="31" spans="2:4">
      <c r="C31" s="7"/>
      <c r="D31" s="7"/>
    </row>
    <row r="32" spans="2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</sheetData>
  <mergeCells count="3">
    <mergeCell ref="B5:G7"/>
    <mergeCell ref="B9:B10"/>
    <mergeCell ref="C9:D9"/>
  </mergeCells>
  <conditionalFormatting sqref="B11:B21">
    <cfRule type="expression" dxfId="22" priority="2">
      <formula>MOD(ROW(),2)=0</formula>
    </cfRule>
  </conditionalFormatting>
  <conditionalFormatting sqref="C11:D21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7"/>
  <sheetViews>
    <sheetView showGridLines="0" showRowColHeaders="0" zoomScale="80" zoomScaleNormal="80" workbookViewId="0">
      <selection activeCell="A28" sqref="A28"/>
    </sheetView>
  </sheetViews>
  <sheetFormatPr defaultColWidth="8.7109375" defaultRowHeight="15" zeroHeight="1"/>
  <cols>
    <col min="1" max="1" width="13.85546875" customWidth="1"/>
    <col min="2" max="2" width="51.140625" customWidth="1"/>
    <col min="3" max="5" width="16.140625" customWidth="1"/>
    <col min="6" max="6" width="7.42578125" customWidth="1"/>
    <col min="7" max="7" width="10.5703125" customWidth="1"/>
    <col min="8" max="8" width="17.5703125" customWidth="1"/>
    <col min="9" max="9" width="12.140625" customWidth="1"/>
  </cols>
  <sheetData>
    <row r="1" spans="2:8"/>
    <row r="2" spans="2:8"/>
    <row r="3" spans="2:8"/>
    <row r="4" spans="2:8"/>
    <row r="5" spans="2:8"/>
    <row r="6" spans="2:8" ht="27.95" customHeight="1">
      <c r="B6" s="16"/>
      <c r="C6" s="16"/>
      <c r="D6" s="16"/>
      <c r="E6" s="16"/>
      <c r="F6" s="16"/>
      <c r="G6" s="5"/>
      <c r="H6" s="5"/>
    </row>
    <row r="7" spans="2:8" ht="27.95" customHeight="1">
      <c r="B7" s="16"/>
      <c r="C7" s="16"/>
      <c r="D7" s="16"/>
      <c r="E7" s="16"/>
      <c r="F7" s="16"/>
      <c r="G7" s="5"/>
      <c r="H7" s="5"/>
    </row>
    <row r="8" spans="2:8" ht="27.95" customHeight="1">
      <c r="B8" s="123" t="s">
        <v>5</v>
      </c>
      <c r="C8" s="119" t="s">
        <v>164</v>
      </c>
      <c r="D8" s="120"/>
      <c r="E8" s="120"/>
      <c r="F8" s="16"/>
      <c r="G8" s="5"/>
      <c r="H8" s="5"/>
    </row>
    <row r="9" spans="2:8">
      <c r="B9" s="123"/>
      <c r="C9" s="12">
        <v>2022</v>
      </c>
      <c r="D9" s="12">
        <v>2021</v>
      </c>
      <c r="E9" s="12" t="s">
        <v>3</v>
      </c>
      <c r="F9" s="15"/>
    </row>
    <row r="10" spans="2:8" ht="20.25" customHeight="1">
      <c r="B10" s="63" t="s">
        <v>56</v>
      </c>
      <c r="C10" s="61">
        <v>443</v>
      </c>
      <c r="D10" s="61">
        <v>1701</v>
      </c>
      <c r="E10" s="62">
        <v>-73.959999999999994</v>
      </c>
      <c r="F10" s="14"/>
    </row>
    <row r="11" spans="2:8" ht="20.25" customHeight="1">
      <c r="B11" s="63" t="s">
        <v>57</v>
      </c>
      <c r="C11" s="61">
        <v>-67</v>
      </c>
      <c r="D11" s="61">
        <v>655</v>
      </c>
      <c r="E11" s="62" t="s">
        <v>1</v>
      </c>
      <c r="F11" s="13"/>
    </row>
    <row r="12" spans="2:8" ht="20.25" customHeight="1">
      <c r="B12" s="63" t="s">
        <v>58</v>
      </c>
      <c r="C12" s="61">
        <v>1115</v>
      </c>
      <c r="D12" s="61">
        <v>8</v>
      </c>
      <c r="E12" s="62" t="s">
        <v>1</v>
      </c>
      <c r="F12" s="13"/>
    </row>
    <row r="13" spans="2:8" ht="20.25" customHeight="1">
      <c r="B13" s="63" t="s">
        <v>59</v>
      </c>
      <c r="C13" s="109">
        <v>738</v>
      </c>
      <c r="D13" s="110">
        <v>683</v>
      </c>
      <c r="E13" s="111">
        <v>8.0500000000000007</v>
      </c>
      <c r="F13" s="13"/>
    </row>
    <row r="14" spans="2:8" ht="20.25" customHeight="1">
      <c r="B14" s="113" t="s">
        <v>60</v>
      </c>
      <c r="C14" s="112">
        <v>2229</v>
      </c>
      <c r="D14" s="66">
        <v>3047</v>
      </c>
      <c r="E14" s="67">
        <v>-26.85</v>
      </c>
      <c r="F14" s="13"/>
    </row>
    <row r="15" spans="2:8" ht="25.5">
      <c r="B15" s="63" t="s">
        <v>206</v>
      </c>
      <c r="C15" s="61">
        <v>830</v>
      </c>
      <c r="D15" s="61" t="s">
        <v>1</v>
      </c>
      <c r="E15" s="62" t="s">
        <v>1</v>
      </c>
    </row>
    <row r="16" spans="2:8" ht="15.75" customHeight="1">
      <c r="B16" s="63" t="s">
        <v>207</v>
      </c>
      <c r="C16" s="61">
        <v>-42</v>
      </c>
      <c r="D16" s="61">
        <v>-89</v>
      </c>
      <c r="E16" s="62">
        <v>-52.81</v>
      </c>
    </row>
    <row r="17" spans="2:5" ht="28.5" customHeight="1">
      <c r="B17" s="63" t="s">
        <v>208</v>
      </c>
      <c r="C17" s="61" t="s">
        <v>1</v>
      </c>
      <c r="D17" s="61">
        <v>-309</v>
      </c>
      <c r="E17" s="62" t="s">
        <v>1</v>
      </c>
    </row>
    <row r="18" spans="2:5" ht="20.25" customHeight="1">
      <c r="B18" s="63" t="s">
        <v>209</v>
      </c>
      <c r="C18" s="61">
        <v>-145</v>
      </c>
      <c r="D18" s="61" t="s">
        <v>1</v>
      </c>
      <c r="E18" s="62" t="s">
        <v>1</v>
      </c>
    </row>
    <row r="19" spans="2:5">
      <c r="B19" s="63" t="s">
        <v>210</v>
      </c>
      <c r="C19" s="61">
        <v>98</v>
      </c>
      <c r="D19" s="61" t="s">
        <v>1</v>
      </c>
      <c r="E19" s="62" t="s">
        <v>1</v>
      </c>
    </row>
    <row r="20" spans="2:5" ht="26.25" customHeight="1">
      <c r="B20" s="63" t="s">
        <v>212</v>
      </c>
      <c r="C20" s="61">
        <v>-131</v>
      </c>
      <c r="D20" s="61" t="s">
        <v>1</v>
      </c>
      <c r="E20" s="62" t="s">
        <v>1</v>
      </c>
    </row>
    <row r="21" spans="2:5" ht="28.5" customHeight="1">
      <c r="B21" s="63" t="s">
        <v>213</v>
      </c>
      <c r="C21" s="61">
        <v>-204</v>
      </c>
      <c r="D21" s="61" t="s">
        <v>1</v>
      </c>
      <c r="E21" s="62" t="s">
        <v>1</v>
      </c>
    </row>
    <row r="22" spans="2:5" ht="21.75" customHeight="1" thickBot="1">
      <c r="B22" s="113" t="s">
        <v>61</v>
      </c>
      <c r="C22" s="108">
        <v>2635</v>
      </c>
      <c r="D22" s="64">
        <v>2649</v>
      </c>
      <c r="E22" s="65">
        <v>-0.53</v>
      </c>
    </row>
    <row r="23" spans="2:5" ht="15.75" thickTop="1">
      <c r="B23" s="107"/>
      <c r="C23" s="7"/>
      <c r="D23" s="7"/>
    </row>
    <row r="24" spans="2:5">
      <c r="C24" s="7"/>
      <c r="D24" s="7"/>
    </row>
    <row r="25" spans="2:5"/>
    <row r="26" spans="2:5"/>
    <row r="27" spans="2:5"/>
    <row r="28" spans="2:5"/>
    <row r="29" spans="2:5"/>
    <row r="30" spans="2:5"/>
    <row r="31" spans="2:5"/>
    <row r="32" spans="2:5"/>
    <row r="33"/>
    <row r="34"/>
    <row r="35"/>
    <row r="36"/>
    <row r="37"/>
    <row r="38"/>
    <row r="39"/>
    <row r="40"/>
    <row r="41"/>
    <row r="42"/>
    <row r="43"/>
    <row r="44"/>
    <row r="45"/>
    <row r="46"/>
    <row r="47"/>
  </sheetData>
  <mergeCells count="2">
    <mergeCell ref="C8:E8"/>
    <mergeCell ref="B8:B9"/>
  </mergeCells>
  <conditionalFormatting sqref="B11:E11 B12">
    <cfRule type="expression" dxfId="20" priority="7">
      <formula>MOD(ROW(),2)=0</formula>
    </cfRule>
  </conditionalFormatting>
  <conditionalFormatting sqref="B10:E11 B12 C12:E22">
    <cfRule type="expression" dxfId="19" priority="6">
      <formula>MOD(ROW(),2)=0</formula>
    </cfRule>
  </conditionalFormatting>
  <conditionalFormatting sqref="B14:B15 B17:B18 B20:B22">
    <cfRule type="expression" dxfId="18" priority="3">
      <formula>MOD(ROW(),2)=0</formula>
    </cfRule>
  </conditionalFormatting>
  <conditionalFormatting sqref="B13:B22">
    <cfRule type="expression" dxfId="17" priority="2">
      <formula>MOD(ROW(),2)=0</formula>
    </cfRule>
  </conditionalFormatting>
  <conditionalFormatting sqref="C13:E13 C15:E15 C17:E17 C19:E19 C22:E22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D33"/>
  <sheetViews>
    <sheetView showGridLines="0" showRowColHeaders="0" zoomScale="80" zoomScaleNormal="80" workbookViewId="0">
      <selection activeCell="A28" sqref="A28"/>
    </sheetView>
  </sheetViews>
  <sheetFormatPr defaultColWidth="2.7109375" defaultRowHeight="15"/>
  <cols>
    <col min="1" max="1" width="13.85546875" customWidth="1"/>
    <col min="2" max="2" width="61.5703125" bestFit="1" customWidth="1"/>
    <col min="3" max="3" width="19.140625" customWidth="1"/>
    <col min="4" max="4" width="21.85546875" customWidth="1"/>
  </cols>
  <sheetData>
    <row r="4" spans="2:4">
      <c r="B4" s="124"/>
      <c r="C4" s="125"/>
      <c r="D4" s="125"/>
    </row>
    <row r="5" spans="2:4">
      <c r="B5" s="125"/>
      <c r="C5" s="125"/>
      <c r="D5" s="125"/>
    </row>
    <row r="6" spans="2:4" ht="21.95" customHeight="1">
      <c r="B6" s="125"/>
      <c r="C6" s="125"/>
      <c r="D6" s="125"/>
    </row>
    <row r="7" spans="2:4" ht="21.6" customHeight="1">
      <c r="B7" s="6" t="s">
        <v>2</v>
      </c>
      <c r="C7" s="2"/>
      <c r="D7" s="2"/>
    </row>
    <row r="8" spans="2:4" ht="20.45" customHeight="1">
      <c r="B8" s="120"/>
      <c r="C8" s="121" t="s">
        <v>164</v>
      </c>
      <c r="D8" s="122"/>
    </row>
    <row r="9" spans="2:4">
      <c r="B9" s="120"/>
      <c r="C9" s="12">
        <v>2022</v>
      </c>
      <c r="D9" s="12">
        <v>2021</v>
      </c>
    </row>
    <row r="10" spans="2:4" ht="20.45" customHeight="1">
      <c r="B10" s="25" t="s">
        <v>62</v>
      </c>
      <c r="C10" s="28"/>
      <c r="D10" s="28"/>
    </row>
    <row r="11" spans="2:4" ht="20.45" customHeight="1">
      <c r="B11" s="23" t="s">
        <v>63</v>
      </c>
      <c r="C11" s="29">
        <v>113525</v>
      </c>
      <c r="D11" s="29">
        <v>78459</v>
      </c>
    </row>
    <row r="12" spans="2:4" ht="20.45" customHeight="1">
      <c r="B12" s="23" t="s">
        <v>67</v>
      </c>
      <c r="C12" s="29">
        <v>-15184</v>
      </c>
      <c r="D12" s="29">
        <v>-35615</v>
      </c>
    </row>
    <row r="13" spans="2:4" ht="20.45" customHeight="1">
      <c r="B13" s="23" t="s">
        <v>64</v>
      </c>
      <c r="C13" s="29">
        <v>324821</v>
      </c>
      <c r="D13" s="29">
        <v>452921</v>
      </c>
    </row>
    <row r="14" spans="2:4" ht="20.45" customHeight="1">
      <c r="B14" s="23" t="s">
        <v>71</v>
      </c>
      <c r="C14" s="29">
        <v>16722</v>
      </c>
      <c r="D14" s="29" t="s">
        <v>160</v>
      </c>
    </row>
    <row r="15" spans="2:4" ht="20.45" customHeight="1">
      <c r="B15" s="23" t="s">
        <v>65</v>
      </c>
      <c r="C15" s="29">
        <v>57055</v>
      </c>
      <c r="D15" s="29">
        <v>27629</v>
      </c>
    </row>
    <row r="16" spans="2:4" ht="20.45" customHeight="1">
      <c r="B16" s="23" t="s">
        <v>66</v>
      </c>
      <c r="C16" s="29">
        <v>48243</v>
      </c>
      <c r="D16" s="29">
        <v>18791</v>
      </c>
    </row>
    <row r="17" spans="2:4" ht="20.45" customHeight="1">
      <c r="B17" s="23" t="s">
        <v>156</v>
      </c>
      <c r="C17" s="29">
        <v>185121</v>
      </c>
      <c r="D17" s="29">
        <v>63907</v>
      </c>
    </row>
    <row r="18" spans="2:4" ht="20.45" customHeight="1">
      <c r="B18" s="23" t="s">
        <v>68</v>
      </c>
      <c r="C18" s="30">
        <v>60582</v>
      </c>
      <c r="D18" s="84">
        <v>51263</v>
      </c>
    </row>
    <row r="19" spans="2:4" ht="20.45" customHeight="1">
      <c r="B19" s="23"/>
      <c r="C19" s="31">
        <v>790885</v>
      </c>
      <c r="D19" s="85">
        <v>657355</v>
      </c>
    </row>
    <row r="20" spans="2:4" ht="20.45" customHeight="1">
      <c r="B20" s="23" t="s">
        <v>69</v>
      </c>
      <c r="C20" s="29"/>
      <c r="D20" s="83"/>
    </row>
    <row r="21" spans="2:4" ht="20.45" customHeight="1">
      <c r="B21" s="23" t="s">
        <v>214</v>
      </c>
      <c r="C21" s="29">
        <v>-265267</v>
      </c>
      <c r="D21" s="29">
        <v>-196722</v>
      </c>
    </row>
    <row r="22" spans="2:4" ht="20.45" customHeight="1">
      <c r="B22" s="23" t="s">
        <v>157</v>
      </c>
      <c r="C22" s="29">
        <v>-2655</v>
      </c>
      <c r="D22" s="29">
        <v>-1788</v>
      </c>
    </row>
    <row r="23" spans="2:4" ht="20.45" customHeight="1">
      <c r="B23" s="23" t="s">
        <v>70</v>
      </c>
      <c r="C23" s="29">
        <v>-28800</v>
      </c>
      <c r="D23" s="29">
        <v>-50428</v>
      </c>
    </row>
    <row r="24" spans="2:4" ht="20.45" customHeight="1">
      <c r="B24" s="23" t="s">
        <v>71</v>
      </c>
      <c r="C24" s="29" t="s">
        <v>160</v>
      </c>
      <c r="D24" s="29">
        <v>-26757</v>
      </c>
    </row>
    <row r="25" spans="2:4" ht="21" customHeight="1">
      <c r="B25" s="53" t="s">
        <v>215</v>
      </c>
      <c r="C25" s="29">
        <v>-162341</v>
      </c>
      <c r="D25" s="29">
        <v>-285357</v>
      </c>
    </row>
    <row r="26" spans="2:4" ht="20.45" customHeight="1">
      <c r="B26" s="53" t="s">
        <v>185</v>
      </c>
      <c r="C26" s="29">
        <v>-1335034</v>
      </c>
      <c r="D26" s="29">
        <v>-25404</v>
      </c>
    </row>
    <row r="27" spans="2:4" ht="20.45" customHeight="1">
      <c r="B27" s="23" t="s">
        <v>72</v>
      </c>
      <c r="C27" s="29">
        <v>-36850</v>
      </c>
      <c r="D27" s="29">
        <v>-11800</v>
      </c>
    </row>
    <row r="28" spans="2:4" ht="20.45" customHeight="1">
      <c r="B28" s="23" t="s">
        <v>186</v>
      </c>
      <c r="C28" s="29">
        <v>-20182</v>
      </c>
      <c r="D28" s="29">
        <v>-19222</v>
      </c>
    </row>
    <row r="29" spans="2:4" ht="20.45" customHeight="1">
      <c r="B29" s="23" t="s">
        <v>73</v>
      </c>
      <c r="C29" s="29">
        <v>-24932</v>
      </c>
      <c r="D29" s="29">
        <v>-23072</v>
      </c>
    </row>
    <row r="30" spans="2:4" ht="20.45" customHeight="1">
      <c r="B30" s="23" t="s">
        <v>68</v>
      </c>
      <c r="C30" s="30">
        <v>-30069</v>
      </c>
      <c r="D30" s="30">
        <v>-24337</v>
      </c>
    </row>
    <row r="31" spans="2:4" ht="20.45" customHeight="1">
      <c r="B31" s="23"/>
      <c r="C31" s="68">
        <v>-1906130</v>
      </c>
      <c r="D31" s="68">
        <v>-664887</v>
      </c>
    </row>
    <row r="32" spans="2:4" ht="20.45" customHeight="1" thickBot="1">
      <c r="B32" s="25" t="s">
        <v>74</v>
      </c>
      <c r="C32" s="86">
        <v>-1115245</v>
      </c>
      <c r="D32" s="86">
        <v>-7532</v>
      </c>
    </row>
    <row r="33" ht="15.75" thickTop="1"/>
  </sheetData>
  <mergeCells count="3">
    <mergeCell ref="B4:D6"/>
    <mergeCell ref="B8:B9"/>
    <mergeCell ref="C8:D8"/>
  </mergeCells>
  <conditionalFormatting sqref="B10:D32">
    <cfRule type="expression" dxfId="15" priority="2">
      <formula>MOD(ROW(),2)=0</formula>
    </cfRule>
  </conditionalFormatting>
  <conditionalFormatting sqref="B10:D32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36"/>
  <sheetViews>
    <sheetView showGridLines="0" showRowColHeaders="0" topLeftCell="A4" zoomScale="80" zoomScaleNormal="80" workbookViewId="0">
      <selection activeCell="A28" sqref="A28"/>
    </sheetView>
  </sheetViews>
  <sheetFormatPr defaultColWidth="8.7109375" defaultRowHeight="15"/>
  <cols>
    <col min="1" max="1" width="13.85546875" customWidth="1"/>
    <col min="2" max="2" width="30.140625" customWidth="1"/>
    <col min="3" max="9" width="12.140625" customWidth="1"/>
    <col min="10" max="10" width="8.7109375" customWidth="1"/>
  </cols>
  <sheetData>
    <row r="1" spans="2:9" hidden="1"/>
    <row r="2" spans="2:9" hidden="1"/>
    <row r="3" spans="2:9" hidden="1"/>
    <row r="4" spans="2:9" ht="15" customHeight="1">
      <c r="B4" s="124"/>
      <c r="C4" s="124"/>
      <c r="D4" s="124"/>
      <c r="E4" s="124"/>
      <c r="F4" s="124"/>
      <c r="G4" s="124"/>
      <c r="H4" s="124"/>
    </row>
    <row r="5" spans="2:9" ht="15" customHeight="1">
      <c r="B5" s="124"/>
      <c r="C5" s="124"/>
      <c r="D5" s="124"/>
      <c r="E5" s="124"/>
      <c r="F5" s="124"/>
      <c r="G5" s="124"/>
      <c r="H5" s="124"/>
    </row>
    <row r="6" spans="2:9" ht="15" customHeight="1">
      <c r="B6" s="124"/>
      <c r="C6" s="124"/>
      <c r="D6" s="124"/>
      <c r="E6" s="124"/>
      <c r="F6" s="124"/>
      <c r="G6" s="124"/>
      <c r="H6" s="124"/>
    </row>
    <row r="7" spans="2:9" ht="15" customHeight="1">
      <c r="B7" s="124"/>
      <c r="C7" s="124"/>
      <c r="D7" s="124"/>
      <c r="E7" s="124"/>
      <c r="F7" s="124"/>
      <c r="G7" s="124"/>
      <c r="H7" s="124"/>
    </row>
    <row r="8" spans="2:9" ht="15" customHeight="1">
      <c r="B8" s="124"/>
      <c r="C8" s="124"/>
      <c r="D8" s="124"/>
      <c r="E8" s="124"/>
      <c r="F8" s="124"/>
      <c r="G8" s="124"/>
      <c r="H8" s="124"/>
    </row>
    <row r="9" spans="2:9" ht="15" customHeight="1">
      <c r="B9" s="82"/>
      <c r="C9" s="82"/>
      <c r="D9" s="82"/>
      <c r="E9" s="82"/>
      <c r="F9" s="82"/>
      <c r="G9" s="82"/>
      <c r="H9" s="82"/>
    </row>
    <row r="10" spans="2:9" ht="15" customHeight="1">
      <c r="B10" s="82"/>
      <c r="C10" s="82"/>
      <c r="D10" s="82"/>
      <c r="E10" s="82"/>
      <c r="F10" s="82"/>
      <c r="G10" s="82"/>
      <c r="H10" s="82"/>
    </row>
    <row r="11" spans="2:9" ht="20.100000000000001" customHeight="1">
      <c r="B11" s="4" t="s">
        <v>2</v>
      </c>
    </row>
    <row r="12" spans="2:9" ht="33" customHeight="1">
      <c r="B12" s="21"/>
      <c r="C12" s="81">
        <v>2023</v>
      </c>
      <c r="D12" s="81">
        <v>2024</v>
      </c>
      <c r="E12" s="81">
        <v>2025</v>
      </c>
      <c r="F12" s="81">
        <v>2026</v>
      </c>
      <c r="G12" s="81">
        <v>2027</v>
      </c>
      <c r="H12" s="81" t="s">
        <v>187</v>
      </c>
      <c r="I12" s="81" t="s">
        <v>0</v>
      </c>
    </row>
    <row r="13" spans="2:9" ht="20.45" customHeight="1">
      <c r="B13" s="23" t="s">
        <v>75</v>
      </c>
      <c r="C13" s="24"/>
      <c r="D13" s="24"/>
      <c r="E13" s="24"/>
      <c r="F13" s="24"/>
      <c r="G13" s="24"/>
      <c r="H13" s="24"/>
      <c r="I13" s="24"/>
    </row>
    <row r="14" spans="2:9" ht="20.45" customHeight="1">
      <c r="B14" s="23" t="s">
        <v>216</v>
      </c>
      <c r="C14" s="24">
        <v>334368</v>
      </c>
      <c r="D14" s="24">
        <v>291100</v>
      </c>
      <c r="E14" s="24">
        <v>1221739</v>
      </c>
      <c r="F14" s="24">
        <v>930640</v>
      </c>
      <c r="G14" s="24" t="s">
        <v>188</v>
      </c>
      <c r="H14" s="24">
        <v>505986</v>
      </c>
      <c r="I14" s="24">
        <v>3283833</v>
      </c>
    </row>
    <row r="15" spans="2:9" ht="20.45" customHeight="1">
      <c r="B15" s="23" t="s">
        <v>217</v>
      </c>
      <c r="C15" s="24">
        <v>2380</v>
      </c>
      <c r="D15" s="24" t="s">
        <v>188</v>
      </c>
      <c r="E15" s="24" t="s">
        <v>188</v>
      </c>
      <c r="F15" s="24" t="s">
        <v>188</v>
      </c>
      <c r="G15" s="24" t="s">
        <v>188</v>
      </c>
      <c r="H15" s="24" t="s">
        <v>188</v>
      </c>
      <c r="I15" s="24">
        <v>2380</v>
      </c>
    </row>
    <row r="16" spans="2:9" ht="20.45" customHeight="1">
      <c r="B16" s="23" t="s">
        <v>218</v>
      </c>
      <c r="C16" s="24">
        <v>547793</v>
      </c>
      <c r="D16" s="24">
        <v>269999</v>
      </c>
      <c r="E16" s="24" t="s">
        <v>188</v>
      </c>
      <c r="F16" s="24" t="s">
        <v>188</v>
      </c>
      <c r="G16" s="24">
        <v>500000</v>
      </c>
      <c r="H16" s="24" t="s">
        <v>188</v>
      </c>
      <c r="I16" s="24">
        <v>1317792</v>
      </c>
    </row>
    <row r="17" spans="2:9" ht="20.45" customHeight="1">
      <c r="B17" s="25" t="s">
        <v>76</v>
      </c>
      <c r="C17" s="87">
        <v>884541</v>
      </c>
      <c r="D17" s="87">
        <v>561099</v>
      </c>
      <c r="E17" s="87">
        <v>1221739</v>
      </c>
      <c r="F17" s="87">
        <v>930640</v>
      </c>
      <c r="G17" s="87">
        <v>500000</v>
      </c>
      <c r="H17" s="87">
        <v>505986</v>
      </c>
      <c r="I17" s="87">
        <v>4604005</v>
      </c>
    </row>
    <row r="18" spans="2:9" ht="20.45" customHeight="1">
      <c r="B18" s="23" t="s">
        <v>77</v>
      </c>
      <c r="C18" s="24">
        <v>-746</v>
      </c>
      <c r="D18" s="24">
        <v>-413</v>
      </c>
      <c r="E18" s="24">
        <v>-1839</v>
      </c>
      <c r="F18" s="24">
        <v>-1759</v>
      </c>
      <c r="G18" s="24">
        <v>-962</v>
      </c>
      <c r="H18" s="24">
        <v>-10240</v>
      </c>
      <c r="I18" s="24">
        <v>-15959</v>
      </c>
    </row>
    <row r="19" spans="2:9" ht="20.45" customHeight="1">
      <c r="B19" s="23" t="s">
        <v>78</v>
      </c>
      <c r="C19" s="26" t="s">
        <v>188</v>
      </c>
      <c r="D19" s="26" t="s">
        <v>188</v>
      </c>
      <c r="E19" s="26">
        <v>-5850</v>
      </c>
      <c r="F19" s="26">
        <v>-5850</v>
      </c>
      <c r="G19" s="26" t="s">
        <v>188</v>
      </c>
      <c r="H19" s="26">
        <v>-348</v>
      </c>
      <c r="I19" s="26">
        <v>-12048</v>
      </c>
    </row>
    <row r="20" spans="2:9" ht="20.45" customHeight="1" thickBot="1">
      <c r="B20" s="25" t="s">
        <v>79</v>
      </c>
      <c r="C20" s="52">
        <v>883795</v>
      </c>
      <c r="D20" s="52">
        <v>560686</v>
      </c>
      <c r="E20" s="52">
        <v>1214050</v>
      </c>
      <c r="F20" s="52">
        <v>923031</v>
      </c>
      <c r="G20" s="52">
        <v>499038</v>
      </c>
      <c r="H20" s="52">
        <v>495398</v>
      </c>
      <c r="I20" s="52">
        <v>4575998</v>
      </c>
    </row>
    <row r="21" spans="2:9" ht="15.75" thickTop="1"/>
    <row r="25" spans="2:9">
      <c r="F25" s="7"/>
    </row>
    <row r="26" spans="2:9">
      <c r="F26" s="7"/>
    </row>
    <row r="28" spans="2:9">
      <c r="C28" s="7"/>
      <c r="D28" s="7"/>
      <c r="E28" s="7"/>
      <c r="F28" s="7"/>
      <c r="G28" s="7"/>
      <c r="H28" s="7"/>
    </row>
    <row r="29" spans="2:9">
      <c r="C29" s="7"/>
      <c r="D29" s="7"/>
      <c r="E29" s="7"/>
    </row>
    <row r="30" spans="2:9">
      <c r="C30" s="7"/>
      <c r="D30" s="7"/>
      <c r="E30" s="7"/>
      <c r="F30" s="7"/>
    </row>
    <row r="31" spans="2:9">
      <c r="C31" s="7"/>
      <c r="D31" s="7"/>
      <c r="E31" s="7"/>
    </row>
    <row r="32" spans="2:9">
      <c r="C32" s="7"/>
      <c r="D32" s="7"/>
      <c r="E32" s="7"/>
      <c r="F32" s="7"/>
      <c r="G32" s="7"/>
      <c r="H32" s="7"/>
    </row>
    <row r="33" spans="3:8">
      <c r="C33" s="7"/>
      <c r="F33" s="7"/>
      <c r="G33" s="7"/>
      <c r="H33" s="7"/>
    </row>
    <row r="34" spans="3:8">
      <c r="F34" s="7"/>
    </row>
    <row r="35" spans="3:8">
      <c r="G35" s="7"/>
      <c r="H35" s="7"/>
    </row>
    <row r="36" spans="3:8">
      <c r="C36" s="7"/>
      <c r="D36" s="7"/>
      <c r="E36" s="7"/>
      <c r="F36" s="7"/>
      <c r="G36" s="7"/>
      <c r="H36" s="7"/>
    </row>
  </sheetData>
  <mergeCells count="1">
    <mergeCell ref="B4:H8"/>
  </mergeCells>
  <conditionalFormatting sqref="B13:H20">
    <cfRule type="expression" dxfId="13" priority="3">
      <formula>MOD(ROW(),2)=0</formula>
    </cfRule>
    <cfRule type="expression" dxfId="12" priority="4">
      <formula>MOD(ROW(),2)=0</formula>
    </cfRule>
  </conditionalFormatting>
  <conditionalFormatting sqref="I13:I20">
    <cfRule type="expression" dxfId="11" priority="1">
      <formula>MOD(ROW(),2)=0</formula>
    </cfRule>
    <cfRule type="expression" dxfId="10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2023-03-25T18:34:53Z</dcterms:modified>
</cp:coreProperties>
</file>