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EstaPastaDeTrabalho"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3\3T23\Planilhas interativas\"/>
    </mc:Choice>
  </mc:AlternateContent>
  <xr:revisionPtr revIDLastSave="0" documentId="13_ncr:1_{4CFAC37B-618E-4896-9619-B87952FD9CE3}" xr6:coauthVersionLast="47" xr6:coauthVersionMax="47" xr10:uidLastSave="{00000000-0000-0000-0000-000000000000}"/>
  <bookViews>
    <workbookView xWindow="20370" yWindow="-120" windowWidth="19440" windowHeight="14880" tabRatio="688" xr2:uid="{9ABEC8E4-EE2D-42DC-942E-C7CE4A3EB134}"/>
  </bookViews>
  <sheets>
    <sheet name="Cemig D (Sumário)" sheetId="1" r:id="rId1"/>
    <sheet name="Balanço de Energia" sheetId="5" r:id="rId2"/>
    <sheet name="Venda de energia por classe" sheetId="6" r:id="rId3"/>
    <sheet name="Receita" sheetId="9" r:id="rId4"/>
    <sheet name="Custos e Despesas" sheetId="10" r:id="rId5"/>
    <sheet name="Energia comprada para revenda" sheetId="19" r:id="rId6"/>
    <sheet name="Resultado Financeiro" sheetId="12" r:id="rId7"/>
    <sheet name="Endividamento" sheetId="13" r:id="rId8"/>
    <sheet name="Investimentos" sheetId="14" r:id="rId9"/>
    <sheet name="BP (Ativo)" sheetId="15" r:id="rId10"/>
    <sheet name="BP (Passivo)" sheetId="16" r:id="rId11"/>
    <sheet name="LAJIDA" sheetId="11" r:id="rId12"/>
    <sheet name="DRE" sheetId="17" r:id="rId13"/>
    <sheet name="DFC" sheetId="18" r:id="rId14"/>
  </sheets>
  <externalReferences>
    <externalReference r:id="rId15"/>
  </externalReferences>
  <definedNames>
    <definedName name="_Hlk160453777" localSheetId="4">'Custos e Despesas'!$B$16</definedName>
    <definedName name="_Toc223922453" localSheetId="5">'Energia comprada para revenda'!$B$7</definedName>
    <definedName name="_Toc229977613" localSheetId="13">DFC!$B$10</definedName>
    <definedName name="_Toc282006926" localSheetId="10">'BP (Passivo)'!$B$8</definedName>
    <definedName name="_Toc282006927" localSheetId="10">'BP (Passivo)'!$B$9</definedName>
    <definedName name="_Toc288721758" localSheetId="4">'Custos e Despesas'!#REF!</definedName>
    <definedName name="_Toc288721760" localSheetId="4">'Custos e Despesas'!#REF!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1" l="1"/>
  <c r="E10" i="11"/>
  <c r="E11" i="11"/>
  <c r="E13" i="11"/>
  <c r="E14" i="11"/>
  <c r="C38" i="12"/>
  <c r="D38" i="12"/>
  <c r="C39" i="12"/>
  <c r="D39" i="12"/>
  <c r="F23" i="19" l="1"/>
  <c r="E23" i="19"/>
  <c r="D23" i="19"/>
  <c r="C23" i="19"/>
  <c r="D44" i="17" l="1"/>
  <c r="E44" i="17"/>
  <c r="F44" i="17"/>
  <c r="C44" i="17"/>
  <c r="D48" i="16"/>
  <c r="C48" i="16"/>
  <c r="D39" i="15"/>
  <c r="C39" i="15"/>
  <c r="E38" i="12" l="1"/>
  <c r="F38" i="12"/>
  <c r="E39" i="12"/>
  <c r="F39" i="12"/>
  <c r="D40" i="12"/>
  <c r="E40" i="12"/>
  <c r="F40" i="12"/>
  <c r="C40" i="12"/>
  <c r="D24" i="9"/>
  <c r="E24" i="9"/>
  <c r="F24" i="9"/>
  <c r="C24" i="9"/>
  <c r="D25" i="6"/>
  <c r="F25" i="6"/>
  <c r="G25" i="6"/>
  <c r="C25" i="6"/>
  <c r="D25" i="10" l="1"/>
  <c r="C25" i="10"/>
  <c r="F25" i="10"/>
  <c r="E25" i="10"/>
  <c r="C18" i="14" l="1"/>
  <c r="C21" i="14" s="1"/>
</calcChain>
</file>

<file path=xl/sharedStrings.xml><?xml version="1.0" encoding="utf-8"?>
<sst xmlns="http://schemas.openxmlformats.org/spreadsheetml/2006/main" count="412" uniqueCount="263">
  <si>
    <t>Total</t>
  </si>
  <si>
    <t>REQUISITOS TOTAIS</t>
  </si>
  <si>
    <t>(Em milhares de Reais)</t>
  </si>
  <si>
    <t>Consolidado</t>
  </si>
  <si>
    <t>Trimestre</t>
  </si>
  <si>
    <t>Restituição de créditos de PIS/Pasep e Cofins aos consumidores - Realização</t>
  </si>
  <si>
    <t> </t>
  </si>
  <si>
    <t>Outras receitas operacionais</t>
  </si>
  <si>
    <r>
      <t>Receita operacional líquida</t>
    </r>
    <r>
      <rPr>
        <sz val="7"/>
        <color rgb="FF404040"/>
        <rFont val="Calibri"/>
        <family val="2"/>
      </rPr>
      <t> </t>
    </r>
  </si>
  <si>
    <t>Obrigações pós-emprego</t>
  </si>
  <si>
    <t>-</t>
  </si>
  <si>
    <r>
      <t>RECEITAS FINANCEIRAS </t>
    </r>
    <r>
      <rPr>
        <sz val="7"/>
        <color rgb="FF404040"/>
        <rFont val="Calibri"/>
        <family val="2"/>
      </rPr>
      <t> </t>
    </r>
  </si>
  <si>
    <t xml:space="preserve">DESPESAS FINANCEIRAS </t>
  </si>
  <si>
    <t>Encargos de empréstimos e debêntures</t>
  </si>
  <si>
    <t>RESULTADO FINANCEIRO LÍQUIDO</t>
  </si>
  <si>
    <t>2028 em diante</t>
  </si>
  <si>
    <t>IPCA</t>
  </si>
  <si>
    <t>UFIR/RGR</t>
  </si>
  <si>
    <t>CDI</t>
  </si>
  <si>
    <t>Financiadores</t>
  </si>
  <si>
    <t>Vencimento principal</t>
  </si>
  <si>
    <t>Moedas</t>
  </si>
  <si>
    <t>Circulante</t>
  </si>
  <si>
    <t>Não circulante</t>
  </si>
  <si>
    <t>Debêntures - 3ª Emissão - 3ª Série</t>
  </si>
  <si>
    <t>Realizado</t>
  </si>
  <si>
    <t>Geração</t>
  </si>
  <si>
    <t>Transmissão</t>
  </si>
  <si>
    <t>Distribuição</t>
  </si>
  <si>
    <t>Holding</t>
  </si>
  <si>
    <t>TOTAL</t>
  </si>
  <si>
    <t>CIRCULANTE</t>
  </si>
  <si>
    <t>TOTAL DO CIRCULANTE</t>
  </si>
  <si>
    <t>NÃO CIRCULANTE</t>
  </si>
  <si>
    <r>
      <t>TOTAL DO NÃO CIRCULANTE</t>
    </r>
    <r>
      <rPr>
        <sz val="7"/>
        <color rgb="FF404040"/>
        <rFont val="Calibri"/>
        <family val="2"/>
      </rPr>
      <t> </t>
    </r>
  </si>
  <si>
    <r>
      <t>TOTAL DO ATIVO</t>
    </r>
    <r>
      <rPr>
        <sz val="7"/>
        <color rgb="FF404040"/>
        <rFont val="Calibri"/>
        <family val="2"/>
      </rPr>
      <t> </t>
    </r>
  </si>
  <si>
    <r>
      <t>TOTAL DO CIRCULANTE</t>
    </r>
    <r>
      <rPr>
        <sz val="7"/>
        <color rgb="FF404040"/>
        <rFont val="Calibri"/>
        <family val="2"/>
      </rPr>
      <t> </t>
    </r>
  </si>
  <si>
    <r>
      <t>TOTAL DO PASSIVO</t>
    </r>
    <r>
      <rPr>
        <sz val="7"/>
        <color rgb="FF404040"/>
        <rFont val="Calibri"/>
        <family val="2"/>
      </rPr>
      <t> </t>
    </r>
  </si>
  <si>
    <r>
      <t>PATRIMÔNIO LÍQUIDO </t>
    </r>
    <r>
      <rPr>
        <sz val="7"/>
        <color rgb="FF404040"/>
        <rFont val="Calibri"/>
        <family val="2"/>
      </rPr>
      <t> </t>
    </r>
  </si>
  <si>
    <r>
      <t>PATRIMÔNIO LÍQUIDO</t>
    </r>
    <r>
      <rPr>
        <sz val="7"/>
        <color rgb="FF404040"/>
        <rFont val="Calibri"/>
        <family val="2"/>
      </rPr>
      <t> </t>
    </r>
  </si>
  <si>
    <r>
      <t>TOTAL DO PASSIVO E DO PATRIMÔNIO LÍQUIDO</t>
    </r>
    <r>
      <rPr>
        <sz val="7"/>
        <color rgb="FF404040"/>
        <rFont val="Calibri"/>
        <family val="2"/>
      </rPr>
      <t> </t>
    </r>
  </si>
  <si>
    <t>(Em milhares de Reais, exceto resultado por ação)</t>
  </si>
  <si>
    <t>Receitas financeiras</t>
  </si>
  <si>
    <t>Despesas financeiras</t>
  </si>
  <si>
    <t>R$</t>
  </si>
  <si>
    <t>Pessoal</t>
  </si>
  <si>
    <t>Participação dos empregados e administradores no resultado</t>
  </si>
  <si>
    <t>Materiais</t>
  </si>
  <si>
    <t>Serviços de terceiros</t>
  </si>
  <si>
    <t>Perdas de créditos esperadas</t>
  </si>
  <si>
    <t>Custos de operação</t>
  </si>
  <si>
    <t>Despesas gerais e administrativas</t>
  </si>
  <si>
    <t>Outras despesas operacionais, líquidas</t>
  </si>
  <si>
    <t>Resultado operacional antes do resultado financeiro e dos tributos sobre o lucro</t>
  </si>
  <si>
    <t>Imposto de renda e contribuição social</t>
  </si>
  <si>
    <t>Imposto de renda e contribuição social diferidos</t>
  </si>
  <si>
    <t>Energia Comprada</t>
  </si>
  <si>
    <t>Perdas - Rede Básica</t>
  </si>
  <si>
    <t>Acumulado</t>
  </si>
  <si>
    <t>MWh</t>
  </si>
  <si>
    <t>Energia elétrica comprada para revenda</t>
  </si>
  <si>
    <t>FLUXO DE CAIXA DAS ATIVIDADES OPERACIONAIS</t>
  </si>
  <si>
    <t>Lucro líquido do período</t>
  </si>
  <si>
    <t>AJUSTES:</t>
  </si>
  <si>
    <t>Ajuste de ativos em curso</t>
  </si>
  <si>
    <t>Outros</t>
  </si>
  <si>
    <t>Tributos compensáveis</t>
  </si>
  <si>
    <t>Imposto de renda e contribuição social a recuperar</t>
  </si>
  <si>
    <t>Depósitos vinculados a litígios</t>
  </si>
  <si>
    <t>Fornecedores</t>
  </si>
  <si>
    <t>Impostos, taxas e contribuições</t>
  </si>
  <si>
    <t>Imposto de renda e contribuição social a pagar</t>
  </si>
  <si>
    <t>Encargos regulatórios</t>
  </si>
  <si>
    <t>FLUXO DE CAIXA DAS ATIVIDADES DE INVESTIMENTO</t>
  </si>
  <si>
    <t>FLUXO DE CAIXA DAS ATIVIDADES DE FINANCIAMENTO</t>
  </si>
  <si>
    <t>VARIAÇÃO LÍQUIDA DO CAIXA E EQUIVALENTES DE CAIXA</t>
  </si>
  <si>
    <t>Caixa e equivalentes de caixa no início do período</t>
  </si>
  <si>
    <t>(-) Custos de transação</t>
  </si>
  <si>
    <t>MOEDA NACIONAL</t>
  </si>
  <si>
    <t>Total de empréstimos</t>
  </si>
  <si>
    <t>IPCA + 5,10%</t>
  </si>
  <si>
    <t>CDI + 1,35%</t>
  </si>
  <si>
    <t>IPCA + 6,10%</t>
  </si>
  <si>
    <t>CDI + 2,05%</t>
  </si>
  <si>
    <t>Total de debêntures</t>
  </si>
  <si>
    <t>(Em milhões de Reais)</t>
  </si>
  <si>
    <t xml:space="preserve">Descrição </t>
  </si>
  <si>
    <t>Gás</t>
  </si>
  <si>
    <t>Geração Distribuída</t>
  </si>
  <si>
    <t>Variação %</t>
  </si>
  <si>
    <t>Preço Médio MWh Faturado  (R$/MWh) (1)</t>
  </si>
  <si>
    <t>Amortização da dívida</t>
  </si>
  <si>
    <t>  </t>
  </si>
  <si>
    <t>3T23</t>
  </si>
  <si>
    <t>3T22</t>
  </si>
  <si>
    <t>9M23</t>
  </si>
  <si>
    <t>9M22</t>
  </si>
  <si>
    <t>Residencial</t>
  </si>
  <si>
    <t>Industrial</t>
  </si>
  <si>
    <t>Comércio, serviços e outros</t>
  </si>
  <si>
    <t>Rural</t>
  </si>
  <si>
    <t>Poder público</t>
  </si>
  <si>
    <t>Iluminação pública</t>
  </si>
  <si>
    <t>Serviço público</t>
  </si>
  <si>
    <t>Subtotal</t>
  </si>
  <si>
    <t>Consumo próprio</t>
  </si>
  <si>
    <t>Suprimento a outras Concessionárias (2)</t>
  </si>
  <si>
    <t>Fornecimento não faturado líquido</t>
  </si>
  <si>
    <t>Total </t>
  </si>
  <si>
    <t xml:space="preserve">(1)	O preço médio não inclui a receita de fornecimento não faturado. 
(2)	Inclui Contrato de Comercialização de Energia no Ambiente Regulado - CCEAR e contratos bilaterais com outros agentes.
</t>
  </si>
  <si>
    <t>Ativos e passivos financeiros setoriais líquidos</t>
  </si>
  <si>
    <t>Receita de construção de infraestrutura de distribuição</t>
  </si>
  <si>
    <t>Créditos de PIS/Pasep e Cofins a restituir aos consumidores</t>
  </si>
  <si>
    <t>Ajuste de expectativa do fluxo de caixa do ativo financeiro indenizável da concessão</t>
  </si>
  <si>
    <t>Multa por violação de padrão indicador de continuidade</t>
  </si>
  <si>
    <t>Transações no Mecanismo de Venda de Excedentes</t>
  </si>
  <si>
    <t>Fornecimento bruto de energia elétrica e receita de uso da rede - consumidores cativos</t>
  </si>
  <si>
    <t>Receita de uso da rede - consumidores livres</t>
  </si>
  <si>
    <t>Tributos e encargos incidentes sobre as receitas</t>
  </si>
  <si>
    <t xml:space="preserve">                             - </t>
  </si>
  <si>
    <t>Encargos de uso da rede básica de transmissão e demais encargos do sistema</t>
  </si>
  <si>
    <t>Custo de construção da infraestrutura de distribuição</t>
  </si>
  <si>
    <t>Participação de empregados e administradores no resultado</t>
  </si>
  <si>
    <t>Provisões (reversões) para contingências</t>
  </si>
  <si>
    <t>Amortização</t>
  </si>
  <si>
    <t>Amortização direito de uso - arrendamento</t>
  </si>
  <si>
    <t>Energia de Itaipu binacional</t>
  </si>
  <si>
    <t xml:space="preserve">Contratos por cotas de garantia física     </t>
  </si>
  <si>
    <t>Cotas das usinas de Angra I e II</t>
  </si>
  <si>
    <t>Energia de curto prazo - CCEE</t>
  </si>
  <si>
    <t>Contratos bilaterais</t>
  </si>
  <si>
    <t>Energia adquirida em leilão em ambiente regulado</t>
  </si>
  <si>
    <t>PROINFA</t>
  </si>
  <si>
    <t>Geração distribuída</t>
  </si>
  <si>
    <t>Créditos de PIS/Pasep e Cofins</t>
  </si>
  <si>
    <t>Renda de aplicação financeira</t>
  </si>
  <si>
    <t>PIS/Pasep e Cofins incidentes sobre receitas financeiras</t>
  </si>
  <si>
    <t>Acréscimos moratórios de contas de energia</t>
  </si>
  <si>
    <t>Variações cambiais de Itaipu</t>
  </si>
  <si>
    <t xml:space="preserve">Variações monetárias </t>
  </si>
  <si>
    <t>Variação monetária depósitos judiciais</t>
  </si>
  <si>
    <t>Outras</t>
  </si>
  <si>
    <t>Encargos de variação monetária - Forluz</t>
  </si>
  <si>
    <t>Variação monetária de P&amp;D e PEE</t>
  </si>
  <si>
    <t>Outras variações monetárias</t>
  </si>
  <si>
    <t xml:space="preserve">                                              - </t>
  </si>
  <si>
    <t>Variação monetária - CVA</t>
  </si>
  <si>
    <t>Amortização do custo de transação</t>
  </si>
  <si>
    <t>Variação monetária de empréstimos e debêntures</t>
  </si>
  <si>
    <t>Atualização PIS/Pasep e Cofins a restituir</t>
  </si>
  <si>
    <t>Variação monetária de arrendamentos</t>
  </si>
  <si>
    <t>Indexadores</t>
  </si>
  <si>
    <t xml:space="preserve">                           - </t>
  </si>
  <si>
    <t>Total por Indexadores</t>
  </si>
  <si>
    <t>(-) Deságio</t>
  </si>
  <si>
    <t>Total geral</t>
  </si>
  <si>
    <t>Encargos financeiros anuais (%)</t>
  </si>
  <si>
    <t>Eletrobrás</t>
  </si>
  <si>
    <t xml:space="preserve">Total geral </t>
  </si>
  <si>
    <t>Debêntures - 9ª Emissão - Série Única</t>
  </si>
  <si>
    <t>Debêntures - 8ª Emissão - 2ª série</t>
  </si>
  <si>
    <t>Debêntures - 8ª Emissão - 1ª série</t>
  </si>
  <si>
    <t>Debêntures - 7ª Emissão - 2ª série</t>
  </si>
  <si>
    <t>Debêntures - 7ª Emissão - 1ª série</t>
  </si>
  <si>
    <t>(-) Deságio na emissão de debêntures</t>
  </si>
  <si>
    <t>UFIR + 6 a 8,00%</t>
  </si>
  <si>
    <t>CDI + 0,454%</t>
  </si>
  <si>
    <t xml:space="preserve"> IPCA + 4,10%</t>
  </si>
  <si>
    <t>Caixa e equivalentes de caixa</t>
  </si>
  <si>
    <t>Títulos e valores mobiliários</t>
  </si>
  <si>
    <t>Consumidores e revendedores</t>
  </si>
  <si>
    <t>Concessionários - transporte de energia</t>
  </si>
  <si>
    <t>Contribuição de iluminação pública</t>
  </si>
  <si>
    <t>Reembolso subsídios tarifários</t>
  </si>
  <si>
    <t>Ativos setoriais da concessão</t>
  </si>
  <si>
    <t>Outros ativos</t>
  </si>
  <si>
    <t xml:space="preserve">Imposto de renda e contribuição social diferidos  </t>
  </si>
  <si>
    <t>Ativos financeiros relacionados à infraestrutura</t>
  </si>
  <si>
    <t>Ativos de contrato</t>
  </si>
  <si>
    <t xml:space="preserve">Intangíveis  </t>
  </si>
  <si>
    <t>Arrendamentos - direito de uso</t>
  </si>
  <si>
    <t xml:space="preserve">                              - </t>
  </si>
  <si>
    <t>Empréstimos e debêntures</t>
  </si>
  <si>
    <t xml:space="preserve">Impostos, taxas e contribuições   </t>
  </si>
  <si>
    <t>Salários e encargos sociais</t>
  </si>
  <si>
    <t>Contas a pagar relacionado a energia gerada por consumidores</t>
  </si>
  <si>
    <t>Juros sobre capital próprio e dividendos a pagar</t>
  </si>
  <si>
    <t>Valores a serem restituído a consumidores</t>
  </si>
  <si>
    <t>Arrendamentos - obrigações</t>
  </si>
  <si>
    <t>Outros passivos</t>
  </si>
  <si>
    <t>Provisões</t>
  </si>
  <si>
    <t>Capital social</t>
  </si>
  <si>
    <t>Reservas de lucros</t>
  </si>
  <si>
    <t>Ajustes de avaliação patrimonial</t>
  </si>
  <si>
    <t>Lucros acumulados</t>
  </si>
  <si>
    <t xml:space="preserve">                                 - </t>
  </si>
  <si>
    <t>Var. %</t>
  </si>
  <si>
    <t>Lajida</t>
  </si>
  <si>
    <t>Despesa com imposto de renda e contribuição social</t>
  </si>
  <si>
    <t>Resultado financeiro líquido</t>
  </si>
  <si>
    <t>Reversão de Provisões Tributárias - INSS s/ PLR</t>
  </si>
  <si>
    <t>Provisões Tributárias - Indenização do Anuênio</t>
  </si>
  <si>
    <t>Alteração na estimativa das perdas esperadas com créditos de liquidação duvidosa</t>
  </si>
  <si>
    <t xml:space="preserve">                                           - </t>
  </si>
  <si>
    <t>= Lajida</t>
  </si>
  <si>
    <t>= Lajida ajustado</t>
  </si>
  <si>
    <t xml:space="preserve">Receita </t>
  </si>
  <si>
    <t>Custos operacionais</t>
  </si>
  <si>
    <t xml:space="preserve">Custo com energia elétrica </t>
  </si>
  <si>
    <t>Custo de construção de infraestrutura de distribuição</t>
  </si>
  <si>
    <t>Lucro bruto</t>
  </si>
  <si>
    <t>Despesas operacionais</t>
  </si>
  <si>
    <t>Perdas de créditos esperadas - PCE</t>
  </si>
  <si>
    <t>Resultado antes do imposto de renda e contribuição social</t>
  </si>
  <si>
    <t>Imposto de renda e contribuição social correntes</t>
  </si>
  <si>
    <t xml:space="preserve">Imposto de renda e contribuição social diferidos </t>
  </si>
  <si>
    <t>Lucro (prejuízo) líquido do período</t>
  </si>
  <si>
    <t>Lucro (prejuízo) básico e diluído por ação (em R$)</t>
  </si>
  <si>
    <t xml:space="preserve">Lucro (prejuízo) líquido do período </t>
  </si>
  <si>
    <t>Demais provisões</t>
  </si>
  <si>
    <t>Valor residual líquido de ativos financeiros da concessão e intangível baixados</t>
  </si>
  <si>
    <t xml:space="preserve">Juros e variações monetárias </t>
  </si>
  <si>
    <t>Ajuste de expectativa do fluxo de caixa do ativo financeiro da concessão</t>
  </si>
  <si>
    <t>Amortização do custo de transação de empréstimos</t>
  </si>
  <si>
    <t>Conta de compensação de variação de valores de itens da “parcela A” (CVA) e outros componentes financeiros</t>
  </si>
  <si>
    <t>(Aumento) redução de Ativos</t>
  </si>
  <si>
    <t xml:space="preserve">Imposto de renda e contribuição social a recuperar </t>
  </si>
  <si>
    <t>Subvenção baixa renda</t>
  </si>
  <si>
    <t xml:space="preserve">Aumento (redução) de passivos   </t>
  </si>
  <si>
    <t>Caixa gerado pelas atividades operacionais</t>
  </si>
  <si>
    <t>Juros de empréstimos e debêntures pagos</t>
  </si>
  <si>
    <t>Juros de arrendamento pagos</t>
  </si>
  <si>
    <t>CAIXA LÍQUIDO GERADO PELAS ATIVIDADES OPERACIONAIS</t>
  </si>
  <si>
    <t>Em Títulos e Valores Mobiliários - resgate (aplicação financeira)</t>
  </si>
  <si>
    <t>No intangível</t>
  </si>
  <si>
    <t>No ativo de contrato</t>
  </si>
  <si>
    <t>CAIXA LÍQUIDO CONSUMIDO PELAS ATIVIDADES DE INVESTIMENTO</t>
  </si>
  <si>
    <t>Obtenção de empréstimos, financiamentos e debêntures</t>
  </si>
  <si>
    <t>Pagamento de arrendamento</t>
  </si>
  <si>
    <t>Pagamento de empréstimos e debêntures</t>
  </si>
  <si>
    <t>Juros sobre capital próprio e dividendos pagos</t>
  </si>
  <si>
    <t>Adiantamento para futuro aumento de capital</t>
  </si>
  <si>
    <t>CAIXA LÍQUIDO GERADO PELAS ATIVIDADES DE FINANCIAMENTO</t>
  </si>
  <si>
    <t>CAIXA E EQUIVALENTES DE CAIXA NO FINAL DO PERÍODO</t>
  </si>
  <si>
    <t>35.137 GWh</t>
  </si>
  <si>
    <t>Itaipu</t>
  </si>
  <si>
    <t>Contrato Compra Energia Nuclear</t>
  </si>
  <si>
    <t>Contrato Cota Garantia Fisica</t>
  </si>
  <si>
    <t xml:space="preserve">Geração Injetada Diretamente </t>
  </si>
  <si>
    <t>Compra na CCEE</t>
  </si>
  <si>
    <r>
      <t xml:space="preserve">Contratos Regulados </t>
    </r>
    <r>
      <rPr>
        <vertAlign val="superscript"/>
        <sz val="10"/>
        <color rgb="FF000000"/>
        <rFont val="Arial"/>
        <family val="2"/>
      </rPr>
      <t>(1)</t>
    </r>
  </si>
  <si>
    <r>
      <t xml:space="preserve">PROINFA </t>
    </r>
    <r>
      <rPr>
        <vertAlign val="superscript"/>
        <sz val="10"/>
        <color rgb="FF000000"/>
        <rFont val="Arial"/>
        <family val="2"/>
      </rPr>
      <t>(2)</t>
    </r>
  </si>
  <si>
    <r>
      <t xml:space="preserve">Contratos Bilaterais </t>
    </r>
    <r>
      <rPr>
        <vertAlign val="superscript"/>
        <sz val="10"/>
        <color rgb="FF000000"/>
        <rFont val="Arial"/>
        <family val="2"/>
      </rPr>
      <t>(3)</t>
    </r>
  </si>
  <si>
    <r>
      <t>na Rede de Distribuição</t>
    </r>
    <r>
      <rPr>
        <b/>
        <vertAlign val="superscript"/>
        <sz val="10"/>
        <color rgb="FF0000FF"/>
        <rFont val="Arial"/>
        <family val="2"/>
      </rPr>
      <t xml:space="preserve">   (4)</t>
    </r>
  </si>
  <si>
    <t>Vendas na CCEE</t>
  </si>
  <si>
    <t>Mercado Faturado (6)</t>
  </si>
  <si>
    <t>Perdas - Rede de Distribuição (5)</t>
  </si>
  <si>
    <t>1. Compra de Energia  Elétrica pela CEMIG D por meio de CCEAR e Leilão de Ajuste</t>
  </si>
  <si>
    <t>2. Programa de Incentivo às Fontes Alternativas de Energia</t>
  </si>
  <si>
    <t>3. Energia Contratada pela CEMIG D de forma bilateral com a UHE Ponte de Pedra e UHE Capim Branco</t>
  </si>
  <si>
    <t>4. Compra de Energia não modelada na CCEE e outras injeções (incluindo micro geração distribuída)</t>
  </si>
  <si>
    <t>5. Perdas técnicas e não técnicas atribuídas ao mercado cativo e a energia transportada na rede de distribuição</t>
  </si>
  <si>
    <t xml:space="preserve">6. Considera a energia compesada pela Micro e Mini GD e o mês de referência é o de leitura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</si>
</sst>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0.0%"/>
    <numFmt numFmtId="167" formatCode="_-* #,##0.00_-;\(#,##0.00\);_-* &quot;-&quot;??_-;_-@_-"/>
    <numFmt numFmtId="168" formatCode="_-* #,##0_-;\(#,##0\);_-* &quot;-&quot;??_-;_-@_-"/>
    <numFmt numFmtId="169" formatCode="_-* #,##0_-;\-* #,##0_-;_-* &quot;-&quot;??_-;_-@_-"/>
  </numFmts>
  <fonts count="3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FFFF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b/>
      <sz val="10"/>
      <color rgb="FF00744D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color theme="1"/>
      <name val="Calibri"/>
      <family val="2"/>
    </font>
    <font>
      <sz val="7.5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sz val="10"/>
      <color theme="1" tint="0.249977111117893"/>
      <name val="Arial"/>
      <family val="2"/>
    </font>
    <font>
      <b/>
      <sz val="11"/>
      <color rgb="FFFFFFFF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b/>
      <sz val="10"/>
      <color theme="1" tint="0.249977111117893"/>
      <name val="Arial"/>
      <family val="2"/>
    </font>
    <font>
      <sz val="11"/>
      <color rgb="FFFFFFFF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sz val="10"/>
      <color rgb="FF000000"/>
      <name val="Arial"/>
      <family val="2"/>
    </font>
    <font>
      <b/>
      <u/>
      <sz val="10"/>
      <color rgb="FF0000FF"/>
      <name val="Arial"/>
      <family val="2"/>
    </font>
    <font>
      <sz val="7"/>
      <color rgb="FF40404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404040"/>
      <name val="Calibri"/>
      <family val="2"/>
    </font>
    <font>
      <sz val="8"/>
      <color rgb="FF000000"/>
      <name val="Arial"/>
      <family val="2"/>
    </font>
    <font>
      <sz val="6.5"/>
      <color rgb="FFFFFFFF"/>
      <name val="Calibri"/>
      <family val="2"/>
    </font>
    <font>
      <sz val="11"/>
      <color theme="0"/>
      <name val="Calibri"/>
      <family val="2"/>
      <scheme val="minor"/>
    </font>
    <font>
      <sz val="11"/>
      <color rgb="FF404040"/>
      <name val="Arial"/>
      <family val="2"/>
    </font>
    <font>
      <sz val="8"/>
      <color rgb="FF404040"/>
      <name val="Calibri"/>
      <family val="2"/>
      <scheme val="minor"/>
    </font>
    <font>
      <b/>
      <sz val="7"/>
      <color rgb="FF404040"/>
      <name val="Calibri"/>
      <family val="2"/>
      <scheme val="minor"/>
    </font>
    <font>
      <vertAlign val="superscript"/>
      <sz val="10"/>
      <color rgb="FF000000"/>
      <name val="Arial"/>
      <family val="2"/>
    </font>
    <font>
      <b/>
      <vertAlign val="superscript"/>
      <sz val="10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8228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4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ck">
        <color rgb="FFFFFFFF"/>
      </bottom>
      <diagonal/>
    </border>
    <border>
      <left style="thin">
        <color theme="0"/>
      </left>
      <right style="thick">
        <color rgb="FFFFFFFF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double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ck">
        <color rgb="FFFFFFFF"/>
      </top>
      <bottom style="thin">
        <color rgb="FFFFFFFF"/>
      </bottom>
      <diagonal/>
    </border>
    <border>
      <left/>
      <right style="thin">
        <color rgb="FFFFFFFF"/>
      </right>
      <top style="thick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 style="thick">
        <color rgb="FFFFFFFF"/>
      </left>
      <right/>
      <top/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medium">
        <color theme="0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2" borderId="0" applyFont="0" applyBorder="0" applyAlignment="0">
      <alignment vertical="center" wrapText="1"/>
    </xf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05">
    <xf numFmtId="0" fontId="0" fillId="0" borderId="0" xfId="0"/>
    <xf numFmtId="0" fontId="1" fillId="3" borderId="0" xfId="0" applyFont="1" applyFill="1"/>
    <xf numFmtId="0" fontId="4" fillId="0" borderId="0" xfId="0" applyFont="1"/>
    <xf numFmtId="0" fontId="4" fillId="4" borderId="0" xfId="0" applyFont="1" applyFill="1"/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3"/>
    <xf numFmtId="164" fontId="11" fillId="0" borderId="0" xfId="3" applyNumberFormat="1"/>
    <xf numFmtId="164" fontId="0" fillId="0" borderId="0" xfId="4" applyNumberFormat="1" applyFont="1" applyFill="1"/>
    <xf numFmtId="166" fontId="0" fillId="0" borderId="0" xfId="5" applyNumberFormat="1" applyFont="1" applyFill="1"/>
    <xf numFmtId="164" fontId="0" fillId="0" borderId="0" xfId="4" applyNumberFormat="1" applyFont="1"/>
    <xf numFmtId="3" fontId="0" fillId="0" borderId="0" xfId="0" applyNumberFormat="1"/>
    <xf numFmtId="0" fontId="13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3"/>
    </xf>
    <xf numFmtId="0" fontId="15" fillId="2" borderId="0" xfId="0" applyFont="1" applyFill="1" applyAlignment="1">
      <alignment vertical="center" wrapText="1"/>
    </xf>
    <xf numFmtId="168" fontId="16" fillId="2" borderId="2" xfId="0" applyNumberFormat="1" applyFont="1" applyFill="1" applyBorder="1" applyAlignment="1">
      <alignment horizontal="right" vertical="center" wrapText="1"/>
    </xf>
    <xf numFmtId="14" fontId="0" fillId="0" borderId="0" xfId="0" applyNumberFormat="1"/>
    <xf numFmtId="0" fontId="8" fillId="0" borderId="0" xfId="0" applyFont="1"/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6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0" fillId="4" borderId="0" xfId="0" applyFill="1"/>
    <xf numFmtId="3" fontId="0" fillId="4" borderId="0" xfId="0" applyNumberFormat="1" applyFill="1"/>
    <xf numFmtId="0" fontId="16" fillId="7" borderId="0" xfId="0" applyFont="1" applyFill="1" applyAlignment="1">
      <alignment horizontal="left" vertical="center" wrapText="1" indent="2"/>
    </xf>
    <xf numFmtId="0" fontId="6" fillId="6" borderId="0" xfId="0" applyFont="1" applyFill="1" applyAlignment="1">
      <alignment horizontal="left" vertical="center" wrapText="1"/>
    </xf>
    <xf numFmtId="0" fontId="18" fillId="5" borderId="7" xfId="0" applyFont="1" applyFill="1" applyBorder="1" applyAlignment="1">
      <alignment horizontal="center" vertical="center" wrapText="1"/>
    </xf>
    <xf numFmtId="17" fontId="18" fillId="5" borderId="7" xfId="0" applyNumberFormat="1" applyFont="1" applyFill="1" applyBorder="1" applyAlignment="1">
      <alignment horizontal="center" vertical="center" wrapText="1"/>
    </xf>
    <xf numFmtId="169" fontId="6" fillId="6" borderId="2" xfId="1" applyNumberFormat="1" applyFont="1" applyFill="1" applyBorder="1" applyAlignment="1">
      <alignment horizontal="center" vertical="center" wrapText="1"/>
    </xf>
    <xf numFmtId="169" fontId="6" fillId="6" borderId="7" xfId="1" applyNumberFormat="1" applyFont="1" applyFill="1" applyBorder="1" applyAlignment="1">
      <alignment horizontal="center" vertical="center" wrapText="1"/>
    </xf>
    <xf numFmtId="169" fontId="16" fillId="7" borderId="7" xfId="1" applyNumberFormat="1" applyFont="1" applyFill="1" applyBorder="1" applyAlignment="1">
      <alignment horizontal="center" vertical="center" wrapText="1"/>
    </xf>
    <xf numFmtId="169" fontId="6" fillId="6" borderId="6" xfId="1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 indent="1"/>
    </xf>
    <xf numFmtId="0" fontId="17" fillId="2" borderId="2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0" xfId="0" applyFont="1"/>
    <xf numFmtId="0" fontId="15" fillId="0" borderId="3" xfId="0" applyFont="1" applyBorder="1" applyAlignment="1">
      <alignment vertical="center" wrapText="1"/>
    </xf>
    <xf numFmtId="3" fontId="17" fillId="2" borderId="2" xfId="0" applyNumberFormat="1" applyFont="1" applyFill="1" applyBorder="1" applyAlignment="1">
      <alignment horizontal="right" vertical="center" wrapText="1"/>
    </xf>
    <xf numFmtId="0" fontId="18" fillId="5" borderId="0" xfId="0" applyFont="1" applyFill="1" applyAlignment="1">
      <alignment horizontal="center" vertical="center" wrapText="1"/>
    </xf>
    <xf numFmtId="0" fontId="16" fillId="2" borderId="12" xfId="0" applyFont="1" applyFill="1" applyBorder="1" applyAlignment="1">
      <alignment horizontal="right" vertical="center" wrapText="1"/>
    </xf>
    <xf numFmtId="168" fontId="17" fillId="2" borderId="12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vertical="center" wrapText="1"/>
    </xf>
    <xf numFmtId="168" fontId="11" fillId="2" borderId="12" xfId="1" applyNumberFormat="1" applyFont="1" applyFill="1" applyBorder="1" applyAlignment="1">
      <alignment horizontal="right" vertical="center" wrapText="1"/>
    </xf>
    <xf numFmtId="168" fontId="11" fillId="2" borderId="19" xfId="1" applyNumberFormat="1" applyFont="1" applyFill="1" applyBorder="1" applyAlignment="1">
      <alignment horizontal="right" vertical="center" wrapText="1"/>
    </xf>
    <xf numFmtId="0" fontId="23" fillId="4" borderId="23" xfId="0" applyFont="1" applyFill="1" applyBorder="1" applyAlignment="1">
      <alignment horizontal="left" indent="1"/>
    </xf>
    <xf numFmtId="164" fontId="24" fillId="4" borderId="24" xfId="4" applyNumberFormat="1" applyFont="1" applyFill="1" applyBorder="1" applyAlignment="1">
      <alignment horizontal="center"/>
    </xf>
    <xf numFmtId="0" fontId="25" fillId="4" borderId="23" xfId="0" applyFont="1" applyFill="1" applyBorder="1" applyAlignment="1">
      <alignment horizontal="left" indent="2"/>
    </xf>
    <xf numFmtId="164" fontId="11" fillId="4" borderId="24" xfId="4" applyNumberFormat="1" applyFont="1" applyFill="1" applyBorder="1" applyAlignment="1">
      <alignment horizontal="center"/>
    </xf>
    <xf numFmtId="0" fontId="26" fillId="4" borderId="25" xfId="0" applyFont="1" applyFill="1" applyBorder="1"/>
    <xf numFmtId="164" fontId="24" fillId="4" borderId="26" xfId="4" applyNumberFormat="1" applyFont="1" applyFill="1" applyBorder="1" applyAlignment="1">
      <alignment horizontal="center"/>
    </xf>
    <xf numFmtId="168" fontId="21" fillId="2" borderId="11" xfId="0" applyNumberFormat="1" applyFont="1" applyFill="1" applyBorder="1" applyAlignment="1">
      <alignment horizontal="right" vertical="center" wrapText="1"/>
    </xf>
    <xf numFmtId="168" fontId="21" fillId="2" borderId="13" xfId="0" applyNumberFormat="1" applyFont="1" applyFill="1" applyBorder="1" applyAlignment="1">
      <alignment horizontal="right" vertical="center" wrapText="1"/>
    </xf>
    <xf numFmtId="3" fontId="21" fillId="2" borderId="10" xfId="0" applyNumberFormat="1" applyFont="1" applyFill="1" applyBorder="1" applyAlignment="1">
      <alignment horizontal="right" vertical="center" wrapText="1"/>
    </xf>
    <xf numFmtId="3" fontId="21" fillId="2" borderId="11" xfId="0" applyNumberFormat="1" applyFont="1" applyFill="1" applyBorder="1" applyAlignment="1">
      <alignment horizontal="right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28" fillId="0" borderId="0" xfId="0" applyFont="1"/>
    <xf numFmtId="168" fontId="21" fillId="2" borderId="20" xfId="0" applyNumberFormat="1" applyFont="1" applyFill="1" applyBorder="1" applyAlignment="1">
      <alignment horizontal="right" vertical="center" wrapText="1"/>
    </xf>
    <xf numFmtId="168" fontId="15" fillId="2" borderId="28" xfId="0" applyNumberFormat="1" applyFont="1" applyFill="1" applyBorder="1" applyAlignment="1">
      <alignment horizontal="right" vertical="center" wrapText="1"/>
    </xf>
    <xf numFmtId="0" fontId="29" fillId="0" borderId="0" xfId="0" applyFont="1"/>
    <xf numFmtId="168" fontId="0" fillId="0" borderId="0" xfId="0" applyNumberFormat="1"/>
    <xf numFmtId="9" fontId="0" fillId="0" borderId="0" xfId="0" applyNumberFormat="1"/>
    <xf numFmtId="168" fontId="12" fillId="2" borderId="13" xfId="1" applyNumberFormat="1" applyFont="1" applyFill="1" applyBorder="1" applyAlignment="1">
      <alignment horizontal="right" vertical="center" wrapText="1"/>
    </xf>
    <xf numFmtId="169" fontId="17" fillId="2" borderId="2" xfId="1" applyNumberFormat="1" applyFont="1" applyFill="1" applyBorder="1" applyAlignment="1">
      <alignment horizontal="right" vertical="center" wrapText="1"/>
    </xf>
    <xf numFmtId="0" fontId="21" fillId="7" borderId="0" xfId="0" applyFont="1" applyFill="1" applyAlignment="1">
      <alignment vertical="center" wrapText="1"/>
    </xf>
    <xf numFmtId="0" fontId="18" fillId="10" borderId="32" xfId="0" applyFont="1" applyFill="1" applyBorder="1" applyAlignment="1">
      <alignment horizontal="center" vertical="center" wrapText="1"/>
    </xf>
    <xf numFmtId="169" fontId="0" fillId="0" borderId="0" xfId="1" applyNumberFormat="1" applyFont="1"/>
    <xf numFmtId="169" fontId="16" fillId="7" borderId="2" xfId="1" applyNumberFormat="1" applyFont="1" applyFill="1" applyBorder="1" applyAlignment="1">
      <alignment horizontal="center" vertical="center" wrapText="1"/>
    </xf>
    <xf numFmtId="168" fontId="32" fillId="0" borderId="0" xfId="0" applyNumberFormat="1" applyFont="1"/>
    <xf numFmtId="0" fontId="27" fillId="0" borderId="0" xfId="0" applyFont="1" applyAlignment="1">
      <alignment vertical="center" wrapText="1"/>
    </xf>
    <xf numFmtId="167" fontId="0" fillId="0" borderId="0" xfId="0" applyNumberFormat="1"/>
    <xf numFmtId="10" fontId="0" fillId="0" borderId="0" xfId="2" applyNumberFormat="1" applyFont="1"/>
    <xf numFmtId="0" fontId="25" fillId="0" borderId="23" xfId="0" applyFont="1" applyBorder="1" applyAlignment="1">
      <alignment horizontal="left" indent="2"/>
    </xf>
    <xf numFmtId="164" fontId="11" fillId="0" borderId="24" xfId="4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1" fillId="2" borderId="3" xfId="0" applyFont="1" applyFill="1" applyBorder="1" applyAlignment="1">
      <alignment vertical="center" wrapText="1"/>
    </xf>
    <xf numFmtId="168" fontId="11" fillId="2" borderId="3" xfId="0" applyNumberFormat="1" applyFont="1" applyFill="1" applyBorder="1" applyAlignment="1">
      <alignment horizontal="right" vertical="center" wrapText="1"/>
    </xf>
    <xf numFmtId="3" fontId="15" fillId="2" borderId="38" xfId="0" applyNumberFormat="1" applyFont="1" applyFill="1" applyBorder="1" applyAlignment="1">
      <alignment horizontal="right" vertical="center" wrapText="1"/>
    </xf>
    <xf numFmtId="3" fontId="15" fillId="2" borderId="39" xfId="0" applyNumberFormat="1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left" vertical="center" wrapText="1" shrinkToFit="1"/>
    </xf>
    <xf numFmtId="14" fontId="18" fillId="5" borderId="1" xfId="0" applyNumberFormat="1" applyFont="1" applyFill="1" applyBorder="1" applyAlignment="1">
      <alignment horizontal="center" vertical="center" wrapText="1"/>
    </xf>
    <xf numFmtId="0" fontId="18" fillId="10" borderId="40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justify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16" fillId="7" borderId="0" xfId="0" applyFont="1" applyFill="1" applyAlignment="1">
      <alignment vertical="center" wrapText="1"/>
    </xf>
    <xf numFmtId="168" fontId="16" fillId="7" borderId="2" xfId="0" applyNumberFormat="1" applyFont="1" applyFill="1" applyBorder="1" applyAlignment="1">
      <alignment horizontal="right" vertical="center" wrapText="1"/>
    </xf>
    <xf numFmtId="168" fontId="15" fillId="2" borderId="2" xfId="0" applyNumberFormat="1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vertical="center" wrapText="1"/>
    </xf>
    <xf numFmtId="0" fontId="17" fillId="2" borderId="0" xfId="0" applyFont="1" applyFill="1" applyAlignment="1">
      <alignment horizontal="left" vertical="center" wrapText="1" indent="1"/>
    </xf>
    <xf numFmtId="168" fontId="16" fillId="2" borderId="8" xfId="0" applyNumberFormat="1" applyFont="1" applyFill="1" applyBorder="1" applyAlignment="1">
      <alignment horizontal="right" vertical="center" wrapText="1"/>
    </xf>
    <xf numFmtId="168" fontId="15" fillId="2" borderId="3" xfId="0" applyNumberFormat="1" applyFont="1" applyFill="1" applyBorder="1" applyAlignment="1">
      <alignment horizontal="right" vertical="center" wrapText="1"/>
    </xf>
    <xf numFmtId="168" fontId="15" fillId="2" borderId="8" xfId="0" applyNumberFormat="1" applyFont="1" applyFill="1" applyBorder="1" applyAlignment="1">
      <alignment horizontal="right" vertical="center" wrapText="1"/>
    </xf>
    <xf numFmtId="168" fontId="16" fillId="2" borderId="0" xfId="0" applyNumberFormat="1" applyFont="1" applyFill="1" applyAlignment="1">
      <alignment horizontal="right" vertical="center" wrapText="1"/>
    </xf>
    <xf numFmtId="168" fontId="15" fillId="2" borderId="0" xfId="0" applyNumberFormat="1" applyFont="1" applyFill="1" applyAlignment="1">
      <alignment horizontal="right" vertical="center" wrapText="1"/>
    </xf>
    <xf numFmtId="168" fontId="15" fillId="2" borderId="10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vertical="center" wrapText="1"/>
    </xf>
    <xf numFmtId="1" fontId="11" fillId="2" borderId="1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168" fontId="11" fillId="2" borderId="12" xfId="0" applyNumberFormat="1" applyFont="1" applyFill="1" applyBorder="1" applyAlignment="1">
      <alignment horizontal="center" vertical="center" wrapText="1"/>
    </xf>
    <xf numFmtId="168" fontId="17" fillId="2" borderId="2" xfId="0" applyNumberFormat="1" applyFont="1" applyFill="1" applyBorder="1" applyAlignment="1">
      <alignment horizontal="right" vertical="center" wrapText="1"/>
    </xf>
    <xf numFmtId="0" fontId="17" fillId="7" borderId="0" xfId="0" applyFont="1" applyFill="1" applyAlignment="1">
      <alignment vertical="center" wrapText="1"/>
    </xf>
    <xf numFmtId="168" fontId="17" fillId="7" borderId="2" xfId="0" applyNumberFormat="1" applyFont="1" applyFill="1" applyBorder="1" applyAlignment="1">
      <alignment horizontal="right" vertical="center" wrapText="1"/>
    </xf>
    <xf numFmtId="168" fontId="11" fillId="2" borderId="17" xfId="0" applyNumberFormat="1" applyFont="1" applyFill="1" applyBorder="1" applyAlignment="1">
      <alignment horizontal="center" vertical="center" wrapText="1"/>
    </xf>
    <xf numFmtId="168" fontId="16" fillId="2" borderId="9" xfId="0" applyNumberFormat="1" applyFont="1" applyFill="1" applyBorder="1" applyAlignment="1">
      <alignment horizontal="right" vertical="center" wrapText="1"/>
    </xf>
    <xf numFmtId="0" fontId="15" fillId="2" borderId="27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167" fontId="15" fillId="2" borderId="2" xfId="0" applyNumberFormat="1" applyFont="1" applyFill="1" applyBorder="1" applyAlignment="1">
      <alignment horizontal="right" vertical="center" wrapText="1"/>
    </xf>
    <xf numFmtId="168" fontId="21" fillId="7" borderId="11" xfId="0" applyNumberFormat="1" applyFont="1" applyFill="1" applyBorder="1" applyAlignment="1">
      <alignment horizontal="right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vertical="center" wrapText="1"/>
    </xf>
    <xf numFmtId="0" fontId="18" fillId="5" borderId="18" xfId="0" applyFont="1" applyFill="1" applyBorder="1" applyAlignment="1">
      <alignment horizontal="center" vertical="center" wrapText="1"/>
    </xf>
    <xf numFmtId="1" fontId="12" fillId="2" borderId="12" xfId="0" applyNumberFormat="1" applyFont="1" applyFill="1" applyBorder="1" applyAlignment="1">
      <alignment horizontal="center" vertical="center" wrapText="1"/>
    </xf>
    <xf numFmtId="168" fontId="12" fillId="2" borderId="12" xfId="0" applyNumberFormat="1" applyFont="1" applyFill="1" applyBorder="1" applyAlignment="1">
      <alignment horizontal="center" vertical="center" wrapText="1"/>
    </xf>
    <xf numFmtId="10" fontId="11" fillId="2" borderId="12" xfId="2" applyNumberFormat="1" applyFont="1" applyFill="1" applyBorder="1" applyAlignment="1">
      <alignment horizontal="center" vertical="center" wrapText="1"/>
    </xf>
    <xf numFmtId="167" fontId="16" fillId="2" borderId="2" xfId="0" applyNumberFormat="1" applyFont="1" applyFill="1" applyBorder="1" applyAlignment="1">
      <alignment horizontal="right" vertical="center" wrapText="1"/>
    </xf>
    <xf numFmtId="167" fontId="16" fillId="7" borderId="2" xfId="0" applyNumberFormat="1" applyFont="1" applyFill="1" applyBorder="1" applyAlignment="1">
      <alignment horizontal="right" vertical="center" wrapText="1"/>
    </xf>
    <xf numFmtId="167" fontId="21" fillId="7" borderId="11" xfId="0" applyNumberFormat="1" applyFont="1" applyFill="1" applyBorder="1" applyAlignment="1">
      <alignment horizontal="right" vertical="center" wrapText="1"/>
    </xf>
    <xf numFmtId="0" fontId="18" fillId="10" borderId="41" xfId="0" applyFont="1" applyFill="1" applyBorder="1" applyAlignment="1">
      <alignment horizontal="center" vertical="center" wrapText="1"/>
    </xf>
    <xf numFmtId="168" fontId="15" fillId="7" borderId="11" xfId="0" applyNumberFormat="1" applyFont="1" applyFill="1" applyBorder="1" applyAlignment="1">
      <alignment horizontal="right" vertical="center" wrapText="1"/>
    </xf>
    <xf numFmtId="167" fontId="15" fillId="7" borderId="11" xfId="0" applyNumberFormat="1" applyFont="1" applyFill="1" applyBorder="1" applyAlignment="1">
      <alignment horizontal="right" vertical="center" wrapText="1"/>
    </xf>
    <xf numFmtId="167" fontId="16" fillId="2" borderId="2" xfId="1" applyNumberFormat="1" applyFont="1" applyFill="1" applyBorder="1" applyAlignment="1">
      <alignment horizontal="right" vertical="center" wrapText="1"/>
    </xf>
    <xf numFmtId="167" fontId="16" fillId="7" borderId="2" xfId="1" applyNumberFormat="1" applyFont="1" applyFill="1" applyBorder="1" applyAlignment="1">
      <alignment horizontal="right" vertical="center" wrapText="1"/>
    </xf>
    <xf numFmtId="167" fontId="21" fillId="7" borderId="11" xfId="1" applyNumberFormat="1" applyFont="1" applyFill="1" applyBorder="1" applyAlignment="1">
      <alignment horizontal="right" vertical="center" wrapText="1"/>
    </xf>
    <xf numFmtId="167" fontId="15" fillId="2" borderId="2" xfId="1" applyNumberFormat="1" applyFont="1" applyFill="1" applyBorder="1" applyAlignment="1">
      <alignment horizontal="right" vertical="center" wrapText="1"/>
    </xf>
    <xf numFmtId="167" fontId="15" fillId="7" borderId="11" xfId="1" applyNumberFormat="1" applyFont="1" applyFill="1" applyBorder="1" applyAlignment="1">
      <alignment horizontal="right" vertical="center" wrapText="1"/>
    </xf>
    <xf numFmtId="168" fontId="15" fillId="7" borderId="0" xfId="0" applyNumberFormat="1" applyFont="1" applyFill="1" applyAlignment="1">
      <alignment horizontal="right" vertical="center" wrapText="1"/>
    </xf>
    <xf numFmtId="168" fontId="16" fillId="7" borderId="0" xfId="0" applyNumberFormat="1" applyFont="1" applyFill="1" applyAlignment="1">
      <alignment horizontal="right" vertical="center" wrapText="1"/>
    </xf>
    <xf numFmtId="167" fontId="16" fillId="7" borderId="0" xfId="0" applyNumberFormat="1" applyFont="1" applyFill="1" applyAlignment="1">
      <alignment horizontal="right" vertical="center" wrapText="1"/>
    </xf>
    <xf numFmtId="167" fontId="16" fillId="7" borderId="0" xfId="1" applyNumberFormat="1" applyFont="1" applyFill="1" applyBorder="1" applyAlignment="1">
      <alignment horizontal="right" vertical="center" wrapText="1"/>
    </xf>
    <xf numFmtId="3" fontId="35" fillId="0" borderId="0" xfId="0" applyNumberFormat="1" applyFont="1"/>
    <xf numFmtId="168" fontId="21" fillId="2" borderId="0" xfId="0" applyNumberFormat="1" applyFont="1" applyFill="1" applyAlignment="1">
      <alignment horizontal="right" vertical="center" wrapText="1"/>
    </xf>
    <xf numFmtId="169" fontId="16" fillId="2" borderId="12" xfId="1" applyNumberFormat="1" applyFont="1" applyFill="1" applyBorder="1" applyAlignment="1">
      <alignment horizontal="right" vertical="center" wrapText="1"/>
    </xf>
    <xf numFmtId="168" fontId="17" fillId="2" borderId="12" xfId="1" applyNumberFormat="1" applyFont="1" applyFill="1" applyBorder="1" applyAlignment="1">
      <alignment horizontal="right" vertical="center" wrapText="1"/>
    </xf>
    <xf numFmtId="168" fontId="17" fillId="2" borderId="19" xfId="1" applyNumberFormat="1" applyFont="1" applyFill="1" applyBorder="1" applyAlignment="1">
      <alignment horizontal="right" vertical="center" wrapText="1"/>
    </xf>
    <xf numFmtId="168" fontId="16" fillId="2" borderId="3" xfId="0" applyNumberFormat="1" applyFont="1" applyFill="1" applyBorder="1" applyAlignment="1">
      <alignment horizontal="right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168" fontId="12" fillId="2" borderId="20" xfId="1" applyNumberFormat="1" applyFont="1" applyFill="1" applyBorder="1" applyAlignment="1">
      <alignment horizontal="right" vertical="center" wrapText="1"/>
    </xf>
    <xf numFmtId="168" fontId="15" fillId="2" borderId="39" xfId="0" applyNumberFormat="1" applyFont="1" applyFill="1" applyBorder="1" applyAlignment="1">
      <alignment horizontal="right" vertical="center" wrapText="1"/>
    </xf>
    <xf numFmtId="167" fontId="16" fillId="2" borderId="0" xfId="0" applyNumberFormat="1" applyFont="1" applyFill="1" applyAlignment="1">
      <alignment horizontal="right" vertical="center" wrapText="1"/>
    </xf>
    <xf numFmtId="166" fontId="16" fillId="2" borderId="0" xfId="2" applyNumberFormat="1" applyFont="1" applyFill="1" applyAlignment="1">
      <alignment horizontal="right" vertical="center" wrapText="1"/>
    </xf>
    <xf numFmtId="166" fontId="15" fillId="2" borderId="9" xfId="2" applyNumberFormat="1" applyFont="1" applyFill="1" applyBorder="1" applyAlignment="1">
      <alignment horizontal="right" vertical="center" wrapText="1"/>
    </xf>
    <xf numFmtId="166" fontId="16" fillId="2" borderId="9" xfId="2" applyNumberFormat="1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left" vertical="center" wrapText="1"/>
    </xf>
    <xf numFmtId="49" fontId="15" fillId="2" borderId="0" xfId="0" applyNumberFormat="1" applyFont="1" applyFill="1" applyAlignment="1">
      <alignment horizontal="left" vertical="center" wrapText="1"/>
    </xf>
    <xf numFmtId="168" fontId="15" fillId="2" borderId="11" xfId="0" applyNumberFormat="1" applyFont="1" applyFill="1" applyBorder="1" applyAlignment="1">
      <alignment horizontal="right" vertical="center" wrapText="1"/>
    </xf>
    <xf numFmtId="168" fontId="16" fillId="2" borderId="10" xfId="0" applyNumberFormat="1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left" vertical="center" wrapText="1" shrinkToFit="1"/>
    </xf>
    <xf numFmtId="0" fontId="7" fillId="9" borderId="21" xfId="0" applyFont="1" applyFill="1" applyBorder="1" applyAlignment="1">
      <alignment horizontal="center" vertical="center" readingOrder="1"/>
    </xf>
    <xf numFmtId="0" fontId="7" fillId="9" borderId="22" xfId="0" applyFont="1" applyFill="1" applyBorder="1" applyAlignment="1">
      <alignment horizontal="center" vertical="center" readingOrder="1"/>
    </xf>
    <xf numFmtId="0" fontId="7" fillId="9" borderId="23" xfId="0" applyFont="1" applyFill="1" applyBorder="1" applyAlignment="1">
      <alignment horizontal="center" vertical="center" readingOrder="1"/>
    </xf>
    <xf numFmtId="0" fontId="7" fillId="9" borderId="24" xfId="0" applyFont="1" applyFill="1" applyBorder="1" applyAlignment="1">
      <alignment horizontal="center" vertical="center" readingOrder="1"/>
    </xf>
    <xf numFmtId="0" fontId="5" fillId="8" borderId="21" xfId="0" applyFont="1" applyFill="1" applyBorder="1" applyAlignment="1">
      <alignment horizontal="center" vertical="center" readingOrder="1"/>
    </xf>
    <xf numFmtId="0" fontId="5" fillId="8" borderId="22" xfId="0" applyFont="1" applyFill="1" applyBorder="1" applyAlignment="1">
      <alignment horizontal="center" vertical="center" readingOrder="1"/>
    </xf>
    <xf numFmtId="0" fontId="30" fillId="0" borderId="0" xfId="0" applyFont="1" applyAlignment="1">
      <alignment horizontal="left" vertical="center" wrapText="1" shrinkToFit="1"/>
    </xf>
    <xf numFmtId="0" fontId="18" fillId="10" borderId="30" xfId="0" applyFont="1" applyFill="1" applyBorder="1" applyAlignment="1">
      <alignment horizontal="center" vertical="center" wrapText="1"/>
    </xf>
    <xf numFmtId="0" fontId="18" fillId="10" borderId="3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22" fillId="10" borderId="29" xfId="0" applyFont="1" applyFill="1" applyBorder="1" applyAlignment="1">
      <alignment horizontal="center" vertical="center" wrapText="1"/>
    </xf>
    <xf numFmtId="0" fontId="18" fillId="10" borderId="40" xfId="0" applyFont="1" applyFill="1" applyBorder="1" applyAlignment="1">
      <alignment horizontal="center" vertical="center" wrapText="1"/>
    </xf>
    <xf numFmtId="0" fontId="18" fillId="10" borderId="33" xfId="0" applyFont="1" applyFill="1" applyBorder="1" applyAlignment="1">
      <alignment horizontal="center" vertical="center" wrapText="1"/>
    </xf>
    <xf numFmtId="0" fontId="18" fillId="10" borderId="34" xfId="0" applyFont="1" applyFill="1" applyBorder="1" applyAlignment="1">
      <alignment horizontal="center" vertical="center" wrapText="1"/>
    </xf>
    <xf numFmtId="0" fontId="18" fillId="10" borderId="3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14" fontId="18" fillId="5" borderId="14" xfId="0" applyNumberFormat="1" applyFont="1" applyFill="1" applyBorder="1" applyAlignment="1">
      <alignment horizontal="center" vertical="center" wrapText="1"/>
    </xf>
    <xf numFmtId="14" fontId="18" fillId="5" borderId="42" xfId="0" applyNumberFormat="1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33" fillId="5" borderId="0" xfId="0" applyFont="1" applyFill="1" applyAlignment="1">
      <alignment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vertical="center" wrapText="1"/>
    </xf>
    <xf numFmtId="0" fontId="23" fillId="0" borderId="23" xfId="0" applyFont="1" applyBorder="1" applyAlignment="1">
      <alignment horizontal="left" indent="1"/>
    </xf>
    <xf numFmtId="3" fontId="24" fillId="0" borderId="24" xfId="0" applyNumberFormat="1" applyFont="1" applyBorder="1" applyAlignment="1">
      <alignment horizontal="center"/>
    </xf>
    <xf numFmtId="0" fontId="25" fillId="11" borderId="23" xfId="0" applyFont="1" applyFill="1" applyBorder="1" applyAlignment="1">
      <alignment horizontal="left" indent="2"/>
    </xf>
    <xf numFmtId="3" fontId="11" fillId="11" borderId="24" xfId="0" applyNumberFormat="1" applyFont="1" applyFill="1" applyBorder="1" applyAlignment="1">
      <alignment horizontal="center"/>
    </xf>
    <xf numFmtId="0" fontId="25" fillId="12" borderId="23" xfId="0" applyFont="1" applyFill="1" applyBorder="1" applyAlignment="1">
      <alignment horizontal="left" indent="2"/>
    </xf>
    <xf numFmtId="3" fontId="11" fillId="12" borderId="24" xfId="0" applyNumberFormat="1" applyFont="1" applyFill="1" applyBorder="1" applyAlignment="1">
      <alignment horizontal="center"/>
    </xf>
    <xf numFmtId="0" fontId="11" fillId="11" borderId="24" xfId="0" applyFont="1" applyFill="1" applyBorder="1" applyAlignment="1">
      <alignment horizontal="center"/>
    </xf>
    <xf numFmtId="0" fontId="11" fillId="12" borderId="24" xfId="0" applyFont="1" applyFill="1" applyBorder="1" applyAlignment="1">
      <alignment horizontal="center"/>
    </xf>
    <xf numFmtId="0" fontId="11" fillId="0" borderId="23" xfId="0" applyFont="1" applyBorder="1" applyAlignment="1">
      <alignment horizontal="left" indent="1"/>
    </xf>
    <xf numFmtId="0" fontId="12" fillId="0" borderId="24" xfId="0" applyFont="1" applyBorder="1" applyAlignment="1">
      <alignment horizontal="center"/>
    </xf>
    <xf numFmtId="0" fontId="26" fillId="0" borderId="25" xfId="0" applyFont="1" applyBorder="1"/>
    <xf numFmtId="0" fontId="12" fillId="0" borderId="26" xfId="0" applyFont="1" applyBorder="1" applyAlignment="1">
      <alignment horizontal="center"/>
    </xf>
    <xf numFmtId="0" fontId="11" fillId="0" borderId="0" xfId="3" applyAlignment="1">
      <alignment horizontal="left"/>
    </xf>
    <xf numFmtId="0" fontId="11" fillId="0" borderId="0" xfId="3" applyAlignment="1">
      <alignment horizontal="left"/>
    </xf>
  </cellXfs>
  <cellStyles count="18">
    <cellStyle name="Estilo 1" xfId="6" xr:uid="{00000000-0005-0000-0000-000000000000}"/>
    <cellStyle name="Normal" xfId="0" builtinId="0"/>
    <cellStyle name="Normal 2" xfId="10" xr:uid="{929E576D-EC29-4ECA-B897-658D68C6951A}"/>
    <cellStyle name="Normal 2 2" xfId="7" xr:uid="{00000000-0005-0000-0000-000002000000}"/>
    <cellStyle name="Normal 3" xfId="3" xr:uid="{00000000-0005-0000-0000-000003000000}"/>
    <cellStyle name="Porcentagem" xfId="2" builtinId="5"/>
    <cellStyle name="Porcentagem 2" xfId="5" xr:uid="{00000000-0005-0000-0000-000005000000}"/>
    <cellStyle name="Vírgula" xfId="1" builtinId="3"/>
    <cellStyle name="Vírgula 2" xfId="4" xr:uid="{00000000-0005-0000-0000-000007000000}"/>
    <cellStyle name="Vírgula 2 2" xfId="12" xr:uid="{B4C2354F-82EC-4547-9E06-7526A2834902}"/>
    <cellStyle name="Vírgula 2 2 2" xfId="17" xr:uid="{4288C937-D6DC-4386-862D-70C1ECD80E8F}"/>
    <cellStyle name="Vírgula 2 3" xfId="9" xr:uid="{93E6002B-44EE-4FB4-AD9C-8F18EA3E1D14}"/>
    <cellStyle name="Vírgula 2 3 2" xfId="15" xr:uid="{DDDC9286-663A-484D-B14C-0151094ADB30}"/>
    <cellStyle name="Vírgula 3" xfId="11" xr:uid="{0E17E118-FD36-46B9-B753-34BE4A35E018}"/>
    <cellStyle name="Vírgula 3 2" xfId="16" xr:uid="{C98BD2F2-579A-497C-827F-524753BE64F3}"/>
    <cellStyle name="Vírgula 4" xfId="8" xr:uid="{6007A312-5541-49DD-A91A-2D25CBA4C9D3}"/>
    <cellStyle name="Vírgula 4 2" xfId="14" xr:uid="{767215FF-D272-4CBF-9496-7DBC9C28C182}"/>
    <cellStyle name="Vírgula 5" xfId="13" xr:uid="{3D73FFF1-9882-49C2-8B97-88267DC1BECE}"/>
  </cellStyles>
  <dxfs count="2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744D"/>
      <color rgb="FFD7F83C"/>
      <color rgb="FFB8E53E"/>
      <color rgb="FF46D232"/>
      <color rgb="FF86DF55"/>
      <color rgb="FF006C21"/>
      <color rgb="FF008228"/>
      <color rgb="FF003A12"/>
      <color rgb="FF86E27A"/>
      <color rgb="FFFBFD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Custos e Despesas'!A1"/><Relationship Id="rId13" Type="http://schemas.openxmlformats.org/officeDocument/2006/relationships/image" Target="../media/image1.png"/><Relationship Id="rId3" Type="http://schemas.openxmlformats.org/officeDocument/2006/relationships/hyperlink" Target="#'BP (Ativo)'!A1"/><Relationship Id="rId7" Type="http://schemas.openxmlformats.org/officeDocument/2006/relationships/hyperlink" Target="#Receita!A1"/><Relationship Id="rId12" Type="http://schemas.openxmlformats.org/officeDocument/2006/relationships/hyperlink" Target="#Investimentos!A1"/><Relationship Id="rId2" Type="http://schemas.openxmlformats.org/officeDocument/2006/relationships/hyperlink" Target="#'Venda de energia por classe'!A1"/><Relationship Id="rId16" Type="http://schemas.openxmlformats.org/officeDocument/2006/relationships/hyperlink" Target="#'Energia comprada para revenda'!A1"/><Relationship Id="rId1" Type="http://schemas.openxmlformats.org/officeDocument/2006/relationships/hyperlink" Target="#'Balan&#231;o de Energia'!A1"/><Relationship Id="rId6" Type="http://schemas.openxmlformats.org/officeDocument/2006/relationships/hyperlink" Target="#DFC!A1"/><Relationship Id="rId11" Type="http://schemas.openxmlformats.org/officeDocument/2006/relationships/hyperlink" Target="#Endividamento!A1"/><Relationship Id="rId5" Type="http://schemas.openxmlformats.org/officeDocument/2006/relationships/hyperlink" Target="#DRE!A1"/><Relationship Id="rId15" Type="http://schemas.openxmlformats.org/officeDocument/2006/relationships/image" Target="../media/image3.svg"/><Relationship Id="rId10" Type="http://schemas.openxmlformats.org/officeDocument/2006/relationships/hyperlink" Target="#'Resultado Financeiro'!A1"/><Relationship Id="rId4" Type="http://schemas.openxmlformats.org/officeDocument/2006/relationships/hyperlink" Target="#'BP (Passivo)'!A1"/><Relationship Id="rId9" Type="http://schemas.openxmlformats.org/officeDocument/2006/relationships/hyperlink" Target="#LAJIDA!A1"/><Relationship Id="rId1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7" Type="http://schemas.openxmlformats.org/officeDocument/2006/relationships/hyperlink" Target="#'Cemig D (Sum&#225;rio)'!A1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(Sum&#225;rio)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#'Cemig (&#205;ndice)'!A1"/><Relationship Id="rId6" Type="http://schemas.openxmlformats.org/officeDocument/2006/relationships/image" Target="../media/image6.png"/><Relationship Id="rId5" Type="http://schemas.openxmlformats.org/officeDocument/2006/relationships/hyperlink" Target="#'Cemig D (Sum&#225;rio)'!A1"/><Relationship Id="rId4" Type="http://schemas.openxmlformats.org/officeDocument/2006/relationships/image" Target="../media/image5.sv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287949</xdr:colOff>
      <xdr:row>5</xdr:row>
      <xdr:rowOff>49696</xdr:rowOff>
    </xdr:from>
    <xdr:to>
      <xdr:col>4</xdr:col>
      <xdr:colOff>370775</xdr:colOff>
      <xdr:row>7</xdr:row>
      <xdr:rowOff>173936</xdr:rowOff>
    </xdr:to>
    <xdr:sp macro="" textlink="">
      <xdr:nvSpPr>
        <xdr:cNvPr id="75" name="Retângulo Arredondado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783249" y="1002196"/>
          <a:ext cx="1825901" cy="505240"/>
        </a:xfrm>
        <a:prstGeom prst="roundRect">
          <a:avLst>
            <a:gd name="adj" fmla="val 9474"/>
          </a:avLst>
        </a:prstGeom>
        <a:solidFill>
          <a:srgbClr val="B8E53E"/>
        </a:solidFill>
        <a:ln>
          <a:noFill/>
        </a:ln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rgbClr val="00744D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Dados</a:t>
          </a:r>
          <a:r>
            <a:rPr lang="pt-BR" sz="1200" b="1" baseline="0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200" b="1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1</xdr:col>
      <xdr:colOff>287949</xdr:colOff>
      <xdr:row>8</xdr:row>
      <xdr:rowOff>105108</xdr:rowOff>
    </xdr:from>
    <xdr:to>
      <xdr:col>4</xdr:col>
      <xdr:colOff>344874</xdr:colOff>
      <xdr:row>11</xdr:row>
      <xdr:rowOff>37608</xdr:rowOff>
    </xdr:to>
    <xdr:sp macro="" textlink="">
      <xdr:nvSpPr>
        <xdr:cNvPr id="30" name="Retângulo Arredondado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163551-B874-4345-BC70-7BB8A1B0A161}"/>
            </a:ext>
          </a:extLst>
        </xdr:cNvPr>
        <xdr:cNvSpPr/>
      </xdr:nvSpPr>
      <xdr:spPr>
        <a:xfrm>
          <a:off x="783249" y="162910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Balanço de energia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287949</xdr:colOff>
      <xdr:row>11</xdr:row>
      <xdr:rowOff>86430</xdr:rowOff>
    </xdr:from>
    <xdr:to>
      <xdr:col>4</xdr:col>
      <xdr:colOff>344874</xdr:colOff>
      <xdr:row>14</xdr:row>
      <xdr:rowOff>18930</xdr:rowOff>
    </xdr:to>
    <xdr:sp macro="" textlink="">
      <xdr:nvSpPr>
        <xdr:cNvPr id="31" name="Retângulo Arredondado 2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172E3B-0494-4757-99C5-2595838CE9DB}"/>
            </a:ext>
          </a:extLst>
        </xdr:cNvPr>
        <xdr:cNvSpPr/>
      </xdr:nvSpPr>
      <xdr:spPr>
        <a:xfrm>
          <a:off x="783249" y="2181930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00" b="1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Venda da energia por</a:t>
          </a:r>
          <a:r>
            <a:rPr lang="pt-BR" sz="900" b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classe de consumo </a:t>
          </a:r>
          <a:endParaRPr lang="pt-B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8</xdr:row>
      <xdr:rowOff>77866</xdr:rowOff>
    </xdr:from>
    <xdr:to>
      <xdr:col>11</xdr:col>
      <xdr:colOff>519138</xdr:colOff>
      <xdr:row>11</xdr:row>
      <xdr:rowOff>10366</xdr:rowOff>
    </xdr:to>
    <xdr:sp macro="" textlink="">
      <xdr:nvSpPr>
        <xdr:cNvPr id="39" name="Retângulo Arredondado 2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004EC6-B54E-402F-A3C6-DC0BE16439FC}"/>
            </a:ext>
          </a:extLst>
        </xdr:cNvPr>
        <xdr:cNvSpPr/>
      </xdr:nvSpPr>
      <xdr:spPr>
        <a:xfrm>
          <a:off x="5024688" y="1601866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Patrimonial - Ativo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11</xdr:row>
      <xdr:rowOff>54728</xdr:rowOff>
    </xdr:from>
    <xdr:to>
      <xdr:col>11</xdr:col>
      <xdr:colOff>519138</xdr:colOff>
      <xdr:row>13</xdr:row>
      <xdr:rowOff>177728</xdr:rowOff>
    </xdr:to>
    <xdr:sp macro="" textlink="">
      <xdr:nvSpPr>
        <xdr:cNvPr id="40" name="Retângulo Arredondad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329FBC-8CFD-43B1-AE12-2A97E79132ED}"/>
            </a:ext>
          </a:extLst>
        </xdr:cNvPr>
        <xdr:cNvSpPr/>
      </xdr:nvSpPr>
      <xdr:spPr>
        <a:xfrm>
          <a:off x="5024688" y="215022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Patrimonial - Passivo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17</xdr:row>
      <xdr:rowOff>4790</xdr:rowOff>
    </xdr:from>
    <xdr:to>
      <xdr:col>11</xdr:col>
      <xdr:colOff>519138</xdr:colOff>
      <xdr:row>19</xdr:row>
      <xdr:rowOff>127790</xdr:rowOff>
    </xdr:to>
    <xdr:sp macro="" textlink="">
      <xdr:nvSpPr>
        <xdr:cNvPr id="41" name="Retângulo Arredondado 2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6A770C1-8973-4FB8-AF16-A7E3C03AB271}"/>
            </a:ext>
          </a:extLst>
        </xdr:cNvPr>
        <xdr:cNvSpPr/>
      </xdr:nvSpPr>
      <xdr:spPr>
        <a:xfrm>
          <a:off x="5024688" y="3243290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dos Resultados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19</xdr:row>
      <xdr:rowOff>177248</xdr:rowOff>
    </xdr:from>
    <xdr:to>
      <xdr:col>11</xdr:col>
      <xdr:colOff>519138</xdr:colOff>
      <xdr:row>22</xdr:row>
      <xdr:rowOff>109748</xdr:rowOff>
    </xdr:to>
    <xdr:sp macro="" textlink="">
      <xdr:nvSpPr>
        <xdr:cNvPr id="43" name="Retângulo Arredondado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1F554A8-6DC6-4122-829B-433B6FDAEB1F}"/>
            </a:ext>
          </a:extLst>
        </xdr:cNvPr>
        <xdr:cNvSpPr/>
      </xdr:nvSpPr>
      <xdr:spPr>
        <a:xfrm>
          <a:off x="5024688" y="379674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dos </a:t>
          </a: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Fluxos de caixa 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8</xdr:row>
      <xdr:rowOff>77866</xdr:rowOff>
    </xdr:from>
    <xdr:to>
      <xdr:col>8</xdr:col>
      <xdr:colOff>112615</xdr:colOff>
      <xdr:row>11</xdr:row>
      <xdr:rowOff>10366</xdr:rowOff>
    </xdr:to>
    <xdr:sp macro="" textlink="">
      <xdr:nvSpPr>
        <xdr:cNvPr id="46" name="Retângulo Arredondado 2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433FE6F-C67C-4293-BDC0-D54E12D86A6F}"/>
            </a:ext>
          </a:extLst>
        </xdr:cNvPr>
        <xdr:cNvSpPr/>
      </xdr:nvSpPr>
      <xdr:spPr>
        <a:xfrm>
          <a:off x="2875090" y="1601866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Receita</a:t>
          </a:r>
          <a:r>
            <a:rPr lang="pt-BR" sz="9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Operacional 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11</xdr:row>
      <xdr:rowOff>56868</xdr:rowOff>
    </xdr:from>
    <xdr:to>
      <xdr:col>8</xdr:col>
      <xdr:colOff>112615</xdr:colOff>
      <xdr:row>13</xdr:row>
      <xdr:rowOff>179868</xdr:rowOff>
    </xdr:to>
    <xdr:sp macro="" textlink="">
      <xdr:nvSpPr>
        <xdr:cNvPr id="47" name="Retângulo Arredondado 2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165ACFC-0D0C-4951-B80E-661DC16327D5}"/>
            </a:ext>
          </a:extLst>
        </xdr:cNvPr>
        <xdr:cNvSpPr/>
      </xdr:nvSpPr>
      <xdr:spPr>
        <a:xfrm>
          <a:off x="2875090" y="215236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00" b="1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Custos e despesas operacionais</a:t>
          </a:r>
          <a:endParaRPr lang="pt-B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463905</xdr:colOff>
      <xdr:row>14</xdr:row>
      <xdr:rowOff>31203</xdr:rowOff>
    </xdr:from>
    <xdr:to>
      <xdr:col>11</xdr:col>
      <xdr:colOff>520829</xdr:colOff>
      <xdr:row>16</xdr:row>
      <xdr:rowOff>154203</xdr:rowOff>
    </xdr:to>
    <xdr:sp macro="" textlink="">
      <xdr:nvSpPr>
        <xdr:cNvPr id="49" name="Retângulo Arredondado 2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5A417AF-8AC9-40AA-8B12-5D21C2DE1E90}"/>
            </a:ext>
          </a:extLst>
        </xdr:cNvPr>
        <xdr:cNvSpPr/>
      </xdr:nvSpPr>
      <xdr:spPr>
        <a:xfrm>
          <a:off x="5026380" y="2698203"/>
          <a:ext cx="1799999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LAJIDA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17</xdr:row>
      <xdr:rowOff>21088</xdr:rowOff>
    </xdr:from>
    <xdr:to>
      <xdr:col>8</xdr:col>
      <xdr:colOff>112615</xdr:colOff>
      <xdr:row>19</xdr:row>
      <xdr:rowOff>144088</xdr:rowOff>
    </xdr:to>
    <xdr:sp macro="" textlink="">
      <xdr:nvSpPr>
        <xdr:cNvPr id="50" name="Retângulo Arredondado 2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FF318BF-167D-4A32-A246-FF92CDD0F0B1}"/>
            </a:ext>
          </a:extLst>
        </xdr:cNvPr>
        <xdr:cNvSpPr/>
      </xdr:nvSpPr>
      <xdr:spPr>
        <a:xfrm>
          <a:off x="2875090" y="325958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Resultado Financeiro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20</xdr:row>
      <xdr:rowOff>88</xdr:rowOff>
    </xdr:from>
    <xdr:to>
      <xdr:col>8</xdr:col>
      <xdr:colOff>112615</xdr:colOff>
      <xdr:row>22</xdr:row>
      <xdr:rowOff>123088</xdr:rowOff>
    </xdr:to>
    <xdr:sp macro="" textlink="">
      <xdr:nvSpPr>
        <xdr:cNvPr id="51" name="Retângulo Arredondado 2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1E880C6-C406-4627-806B-874EE371BC0E}"/>
            </a:ext>
          </a:extLst>
        </xdr:cNvPr>
        <xdr:cNvSpPr/>
      </xdr:nvSpPr>
      <xdr:spPr>
        <a:xfrm>
          <a:off x="2875090" y="381008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Endividamento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67607</xdr:colOff>
      <xdr:row>22</xdr:row>
      <xdr:rowOff>181743</xdr:rowOff>
    </xdr:from>
    <xdr:to>
      <xdr:col>8</xdr:col>
      <xdr:colOff>124533</xdr:colOff>
      <xdr:row>25</xdr:row>
      <xdr:rowOff>114243</xdr:rowOff>
    </xdr:to>
    <xdr:sp macro="" textlink="">
      <xdr:nvSpPr>
        <xdr:cNvPr id="54" name="Retângulo Arredondado 2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18B1E3E5-8DDF-4829-BAA1-0E134E8CAFD5}"/>
            </a:ext>
          </a:extLst>
        </xdr:cNvPr>
        <xdr:cNvSpPr/>
      </xdr:nvSpPr>
      <xdr:spPr>
        <a:xfrm>
          <a:off x="2887007" y="4372743"/>
          <a:ext cx="1800001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5</xdr:col>
      <xdr:colOff>65687</xdr:colOff>
      <xdr:row>5</xdr:row>
      <xdr:rowOff>49696</xdr:rowOff>
    </xdr:from>
    <xdr:to>
      <xdr:col>11</xdr:col>
      <xdr:colOff>537796</xdr:colOff>
      <xdr:row>7</xdr:row>
      <xdr:rowOff>173936</xdr:rowOff>
    </xdr:to>
    <xdr:sp macro="" textlink="">
      <xdr:nvSpPr>
        <xdr:cNvPr id="56" name="Retângulo Arredondado 1">
          <a:extLst>
            <a:ext uri="{FF2B5EF4-FFF2-40B4-BE49-F238E27FC236}">
              <a16:creationId xmlns:a16="http://schemas.microsoft.com/office/drawing/2014/main" id="{6AB00D2E-3F68-42CB-B3A6-12C57888AB4E}"/>
            </a:ext>
          </a:extLst>
        </xdr:cNvPr>
        <xdr:cNvSpPr/>
      </xdr:nvSpPr>
      <xdr:spPr>
        <a:xfrm>
          <a:off x="2380995" y="1192696"/>
          <a:ext cx="3945070" cy="505240"/>
        </a:xfrm>
        <a:prstGeom prst="roundRect">
          <a:avLst>
            <a:gd name="adj" fmla="val 9474"/>
          </a:avLst>
        </a:prstGeom>
        <a:solidFill>
          <a:srgbClr val="B8E53E"/>
        </a:solidFill>
        <a:ln>
          <a:noFill/>
        </a:ln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Dados</a:t>
          </a:r>
          <a:r>
            <a:rPr lang="pt-BR" sz="1200" b="1" baseline="0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200" b="1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5</xdr:row>
      <xdr:rowOff>11906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30F23A53-EFA3-A967-13C1-567873CA1E1C}"/>
            </a:ext>
          </a:extLst>
        </xdr:cNvPr>
        <xdr:cNvGrpSpPr/>
      </xdr:nvGrpSpPr>
      <xdr:grpSpPr>
        <a:xfrm>
          <a:off x="0" y="0"/>
          <a:ext cx="7781925" cy="964406"/>
          <a:chOff x="0" y="0"/>
          <a:chExt cx="7781925" cy="964406"/>
        </a:xfrm>
      </xdr:grpSpPr>
      <xdr:sp macro="" textlink="">
        <xdr:nvSpPr>
          <xdr:cNvPr id="77" name="Retângulo 76">
            <a:extLst>
              <a:ext uri="{FF2B5EF4-FFF2-40B4-BE49-F238E27FC236}">
                <a16:creationId xmlns:a16="http://schemas.microsoft.com/office/drawing/2014/main" id="{C4A784F6-B110-0243-9E59-53256EEA663D}"/>
              </a:ext>
            </a:extLst>
          </xdr:cNvPr>
          <xdr:cNvSpPr/>
        </xdr:nvSpPr>
        <xdr:spPr>
          <a:xfrm>
            <a:off x="0" y="0"/>
            <a:ext cx="7781925" cy="964406"/>
          </a:xfrm>
          <a:prstGeom prst="rect">
            <a:avLst/>
          </a:prstGeom>
          <a:gradFill flip="none" rotWithShape="1">
            <a:gsLst>
              <a:gs pos="14536">
                <a:srgbClr val="B8E53E"/>
              </a:gs>
              <a:gs pos="1000">
                <a:srgbClr val="D7F83C"/>
              </a:gs>
              <a:gs pos="95000">
                <a:srgbClr val="00744D"/>
              </a:gs>
            </a:gsLst>
            <a:lin ang="162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pic>
        <xdr:nvPicPr>
          <xdr:cNvPr id="121" name="Elements">
            <a:extLst>
              <a:ext uri="{FF2B5EF4-FFF2-40B4-BE49-F238E27FC236}">
                <a16:creationId xmlns:a16="http://schemas.microsoft.com/office/drawing/2014/main" id="{923FA114-181F-45E8-9CC6-DE553421D409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3" cstate="email">
            <a:alphaModFix amt="31000"/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 l="583" t="47588" r="15070" b="9748"/>
          <a:stretch/>
        </xdr:blipFill>
        <xdr:spPr>
          <a:xfrm>
            <a:off x="2072374" y="9525"/>
            <a:ext cx="5706835" cy="828675"/>
          </a:xfrm>
          <a:prstGeom prst="rect">
            <a:avLst/>
          </a:prstGeom>
        </xdr:spPr>
      </xdr:pic>
      <xdr:sp macro="" textlink="">
        <xdr:nvSpPr>
          <xdr:cNvPr id="34" name="CaixaDeTexto 33">
            <a:extLst>
              <a:ext uri="{FF2B5EF4-FFF2-40B4-BE49-F238E27FC236}">
                <a16:creationId xmlns:a16="http://schemas.microsoft.com/office/drawing/2014/main" id="{00000000-0008-0000-0000-000022000000}"/>
              </a:ext>
              <a:ext uri="{147F2762-F138-4A5C-976F-8EAC2B608ADB}">
                <a16:predDERef xmlns:a16="http://schemas.microsoft.com/office/drawing/2014/main" pred="{00000000-0008-0000-0000-000021000000}"/>
              </a:ext>
            </a:extLst>
          </xdr:cNvPr>
          <xdr:cNvSpPr txBox="1"/>
        </xdr:nvSpPr>
        <xdr:spPr>
          <a:xfrm>
            <a:off x="0" y="194814"/>
            <a:ext cx="7781924" cy="5913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en-US" sz="4000" b="1">
                <a:solidFill>
                  <a:schemeClr val="bg1"/>
                </a:solidFill>
                <a:latin typeface="+mj-lt"/>
                <a:ea typeface="+mj-lt"/>
                <a:cs typeface="+mj-lt"/>
              </a:rPr>
              <a:t>RESULTADOS </a:t>
            </a:r>
            <a:r>
              <a:rPr lang="en-US" sz="4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3</a:t>
            </a:r>
            <a:r>
              <a:rPr lang="en-US" sz="4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T2</a:t>
            </a:r>
            <a:r>
              <a:rPr lang="en-US" sz="4000" b="1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</a:t>
            </a:r>
          </a:p>
        </xdr:txBody>
      </xdr:sp>
      <xdr:grpSp>
        <xdr:nvGrpSpPr>
          <xdr:cNvPr id="94" name="Agrupar 93">
            <a:extLst>
              <a:ext uri="{FF2B5EF4-FFF2-40B4-BE49-F238E27FC236}">
                <a16:creationId xmlns:a16="http://schemas.microsoft.com/office/drawing/2014/main" id="{54546553-820F-5CAF-AFE5-CA839D275B8F}"/>
              </a:ext>
            </a:extLst>
          </xdr:cNvPr>
          <xdr:cNvGrpSpPr/>
        </xdr:nvGrpSpPr>
        <xdr:grpSpPr>
          <a:xfrm>
            <a:off x="143083" y="134748"/>
            <a:ext cx="1077403" cy="269134"/>
            <a:chOff x="6118195" y="543218"/>
            <a:chExt cx="5181503" cy="1290478"/>
          </a:xfrm>
        </xdr:grpSpPr>
        <xdr:sp macro="" textlink="">
          <xdr:nvSpPr>
            <xdr:cNvPr id="96" name="Forma Livre: Forma 95">
              <a:extLst>
                <a:ext uri="{FF2B5EF4-FFF2-40B4-BE49-F238E27FC236}">
                  <a16:creationId xmlns:a16="http://schemas.microsoft.com/office/drawing/2014/main" id="{BF1CC725-2B0F-0F7C-A5A7-7E355E3B8424}"/>
                </a:ext>
              </a:extLst>
            </xdr:cNvPr>
            <xdr:cNvSpPr/>
          </xdr:nvSpPr>
          <xdr:spPr>
            <a:xfrm>
              <a:off x="7513226" y="1037121"/>
              <a:ext cx="513968" cy="303752"/>
            </a:xfrm>
            <a:custGeom>
              <a:avLst/>
              <a:gdLst>
                <a:gd name="connsiteX0" fmla="*/ 153257 w 513968"/>
                <a:gd name="connsiteY0" fmla="*/ 95 h 303752"/>
                <a:gd name="connsiteX1" fmla="*/ 0 w 513968"/>
                <a:gd name="connsiteY1" fmla="*/ 151829 h 303752"/>
                <a:gd name="connsiteX2" fmla="*/ 152971 w 513968"/>
                <a:gd name="connsiteY2" fmla="*/ 303752 h 303752"/>
                <a:gd name="connsiteX3" fmla="*/ 360807 w 513968"/>
                <a:gd name="connsiteY3" fmla="*/ 303467 h 303752"/>
                <a:gd name="connsiteX4" fmla="*/ 513969 w 513968"/>
                <a:gd name="connsiteY4" fmla="*/ 151733 h 303752"/>
                <a:gd name="connsiteX5" fmla="*/ 360902 w 513968"/>
                <a:gd name="connsiteY5" fmla="*/ 0 h 303752"/>
                <a:gd name="connsiteX6" fmla="*/ 153162 w 513968"/>
                <a:gd name="connsiteY6" fmla="*/ 0 h 30375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513968" h="303752">
                  <a:moveTo>
                    <a:pt x="153257" y="95"/>
                  </a:moveTo>
                  <a:cubicBezTo>
                    <a:pt x="68580" y="95"/>
                    <a:pt x="0" y="68104"/>
                    <a:pt x="0" y="151829"/>
                  </a:cubicBezTo>
                  <a:cubicBezTo>
                    <a:pt x="0" y="235553"/>
                    <a:pt x="68294" y="303752"/>
                    <a:pt x="152971" y="303752"/>
                  </a:cubicBezTo>
                  <a:lnTo>
                    <a:pt x="360807" y="303467"/>
                  </a:lnTo>
                  <a:cubicBezTo>
                    <a:pt x="445484" y="303467"/>
                    <a:pt x="513969" y="235458"/>
                    <a:pt x="513969" y="151733"/>
                  </a:cubicBezTo>
                  <a:cubicBezTo>
                    <a:pt x="513969" y="68009"/>
                    <a:pt x="445484" y="0"/>
                    <a:pt x="360902" y="0"/>
                  </a:cubicBezTo>
                  <a:lnTo>
                    <a:pt x="153162" y="0"/>
                  </a:lnTo>
                  <a:close/>
                </a:path>
              </a:pathLst>
            </a:custGeom>
            <a:gradFill>
              <a:gsLst>
                <a:gs pos="10000">
                  <a:srgbClr val="FFFF00"/>
                </a:gs>
                <a:gs pos="90000">
                  <a:srgbClr val="46D232"/>
                </a:gs>
              </a:gsLst>
              <a:lin ang="0" scaled="1"/>
            </a:gra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pt-BR"/>
            </a:p>
          </xdr:txBody>
        </xdr:sp>
        <xdr:grpSp>
          <xdr:nvGrpSpPr>
            <xdr:cNvPr id="97" name="Gráfico 1">
              <a:extLst>
                <a:ext uri="{FF2B5EF4-FFF2-40B4-BE49-F238E27FC236}">
                  <a16:creationId xmlns:a16="http://schemas.microsoft.com/office/drawing/2014/main" id="{86D54B2C-148A-B4FF-C124-A30E6A496E9A}"/>
                </a:ext>
              </a:extLst>
            </xdr:cNvPr>
            <xdr:cNvGrpSpPr/>
          </xdr:nvGrpSpPr>
          <xdr:grpSpPr>
            <a:xfrm>
              <a:off x="6118195" y="543218"/>
              <a:ext cx="5181503" cy="1290478"/>
              <a:chOff x="6118195" y="543218"/>
              <a:chExt cx="5181503" cy="1290478"/>
            </a:xfrm>
            <a:solidFill>
              <a:schemeClr val="accent1"/>
            </a:solidFill>
          </xdr:grpSpPr>
          <xdr:sp macro="" textlink="">
            <xdr:nvSpPr>
              <xdr:cNvPr id="98" name="Forma Livre: Forma 97">
                <a:extLst>
                  <a:ext uri="{FF2B5EF4-FFF2-40B4-BE49-F238E27FC236}">
                    <a16:creationId xmlns:a16="http://schemas.microsoft.com/office/drawing/2014/main" id="{4AE2BE27-A1F1-0DAF-CFBA-16D7C5036364}"/>
                  </a:ext>
                </a:extLst>
              </xdr:cNvPr>
              <xdr:cNvSpPr/>
            </xdr:nvSpPr>
            <xdr:spPr>
              <a:xfrm>
                <a:off x="9627871" y="543726"/>
                <a:ext cx="306228" cy="1289399"/>
              </a:xfrm>
              <a:custGeom>
                <a:avLst/>
                <a:gdLst>
                  <a:gd name="connsiteX0" fmla="*/ 306038 w 306228"/>
                  <a:gd name="connsiteY0" fmla="*/ 1138142 h 1289399"/>
                  <a:gd name="connsiteX1" fmla="*/ 152971 w 306228"/>
                  <a:gd name="connsiteY1" fmla="*/ 1289399 h 1289399"/>
                  <a:gd name="connsiteX2" fmla="*/ 0 w 306228"/>
                  <a:gd name="connsiteY2" fmla="*/ 1138142 h 1289399"/>
                  <a:gd name="connsiteX3" fmla="*/ 0 w 306228"/>
                  <a:gd name="connsiteY3" fmla="*/ 151733 h 1289399"/>
                  <a:gd name="connsiteX4" fmla="*/ 152971 w 306228"/>
                  <a:gd name="connsiteY4" fmla="*/ 0 h 1289399"/>
                  <a:gd name="connsiteX5" fmla="*/ 306038 w 306228"/>
                  <a:gd name="connsiteY5" fmla="*/ 151257 h 1289399"/>
                  <a:gd name="connsiteX6" fmla="*/ 306229 w 306228"/>
                  <a:gd name="connsiteY6" fmla="*/ 1138142 h 1289399"/>
                  <a:gd name="connsiteX7" fmla="*/ 306038 w 306228"/>
                  <a:gd name="connsiteY7" fmla="*/ 1138142 h 128939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</a:cxnLst>
                <a:rect l="l" t="t" r="r" b="b"/>
                <a:pathLst>
                  <a:path w="306228" h="1289399">
                    <a:moveTo>
                      <a:pt x="306038" y="1138142"/>
                    </a:moveTo>
                    <a:cubicBezTo>
                      <a:pt x="305848" y="1221867"/>
                      <a:pt x="237554" y="1289399"/>
                      <a:pt x="152971" y="1289399"/>
                    </a:cubicBezTo>
                    <a:cubicBezTo>
                      <a:pt x="68389" y="1289399"/>
                      <a:pt x="190" y="1221867"/>
                      <a:pt x="0" y="1138142"/>
                    </a:cubicBezTo>
                    <a:lnTo>
                      <a:pt x="0" y="151733"/>
                    </a:lnTo>
                    <a:cubicBezTo>
                      <a:pt x="286" y="67723"/>
                      <a:pt x="68485" y="0"/>
                      <a:pt x="152971" y="0"/>
                    </a:cubicBezTo>
                    <a:cubicBezTo>
                      <a:pt x="237458" y="0"/>
                      <a:pt x="305848" y="67723"/>
                      <a:pt x="306038" y="151257"/>
                    </a:cubicBezTo>
                    <a:lnTo>
                      <a:pt x="306229" y="1138142"/>
                    </a:lnTo>
                    <a:lnTo>
                      <a:pt x="306038" y="1138142"/>
                    </a:lnTo>
                    <a:close/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99" name="Forma Livre: Forma 98">
                <a:extLst>
                  <a:ext uri="{FF2B5EF4-FFF2-40B4-BE49-F238E27FC236}">
                    <a16:creationId xmlns:a16="http://schemas.microsoft.com/office/drawing/2014/main" id="{382E6814-FF77-3C9F-D13A-1F219DBDEF70}"/>
                  </a:ext>
                </a:extLst>
              </xdr:cNvPr>
              <xdr:cNvSpPr/>
            </xdr:nvSpPr>
            <xdr:spPr>
              <a:xfrm>
                <a:off x="9998203" y="543250"/>
                <a:ext cx="1301495" cy="1290446"/>
              </a:xfrm>
              <a:custGeom>
                <a:avLst/>
                <a:gdLst>
                  <a:gd name="connsiteX0" fmla="*/ 974122 w 1301495"/>
                  <a:gd name="connsiteY0" fmla="*/ 85344 h 1290446"/>
                  <a:gd name="connsiteX1" fmla="*/ 1052418 w 1301495"/>
                  <a:gd name="connsiteY1" fmla="*/ 217932 h 1290446"/>
                  <a:gd name="connsiteX2" fmla="*/ 899446 w 1301495"/>
                  <a:gd name="connsiteY2" fmla="*/ 369761 h 1290446"/>
                  <a:gd name="connsiteX3" fmla="*/ 818674 w 1301495"/>
                  <a:gd name="connsiteY3" fmla="*/ 346996 h 1290446"/>
                  <a:gd name="connsiteX4" fmla="*/ 650367 w 1301495"/>
                  <a:gd name="connsiteY4" fmla="*/ 303752 h 1290446"/>
                  <a:gd name="connsiteX5" fmla="*/ 305848 w 1301495"/>
                  <a:gd name="connsiteY5" fmla="*/ 645224 h 1290446"/>
                  <a:gd name="connsiteX6" fmla="*/ 650367 w 1301495"/>
                  <a:gd name="connsiteY6" fmla="*/ 986981 h 1290446"/>
                  <a:gd name="connsiteX7" fmla="*/ 958977 w 1301495"/>
                  <a:gd name="connsiteY7" fmla="*/ 797243 h 1290446"/>
                  <a:gd name="connsiteX8" fmla="*/ 650748 w 1301495"/>
                  <a:gd name="connsiteY8" fmla="*/ 797243 h 1290446"/>
                  <a:gd name="connsiteX9" fmla="*/ 497586 w 1301495"/>
                  <a:gd name="connsiteY9" fmla="*/ 645319 h 1290446"/>
                  <a:gd name="connsiteX10" fmla="*/ 650748 w 1301495"/>
                  <a:gd name="connsiteY10" fmla="*/ 493681 h 1290446"/>
                  <a:gd name="connsiteX11" fmla="*/ 1148239 w 1301495"/>
                  <a:gd name="connsiteY11" fmla="*/ 493395 h 1290446"/>
                  <a:gd name="connsiteX12" fmla="*/ 1301496 w 1301495"/>
                  <a:gd name="connsiteY12" fmla="*/ 645224 h 1290446"/>
                  <a:gd name="connsiteX13" fmla="*/ 650653 w 1301495"/>
                  <a:gd name="connsiteY13" fmla="*/ 1290447 h 1290446"/>
                  <a:gd name="connsiteX14" fmla="*/ 0 w 1301495"/>
                  <a:gd name="connsiteY14" fmla="*/ 645224 h 1290446"/>
                  <a:gd name="connsiteX15" fmla="*/ 650748 w 1301495"/>
                  <a:gd name="connsiteY15" fmla="*/ 0 h 1290446"/>
                  <a:gd name="connsiteX16" fmla="*/ 974217 w 1301495"/>
                  <a:gd name="connsiteY16" fmla="*/ 85153 h 1290446"/>
                  <a:gd name="connsiteX17" fmla="*/ 974026 w 1301495"/>
                  <a:gd name="connsiteY17" fmla="*/ 85344 h 129044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</a:cxnLst>
                <a:rect l="l" t="t" r="r" b="b"/>
                <a:pathLst>
                  <a:path w="1301495" h="1290446">
                    <a:moveTo>
                      <a:pt x="974122" y="85344"/>
                    </a:moveTo>
                    <a:cubicBezTo>
                      <a:pt x="1020794" y="111347"/>
                      <a:pt x="1052418" y="160877"/>
                      <a:pt x="1052418" y="217932"/>
                    </a:cubicBezTo>
                    <a:cubicBezTo>
                      <a:pt x="1052418" y="301752"/>
                      <a:pt x="983932" y="369761"/>
                      <a:pt x="899446" y="369761"/>
                    </a:cubicBezTo>
                    <a:cubicBezTo>
                      <a:pt x="869823" y="369761"/>
                      <a:pt x="842105" y="361474"/>
                      <a:pt x="818674" y="346996"/>
                    </a:cubicBezTo>
                    <a:cubicBezTo>
                      <a:pt x="768667" y="319278"/>
                      <a:pt x="711422" y="303752"/>
                      <a:pt x="650367" y="303752"/>
                    </a:cubicBezTo>
                    <a:cubicBezTo>
                      <a:pt x="459962" y="303752"/>
                      <a:pt x="305848" y="456533"/>
                      <a:pt x="305848" y="645224"/>
                    </a:cubicBezTo>
                    <a:cubicBezTo>
                      <a:pt x="305848" y="833914"/>
                      <a:pt x="459962" y="986981"/>
                      <a:pt x="650367" y="986981"/>
                    </a:cubicBezTo>
                    <a:cubicBezTo>
                      <a:pt x="785622" y="986981"/>
                      <a:pt x="902684" y="909733"/>
                      <a:pt x="958977" y="797243"/>
                    </a:cubicBezTo>
                    <a:lnTo>
                      <a:pt x="650748" y="797243"/>
                    </a:lnTo>
                    <a:cubicBezTo>
                      <a:pt x="566356" y="797243"/>
                      <a:pt x="497586" y="729329"/>
                      <a:pt x="497586" y="645319"/>
                    </a:cubicBezTo>
                    <a:cubicBezTo>
                      <a:pt x="497586" y="561308"/>
                      <a:pt x="566356" y="493681"/>
                      <a:pt x="650748" y="493681"/>
                    </a:cubicBezTo>
                    <a:cubicBezTo>
                      <a:pt x="982408" y="493681"/>
                      <a:pt x="1148239" y="493586"/>
                      <a:pt x="1148239" y="493395"/>
                    </a:cubicBezTo>
                    <a:cubicBezTo>
                      <a:pt x="1233011" y="493681"/>
                      <a:pt x="1301496" y="561499"/>
                      <a:pt x="1301496" y="645224"/>
                    </a:cubicBezTo>
                    <a:cubicBezTo>
                      <a:pt x="1301496" y="1001649"/>
                      <a:pt x="1010126" y="1290447"/>
                      <a:pt x="650653" y="1290447"/>
                    </a:cubicBezTo>
                    <a:cubicBezTo>
                      <a:pt x="291179" y="1290447"/>
                      <a:pt x="0" y="1001649"/>
                      <a:pt x="0" y="645224"/>
                    </a:cubicBezTo>
                    <a:cubicBezTo>
                      <a:pt x="0" y="288798"/>
                      <a:pt x="291465" y="0"/>
                      <a:pt x="650748" y="0"/>
                    </a:cubicBezTo>
                    <a:cubicBezTo>
                      <a:pt x="768382" y="0"/>
                      <a:pt x="878681" y="30956"/>
                      <a:pt x="974217" y="85153"/>
                    </a:cubicBezTo>
                    <a:lnTo>
                      <a:pt x="974026" y="85344"/>
                    </a:lnTo>
                    <a:close/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100" name="Forma Livre: Forma 99">
                <a:extLst>
                  <a:ext uri="{FF2B5EF4-FFF2-40B4-BE49-F238E27FC236}">
                    <a16:creationId xmlns:a16="http://schemas.microsoft.com/office/drawing/2014/main" id="{1388E622-3AA8-C396-6366-F06DA85762FC}"/>
                  </a:ext>
                </a:extLst>
              </xdr:cNvPr>
              <xdr:cNvSpPr/>
            </xdr:nvSpPr>
            <xdr:spPr>
              <a:xfrm>
                <a:off x="6118195" y="543345"/>
                <a:ext cx="2060543" cy="1290066"/>
              </a:xfrm>
              <a:custGeom>
                <a:avLst/>
                <a:gdLst>
                  <a:gd name="connsiteX0" fmla="*/ 993362 w 2060543"/>
                  <a:gd name="connsiteY0" fmla="*/ 96774 h 1290066"/>
                  <a:gd name="connsiteX1" fmla="*/ 1067372 w 2060543"/>
                  <a:gd name="connsiteY1" fmla="*/ 227457 h 1290066"/>
                  <a:gd name="connsiteX2" fmla="*/ 914210 w 2060543"/>
                  <a:gd name="connsiteY2" fmla="*/ 379381 h 1290066"/>
                  <a:gd name="connsiteX3" fmla="*/ 831628 w 2060543"/>
                  <a:gd name="connsiteY3" fmla="*/ 354330 h 1290066"/>
                  <a:gd name="connsiteX4" fmla="*/ 650748 w 2060543"/>
                  <a:gd name="connsiteY4" fmla="*/ 303657 h 1290066"/>
                  <a:gd name="connsiteX5" fmla="*/ 306229 w 2060543"/>
                  <a:gd name="connsiteY5" fmla="*/ 645128 h 1290066"/>
                  <a:gd name="connsiteX6" fmla="*/ 650748 w 2060543"/>
                  <a:gd name="connsiteY6" fmla="*/ 986885 h 1290066"/>
                  <a:gd name="connsiteX7" fmla="*/ 980408 w 2060543"/>
                  <a:gd name="connsiteY7" fmla="*/ 745141 h 1290066"/>
                  <a:gd name="connsiteX8" fmla="*/ 1173766 w 2060543"/>
                  <a:gd name="connsiteY8" fmla="*/ 118205 h 1290066"/>
                  <a:gd name="connsiteX9" fmla="*/ 1320165 w 2060543"/>
                  <a:gd name="connsiteY9" fmla="*/ 12573 h 1290066"/>
                  <a:gd name="connsiteX10" fmla="*/ 1907477 w 2060543"/>
                  <a:gd name="connsiteY10" fmla="*/ 12573 h 1290066"/>
                  <a:gd name="connsiteX11" fmla="*/ 2060543 w 2060543"/>
                  <a:gd name="connsiteY11" fmla="*/ 164402 h 1290066"/>
                  <a:gd name="connsiteX12" fmla="*/ 1907477 w 2060543"/>
                  <a:gd name="connsiteY12" fmla="*/ 316135 h 1290066"/>
                  <a:gd name="connsiteX13" fmla="*/ 1479995 w 2060543"/>
                  <a:gd name="connsiteY13" fmla="*/ 316135 h 1290066"/>
                  <a:gd name="connsiteX14" fmla="*/ 1419511 w 2060543"/>
                  <a:gd name="connsiteY14" fmla="*/ 358902 h 1290066"/>
                  <a:gd name="connsiteX15" fmla="*/ 1273683 w 2060543"/>
                  <a:gd name="connsiteY15" fmla="*/ 831723 h 1290066"/>
                  <a:gd name="connsiteX16" fmla="*/ 650748 w 2060543"/>
                  <a:gd name="connsiteY16" fmla="*/ 1290066 h 1290066"/>
                  <a:gd name="connsiteX17" fmla="*/ 0 w 2060543"/>
                  <a:gd name="connsiteY17" fmla="*/ 645033 h 1290066"/>
                  <a:gd name="connsiteX18" fmla="*/ 650653 w 2060543"/>
                  <a:gd name="connsiteY18" fmla="*/ 0 h 1290066"/>
                  <a:gd name="connsiteX19" fmla="*/ 993362 w 2060543"/>
                  <a:gd name="connsiteY19" fmla="*/ 96679 h 129006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</a:cxnLst>
                <a:rect l="l" t="t" r="r" b="b"/>
                <a:pathLst>
                  <a:path w="2060543" h="1290066">
                    <a:moveTo>
                      <a:pt x="993362" y="96774"/>
                    </a:moveTo>
                    <a:cubicBezTo>
                      <a:pt x="1038511" y="123158"/>
                      <a:pt x="1067372" y="171926"/>
                      <a:pt x="1067372" y="227457"/>
                    </a:cubicBezTo>
                    <a:cubicBezTo>
                      <a:pt x="1067372" y="311468"/>
                      <a:pt x="998696" y="379381"/>
                      <a:pt x="914210" y="379381"/>
                    </a:cubicBezTo>
                    <a:cubicBezTo>
                      <a:pt x="883730" y="379381"/>
                      <a:pt x="855726" y="369665"/>
                      <a:pt x="831628" y="354330"/>
                    </a:cubicBezTo>
                    <a:cubicBezTo>
                      <a:pt x="778764" y="322231"/>
                      <a:pt x="717042" y="303657"/>
                      <a:pt x="650748" y="303657"/>
                    </a:cubicBezTo>
                    <a:cubicBezTo>
                      <a:pt x="460343" y="303657"/>
                      <a:pt x="306229" y="456533"/>
                      <a:pt x="306229" y="645128"/>
                    </a:cubicBezTo>
                    <a:cubicBezTo>
                      <a:pt x="306229" y="833723"/>
                      <a:pt x="460343" y="986885"/>
                      <a:pt x="650748" y="986885"/>
                    </a:cubicBezTo>
                    <a:cubicBezTo>
                      <a:pt x="806863" y="986885"/>
                      <a:pt x="937832" y="886111"/>
                      <a:pt x="980408" y="745141"/>
                    </a:cubicBezTo>
                    <a:lnTo>
                      <a:pt x="1173766" y="118205"/>
                    </a:lnTo>
                    <a:cubicBezTo>
                      <a:pt x="1193387" y="56959"/>
                      <a:pt x="1252157" y="12573"/>
                      <a:pt x="1320165" y="12573"/>
                    </a:cubicBezTo>
                    <a:lnTo>
                      <a:pt x="1907477" y="12573"/>
                    </a:lnTo>
                    <a:cubicBezTo>
                      <a:pt x="1991868" y="12573"/>
                      <a:pt x="2060543" y="80486"/>
                      <a:pt x="2060543" y="164402"/>
                    </a:cubicBezTo>
                    <a:cubicBezTo>
                      <a:pt x="2060543" y="248317"/>
                      <a:pt x="1991963" y="316135"/>
                      <a:pt x="1907477" y="316135"/>
                    </a:cubicBezTo>
                    <a:lnTo>
                      <a:pt x="1479995" y="316135"/>
                    </a:lnTo>
                    <a:cubicBezTo>
                      <a:pt x="1452086" y="316135"/>
                      <a:pt x="1427988" y="334137"/>
                      <a:pt x="1419511" y="358902"/>
                    </a:cubicBezTo>
                    <a:lnTo>
                      <a:pt x="1273683" y="831723"/>
                    </a:lnTo>
                    <a:cubicBezTo>
                      <a:pt x="1193006" y="1096994"/>
                      <a:pt x="944499" y="1290066"/>
                      <a:pt x="650748" y="1290066"/>
                    </a:cubicBezTo>
                    <a:cubicBezTo>
                      <a:pt x="291179" y="1290257"/>
                      <a:pt x="0" y="1001459"/>
                      <a:pt x="0" y="645033"/>
                    </a:cubicBezTo>
                    <a:cubicBezTo>
                      <a:pt x="0" y="288608"/>
                      <a:pt x="291179" y="0"/>
                      <a:pt x="650653" y="0"/>
                    </a:cubicBezTo>
                    <a:cubicBezTo>
                      <a:pt x="776383" y="0"/>
                      <a:pt x="893636" y="35243"/>
                      <a:pt x="993362" y="96679"/>
                    </a:cubicBezTo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101" name="Forma Livre: Forma 100">
                <a:extLst>
                  <a:ext uri="{FF2B5EF4-FFF2-40B4-BE49-F238E27FC236}">
                    <a16:creationId xmlns:a16="http://schemas.microsoft.com/office/drawing/2014/main" id="{B84A1E98-FFD0-2769-697A-DE4C74EB625E}"/>
                  </a:ext>
                </a:extLst>
              </xdr:cNvPr>
              <xdr:cNvSpPr/>
            </xdr:nvSpPr>
            <xdr:spPr>
              <a:xfrm>
                <a:off x="7363207" y="543218"/>
                <a:ext cx="2200941" cy="1290192"/>
              </a:xfrm>
              <a:custGeom>
                <a:avLst/>
                <a:gdLst>
                  <a:gd name="connsiteX0" fmla="*/ 640175 w 2200941"/>
                  <a:gd name="connsiteY0" fmla="*/ 929576 h 1290192"/>
                  <a:gd name="connsiteX1" fmla="*/ 640366 w 2200941"/>
                  <a:gd name="connsiteY1" fmla="*/ 929005 h 1290192"/>
                  <a:gd name="connsiteX2" fmla="*/ 892683 w 2200941"/>
                  <a:gd name="connsiteY2" fmla="*/ 109855 h 1290192"/>
                  <a:gd name="connsiteX3" fmla="*/ 1039654 w 2200941"/>
                  <a:gd name="connsiteY3" fmla="*/ 508 h 1290192"/>
                  <a:gd name="connsiteX4" fmla="*/ 1053560 w 2200941"/>
                  <a:gd name="connsiteY4" fmla="*/ 127 h 1290192"/>
                  <a:gd name="connsiteX5" fmla="*/ 1071943 w 2200941"/>
                  <a:gd name="connsiteY5" fmla="*/ 127 h 1290192"/>
                  <a:gd name="connsiteX6" fmla="*/ 1217962 w 2200941"/>
                  <a:gd name="connsiteY6" fmla="*/ 106807 h 1290192"/>
                  <a:gd name="connsiteX7" fmla="*/ 1391984 w 2200941"/>
                  <a:gd name="connsiteY7" fmla="*/ 671735 h 1290192"/>
                  <a:gd name="connsiteX8" fmla="*/ 1564386 w 2200941"/>
                  <a:gd name="connsiteY8" fmla="*/ 111855 h 1290192"/>
                  <a:gd name="connsiteX9" fmla="*/ 1711928 w 2200941"/>
                  <a:gd name="connsiteY9" fmla="*/ 603 h 1290192"/>
                  <a:gd name="connsiteX10" fmla="*/ 1725930 w 2200941"/>
                  <a:gd name="connsiteY10" fmla="*/ 413 h 1290192"/>
                  <a:gd name="connsiteX11" fmla="*/ 1744027 w 2200941"/>
                  <a:gd name="connsiteY11" fmla="*/ 603 h 1290192"/>
                  <a:gd name="connsiteX12" fmla="*/ 1890522 w 2200941"/>
                  <a:gd name="connsiteY12" fmla="*/ 107283 h 1290192"/>
                  <a:gd name="connsiteX13" fmla="*/ 2193322 w 2200941"/>
                  <a:gd name="connsiteY13" fmla="*/ 1091121 h 1290192"/>
                  <a:gd name="connsiteX14" fmla="*/ 2200942 w 2200941"/>
                  <a:gd name="connsiteY14" fmla="*/ 1138365 h 1290192"/>
                  <a:gd name="connsiteX15" fmla="*/ 2047780 w 2200941"/>
                  <a:gd name="connsiteY15" fmla="*/ 1290098 h 1290192"/>
                  <a:gd name="connsiteX16" fmla="*/ 1901476 w 2200941"/>
                  <a:gd name="connsiteY16" fmla="*/ 1183418 h 1290192"/>
                  <a:gd name="connsiteX17" fmla="*/ 1727930 w 2200941"/>
                  <a:gd name="connsiteY17" fmla="*/ 620109 h 1290192"/>
                  <a:gd name="connsiteX18" fmla="*/ 1553718 w 2200941"/>
                  <a:gd name="connsiteY18" fmla="*/ 1185609 h 1290192"/>
                  <a:gd name="connsiteX19" fmla="*/ 1408081 w 2200941"/>
                  <a:gd name="connsiteY19" fmla="*/ 1290193 h 1290192"/>
                  <a:gd name="connsiteX20" fmla="*/ 1389602 w 2200941"/>
                  <a:gd name="connsiteY20" fmla="*/ 1290193 h 1290192"/>
                  <a:gd name="connsiteX21" fmla="*/ 1375601 w 2200941"/>
                  <a:gd name="connsiteY21" fmla="*/ 1289812 h 1290192"/>
                  <a:gd name="connsiteX22" fmla="*/ 1229582 w 2200941"/>
                  <a:gd name="connsiteY22" fmla="*/ 1183513 h 1290192"/>
                  <a:gd name="connsiteX23" fmla="*/ 1055846 w 2200941"/>
                  <a:gd name="connsiteY23" fmla="*/ 619443 h 1290192"/>
                  <a:gd name="connsiteX24" fmla="*/ 886873 w 2200941"/>
                  <a:gd name="connsiteY24" fmla="*/ 1167702 h 1290192"/>
                  <a:gd name="connsiteX25" fmla="*/ 740188 w 2200941"/>
                  <a:gd name="connsiteY25" fmla="*/ 1276953 h 1290192"/>
                  <a:gd name="connsiteX26" fmla="*/ 152971 w 2200941"/>
                  <a:gd name="connsiteY26" fmla="*/ 1276953 h 1290192"/>
                  <a:gd name="connsiteX27" fmla="*/ 0 w 2200941"/>
                  <a:gd name="connsiteY27" fmla="*/ 1125887 h 1290192"/>
                  <a:gd name="connsiteX28" fmla="*/ 153162 w 2200941"/>
                  <a:gd name="connsiteY28" fmla="*/ 974153 h 1290192"/>
                  <a:gd name="connsiteX29" fmla="*/ 579310 w 2200941"/>
                  <a:gd name="connsiteY29" fmla="*/ 974153 h 1290192"/>
                  <a:gd name="connsiteX30" fmla="*/ 640175 w 2200941"/>
                  <a:gd name="connsiteY30" fmla="*/ 929767 h 129019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</a:cxnLst>
                <a:rect l="l" t="t" r="r" b="b"/>
                <a:pathLst>
                  <a:path w="2200941" h="1290192">
                    <a:moveTo>
                      <a:pt x="640175" y="929576"/>
                    </a:moveTo>
                    <a:lnTo>
                      <a:pt x="640366" y="929005"/>
                    </a:lnTo>
                    <a:lnTo>
                      <a:pt x="892683" y="109855"/>
                    </a:lnTo>
                    <a:cubicBezTo>
                      <a:pt x="911257" y="46704"/>
                      <a:pt x="969931" y="508"/>
                      <a:pt x="1039654" y="508"/>
                    </a:cubicBezTo>
                    <a:cubicBezTo>
                      <a:pt x="1044416" y="508"/>
                      <a:pt x="1048036" y="127"/>
                      <a:pt x="1053560" y="127"/>
                    </a:cubicBezTo>
                    <a:cubicBezTo>
                      <a:pt x="1060799" y="-159"/>
                      <a:pt x="1065752" y="127"/>
                      <a:pt x="1071943" y="127"/>
                    </a:cubicBezTo>
                    <a:cubicBezTo>
                      <a:pt x="1140523" y="127"/>
                      <a:pt x="1198531" y="45085"/>
                      <a:pt x="1217962" y="106807"/>
                    </a:cubicBezTo>
                    <a:lnTo>
                      <a:pt x="1391984" y="671735"/>
                    </a:lnTo>
                    <a:lnTo>
                      <a:pt x="1564386" y="111855"/>
                    </a:lnTo>
                    <a:cubicBezTo>
                      <a:pt x="1582579" y="47943"/>
                      <a:pt x="1641729" y="603"/>
                      <a:pt x="1711928" y="603"/>
                    </a:cubicBezTo>
                    <a:cubicBezTo>
                      <a:pt x="1716595" y="603"/>
                      <a:pt x="1720405" y="413"/>
                      <a:pt x="1725930" y="413"/>
                    </a:cubicBezTo>
                    <a:cubicBezTo>
                      <a:pt x="1732883" y="413"/>
                      <a:pt x="1737836" y="603"/>
                      <a:pt x="1744027" y="603"/>
                    </a:cubicBezTo>
                    <a:cubicBezTo>
                      <a:pt x="1812798" y="603"/>
                      <a:pt x="1870805" y="45466"/>
                      <a:pt x="1890522" y="107283"/>
                    </a:cubicBezTo>
                    <a:lnTo>
                      <a:pt x="2193322" y="1091121"/>
                    </a:lnTo>
                    <a:cubicBezTo>
                      <a:pt x="2198275" y="1105980"/>
                      <a:pt x="2200942" y="1121886"/>
                      <a:pt x="2200942" y="1138365"/>
                    </a:cubicBezTo>
                    <a:cubicBezTo>
                      <a:pt x="2200942" y="1222280"/>
                      <a:pt x="2132457" y="1290098"/>
                      <a:pt x="2047780" y="1290098"/>
                    </a:cubicBezTo>
                    <a:cubicBezTo>
                      <a:pt x="1979200" y="1290098"/>
                      <a:pt x="1920907" y="1245330"/>
                      <a:pt x="1901476" y="1183418"/>
                    </a:cubicBezTo>
                    <a:lnTo>
                      <a:pt x="1727930" y="620109"/>
                    </a:lnTo>
                    <a:lnTo>
                      <a:pt x="1553718" y="1185609"/>
                    </a:lnTo>
                    <a:cubicBezTo>
                      <a:pt x="1532763" y="1244378"/>
                      <a:pt x="1474946" y="1290193"/>
                      <a:pt x="1408081" y="1290193"/>
                    </a:cubicBezTo>
                    <a:lnTo>
                      <a:pt x="1389602" y="1290193"/>
                    </a:lnTo>
                    <a:cubicBezTo>
                      <a:pt x="1384173" y="1289907"/>
                      <a:pt x="1380363" y="1289812"/>
                      <a:pt x="1375601" y="1289812"/>
                    </a:cubicBezTo>
                    <a:cubicBezTo>
                      <a:pt x="1307020" y="1289812"/>
                      <a:pt x="1249204" y="1245140"/>
                      <a:pt x="1229582" y="1183513"/>
                    </a:cubicBezTo>
                    <a:lnTo>
                      <a:pt x="1055846" y="619443"/>
                    </a:lnTo>
                    <a:lnTo>
                      <a:pt x="886873" y="1167702"/>
                    </a:lnTo>
                    <a:cubicBezTo>
                      <a:pt x="868299" y="1230852"/>
                      <a:pt x="809530" y="1276953"/>
                      <a:pt x="740188" y="1276953"/>
                    </a:cubicBezTo>
                    <a:lnTo>
                      <a:pt x="152971" y="1276953"/>
                    </a:lnTo>
                    <a:cubicBezTo>
                      <a:pt x="68485" y="1276953"/>
                      <a:pt x="0" y="1209897"/>
                      <a:pt x="0" y="1125887"/>
                    </a:cubicBezTo>
                    <a:cubicBezTo>
                      <a:pt x="0" y="1041876"/>
                      <a:pt x="68485" y="974153"/>
                      <a:pt x="153162" y="974153"/>
                    </a:cubicBezTo>
                    <a:lnTo>
                      <a:pt x="579310" y="974153"/>
                    </a:lnTo>
                    <a:cubicBezTo>
                      <a:pt x="607790" y="974153"/>
                      <a:pt x="632174" y="955580"/>
                      <a:pt x="640175" y="929767"/>
                    </a:cubicBezTo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</xdr:grpSp>
      </xdr:grpSp>
      <xdr:grpSp>
        <xdr:nvGrpSpPr>
          <xdr:cNvPr id="104" name="Agrupar 103">
            <a:extLst>
              <a:ext uri="{FF2B5EF4-FFF2-40B4-BE49-F238E27FC236}">
                <a16:creationId xmlns:a16="http://schemas.microsoft.com/office/drawing/2014/main" id="{16E68AB0-887F-3F2D-8A7C-548DA26AAE5D}"/>
              </a:ext>
            </a:extLst>
          </xdr:cNvPr>
          <xdr:cNvGrpSpPr/>
        </xdr:nvGrpSpPr>
        <xdr:grpSpPr>
          <a:xfrm>
            <a:off x="143083" y="483113"/>
            <a:ext cx="1278902" cy="266995"/>
            <a:chOff x="665660" y="804361"/>
            <a:chExt cx="4972991" cy="984371"/>
          </a:xfrm>
        </xdr:grpSpPr>
        <xdr:pic>
          <xdr:nvPicPr>
            <xdr:cNvPr id="105" name="Gráfico 15">
              <a:extLst>
                <a:ext uri="{FF2B5EF4-FFF2-40B4-BE49-F238E27FC236}">
                  <a16:creationId xmlns:a16="http://schemas.microsoft.com/office/drawing/2014/main" id="{028E236B-B681-829C-2649-A52BF1A0158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">
              <a:extLst>
                <a:ext uri="{96DAC541-7B7A-43D3-8B79-37D633B846F1}">
                  <asvg:svgBlip xmlns:asvg="http://schemas.microsoft.com/office/drawing/2016/SVG/main" r:embed="rId15"/>
                </a:ext>
              </a:extLst>
            </a:blip>
            <a:stretch>
              <a:fillRect/>
            </a:stretch>
          </xdr:blipFill>
          <xdr:spPr>
            <a:xfrm>
              <a:off x="665660" y="804361"/>
              <a:ext cx="4972991" cy="984371"/>
            </a:xfrm>
            <a:prstGeom prst="rect">
              <a:avLst/>
            </a:prstGeom>
          </xdr:spPr>
        </xdr:pic>
        <xdr:sp macro="" textlink="">
          <xdr:nvSpPr>
            <xdr:cNvPr id="106" name="Elipse 105">
              <a:extLst>
                <a:ext uri="{FF2B5EF4-FFF2-40B4-BE49-F238E27FC236}">
                  <a16:creationId xmlns:a16="http://schemas.microsoft.com/office/drawing/2014/main" id="{7E46839D-D645-898E-C6BB-D6B0746FDC27}"/>
                </a:ext>
              </a:extLst>
            </xdr:cNvPr>
            <xdr:cNvSpPr/>
          </xdr:nvSpPr>
          <xdr:spPr>
            <a:xfrm>
              <a:off x="3614392" y="1405462"/>
              <a:ext cx="248171" cy="248169"/>
            </a:xfrm>
            <a:prstGeom prst="ellipse">
              <a:avLst/>
            </a:prstGeom>
            <a:gradFill>
              <a:gsLst>
                <a:gs pos="10000">
                  <a:srgbClr val="1FFE8C"/>
                </a:gs>
                <a:gs pos="90000">
                  <a:srgbClr val="C5FE3F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sp macro="" textlink="">
          <xdr:nvSpPr>
            <xdr:cNvPr id="107" name="Retângulo: Cantos Arredondados 106">
              <a:extLst>
                <a:ext uri="{FF2B5EF4-FFF2-40B4-BE49-F238E27FC236}">
                  <a16:creationId xmlns:a16="http://schemas.microsoft.com/office/drawing/2014/main" id="{C57DEF6F-E504-6464-8EA6-0D78BB45A1A6}"/>
                </a:ext>
              </a:extLst>
            </xdr:cNvPr>
            <xdr:cNvSpPr/>
          </xdr:nvSpPr>
          <xdr:spPr>
            <a:xfrm>
              <a:off x="5457477" y="1677643"/>
              <a:ext cx="171092" cy="93736"/>
            </a:xfrm>
            <a:prstGeom prst="roundRect">
              <a:avLst>
                <a:gd name="adj" fmla="val 50000"/>
              </a:avLst>
            </a:prstGeom>
            <a:noFill/>
            <a:ln w="6350">
              <a:gradFill flip="none" rotWithShape="1">
                <a:gsLst>
                  <a:gs pos="10000">
                    <a:schemeClr val="accent3"/>
                  </a:gs>
                  <a:gs pos="90000">
                    <a:schemeClr val="accent4"/>
                  </a:gs>
                </a:gsLst>
                <a:lin ang="16200000" scaled="1"/>
                <a:tileRect/>
              </a:gra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sp macro="" textlink="">
          <xdr:nvSpPr>
            <xdr:cNvPr id="108" name="Elipse 107">
              <a:extLst>
                <a:ext uri="{FF2B5EF4-FFF2-40B4-BE49-F238E27FC236}">
                  <a16:creationId xmlns:a16="http://schemas.microsoft.com/office/drawing/2014/main" id="{F0218665-1B97-ED56-1CB6-CE280D34460D}"/>
                </a:ext>
              </a:extLst>
            </xdr:cNvPr>
            <xdr:cNvSpPr/>
          </xdr:nvSpPr>
          <xdr:spPr>
            <a:xfrm>
              <a:off x="5532172" y="1686303"/>
              <a:ext cx="89052" cy="82238"/>
            </a:xfrm>
            <a:prstGeom prst="ellipse">
              <a:avLst/>
            </a:prstGeom>
            <a:gradFill>
              <a:gsLst>
                <a:gs pos="10000">
                  <a:srgbClr val="1FFE8C"/>
                </a:gs>
                <a:gs pos="90000">
                  <a:srgbClr val="C5FE3F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</xdr:grpSp>
    </xdr:grpSp>
    <xdr:clientData/>
  </xdr:twoCellAnchor>
  <xdr:twoCellAnchor>
    <xdr:from>
      <xdr:col>5</xdr:col>
      <xdr:colOff>47625</xdr:colOff>
      <xdr:row>14</xdr:row>
      <xdr:rowOff>38100</xdr:rowOff>
    </xdr:from>
    <xdr:to>
      <xdr:col>8</xdr:col>
      <xdr:colOff>109593</xdr:colOff>
      <xdr:row>16</xdr:row>
      <xdr:rowOff>161100</xdr:rowOff>
    </xdr:to>
    <xdr:sp macro="" textlink="">
      <xdr:nvSpPr>
        <xdr:cNvPr id="32" name="Retângulo Arredondado 2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B0FB9177-3B36-417B-A0C9-1ECE9DB9FA04}"/>
            </a:ext>
          </a:extLst>
        </xdr:cNvPr>
        <xdr:cNvSpPr/>
      </xdr:nvSpPr>
      <xdr:spPr>
        <a:xfrm>
          <a:off x="2867025" y="2705100"/>
          <a:ext cx="1805043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200" b="1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Energia</a:t>
          </a:r>
          <a:r>
            <a:rPr lang="pt-BR" sz="9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comprada para                         revenda</a:t>
          </a:r>
          <a:endParaRPr lang="pt-B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11193</xdr:colOff>
      <xdr:row>0</xdr:row>
      <xdr:rowOff>11207</xdr:rowOff>
    </xdr:from>
    <xdr:to>
      <xdr:col>4</xdr:col>
      <xdr:colOff>24848</xdr:colOff>
      <xdr:row>5</xdr:row>
      <xdr:rowOff>99391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7703C5F8-FD7A-4144-914E-2017FBC5CEE5}"/>
            </a:ext>
          </a:extLst>
        </xdr:cNvPr>
        <xdr:cNvGrpSpPr/>
      </xdr:nvGrpSpPr>
      <xdr:grpSpPr>
        <a:xfrm>
          <a:off x="11193" y="11207"/>
          <a:ext cx="7205030" cy="1040684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329C0C7C-20C2-D54D-9E41-ACC19F025E5D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D6C3C8C8-8FAD-38D7-D801-6E89771AED20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0B8BBB6E-5D4E-AC98-0047-DAB5F75D878A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D61803C3-C08E-5124-DBC1-AE186B5CC768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20D603C7-71C5-3B44-8D5A-E9F7D7A77948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B58496B2-814C-C181-64CE-F72B11DBDE35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495F338F-6287-EAE9-9984-6EE66F863F3B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EFE70348-B380-61E1-2D70-7CFB5769D55D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6A8E98F9-EE65-2520-675B-729526C5033E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1AE71118-1060-30A5-9017-857AEF8C9298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C5160979-5D57-4F91-9170-5C012A724579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896928B8-0EE0-F105-023A-9E0B8620AD2D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6471CAAA-287F-183C-78D8-ABFA1C208A4A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6C5D2161-BEA1-8AEA-0187-A56D970DE9F7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486D30A6-35B2-3CF8-18EB-0A32BAB1AAED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9BAD4A3-5905-A59F-F409-15EB9BA129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1867265</xdr:colOff>
      <xdr:row>0</xdr:row>
      <xdr:rowOff>69527</xdr:rowOff>
    </xdr:from>
    <xdr:to>
      <xdr:col>3</xdr:col>
      <xdr:colOff>264707</xdr:colOff>
      <xdr:row>5</xdr:row>
      <xdr:rowOff>66261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60F4744E-49F3-4B11-B470-B8DB06CEC069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521591" y="69527"/>
          <a:ext cx="3739725" cy="94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BALANÇOS PATRIMONIAIS</a:t>
          </a:r>
          <a:b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</a:br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ATIVO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4</xdr:col>
      <xdr:colOff>19050</xdr:colOff>
      <xdr:row>5</xdr:row>
      <xdr:rowOff>97709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98177814-6997-4D7D-804E-E4946C8DB307}"/>
            </a:ext>
          </a:extLst>
        </xdr:cNvPr>
        <xdr:cNvGrpSpPr/>
      </xdr:nvGrpSpPr>
      <xdr:grpSpPr>
        <a:xfrm>
          <a:off x="0" y="9525"/>
          <a:ext cx="7372350" cy="1040684"/>
          <a:chOff x="0" y="114300"/>
          <a:chExt cx="9050846" cy="1082842"/>
        </a:xfrm>
      </xdr:grpSpPr>
      <xdr:grpSp>
        <xdr:nvGrpSpPr>
          <xdr:cNvPr id="11" name="Agrupar 10">
            <a:extLst>
              <a:ext uri="{FF2B5EF4-FFF2-40B4-BE49-F238E27FC236}">
                <a16:creationId xmlns:a16="http://schemas.microsoft.com/office/drawing/2014/main" id="{47459B81-FC02-3B9D-9508-53C2E2C36CB8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DBA261B7-B244-DE63-FB5A-53A21E9B1C61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4" name="Elements">
              <a:extLst>
                <a:ext uri="{FF2B5EF4-FFF2-40B4-BE49-F238E27FC236}">
                  <a16:creationId xmlns:a16="http://schemas.microsoft.com/office/drawing/2014/main" id="{CF09B2ED-3108-5E2C-A2F3-DABDCAB533CC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BB66ED6D-D704-09DE-E979-1C76D578A80A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1" name="Forma Livre: Forma 20">
                <a:extLst>
                  <a:ext uri="{FF2B5EF4-FFF2-40B4-BE49-F238E27FC236}">
                    <a16:creationId xmlns:a16="http://schemas.microsoft.com/office/drawing/2014/main" id="{D897BF16-C8C0-1054-D60E-43DEE7F65340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2" name="Gráfico 1">
                <a:extLst>
                  <a:ext uri="{FF2B5EF4-FFF2-40B4-BE49-F238E27FC236}">
                    <a16:creationId xmlns:a16="http://schemas.microsoft.com/office/drawing/2014/main" id="{716ED961-84FC-FCC5-2B5B-36D23EF6118E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0E50B02D-6E6E-242B-91A6-D9694932FE74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6A4CE374-B153-71E0-79C5-FF58C5023FA1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6B207982-AF0F-7375-73B4-FF9FD0AD6EE4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6" name="Forma Livre: Forma 25">
                  <a:extLst>
                    <a:ext uri="{FF2B5EF4-FFF2-40B4-BE49-F238E27FC236}">
                      <a16:creationId xmlns:a16="http://schemas.microsoft.com/office/drawing/2014/main" id="{879E14B5-DD9F-1448-4F97-DC054FC50C46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6" name="Agrupar 15">
              <a:extLst>
                <a:ext uri="{FF2B5EF4-FFF2-40B4-BE49-F238E27FC236}">
                  <a16:creationId xmlns:a16="http://schemas.microsoft.com/office/drawing/2014/main" id="{537578D5-D83E-5705-8F90-2429248BE85F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7" name="Gráfico 16">
                <a:extLst>
                  <a:ext uri="{FF2B5EF4-FFF2-40B4-BE49-F238E27FC236}">
                    <a16:creationId xmlns:a16="http://schemas.microsoft.com/office/drawing/2014/main" id="{24E9251D-EBA6-31DA-1849-C7DF41E7AA79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16275112-3A8B-F92A-FB0F-1AC12C89687D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Retângulo: Cantos Arredondados 18">
                <a:extLst>
                  <a:ext uri="{FF2B5EF4-FFF2-40B4-BE49-F238E27FC236}">
                    <a16:creationId xmlns:a16="http://schemas.microsoft.com/office/drawing/2014/main" id="{EF50A300-D9C8-3094-1DA9-DD3EB6CA8A98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0" name="Elipse 19">
                <a:extLst>
                  <a:ext uri="{FF2B5EF4-FFF2-40B4-BE49-F238E27FC236}">
                    <a16:creationId xmlns:a16="http://schemas.microsoft.com/office/drawing/2014/main" id="{B89D2CB2-FC25-AA14-DE27-C62FBCB9E4F7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2" name="Imagem 1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821176C-759D-A86D-6EC6-A29C21E7B8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1853173</xdr:colOff>
      <xdr:row>0</xdr:row>
      <xdr:rowOff>67845</xdr:rowOff>
    </xdr:from>
    <xdr:to>
      <xdr:col>3</xdr:col>
      <xdr:colOff>154123</xdr:colOff>
      <xdr:row>5</xdr:row>
      <xdr:rowOff>64579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E96C39E0-401A-4E48-9059-E616DA783AFF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510398" y="67845"/>
          <a:ext cx="3739725" cy="94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BALANÇOS PATRIMONIAIS</a:t>
          </a:r>
          <a:b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</a:br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PASSIVO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9525</xdr:rowOff>
    </xdr:from>
    <xdr:to>
      <xdr:col>5</xdr:col>
      <xdr:colOff>33617</xdr:colOff>
      <xdr:row>6</xdr:row>
      <xdr:rowOff>85726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65E7F666-FEF0-4B4A-88EF-932AF99B1174}"/>
            </a:ext>
          </a:extLst>
        </xdr:cNvPr>
        <xdr:cNvGrpSpPr/>
      </xdr:nvGrpSpPr>
      <xdr:grpSpPr>
        <a:xfrm>
          <a:off x="9526" y="9525"/>
          <a:ext cx="7291666" cy="1381126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69FFD6B1-71E9-6402-1814-902509C53EFA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EEBEC100-D17E-1C45-C5FE-CFDF1E8908AF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67C00071-B9C9-05CB-67E0-B7F0D552336E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20618D90-69DB-8B5C-EE10-B680D7A84A0B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262AAEEE-4F48-45FC-1ACD-67A80F485178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6A98F237-1823-B19C-5EA7-B89B9DADA08A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26533FF1-4C3C-8EC3-61AD-C91F22591C98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3E37C6E4-EC82-BD1B-FEFC-113CBDCB6830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33E56B7E-D2E3-468D-F117-7168D9447BFE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5873CC11-5EA1-F26C-124F-AB72E8680873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AF962F5A-B776-814B-C19B-67ACF5456928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398F3731-22E1-0128-3524-D9526B1441CC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6DB24E83-87D0-906D-0E87-0A6373501D0A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E67315B0-C489-3148-4585-C9531494F50F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1851B609-A978-D853-B766-A0C39C0D262E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7EF15B41-134A-ED2B-7A94-6F950583D1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2296886</xdr:colOff>
      <xdr:row>1</xdr:row>
      <xdr:rowOff>138163</xdr:rowOff>
    </xdr:from>
    <xdr:to>
      <xdr:col>3</xdr:col>
      <xdr:colOff>285750</xdr:colOff>
      <xdr:row>5</xdr:row>
      <xdr:rowOff>125245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F34AAA68-D25B-4DB3-86CB-722E7CB9A1CE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954111" y="328663"/>
          <a:ext cx="2713264" cy="749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3600" b="1">
              <a:solidFill>
                <a:schemeClr val="bg1"/>
              </a:solidFill>
              <a:latin typeface="+mj-lt"/>
              <a:ea typeface="+mj-lt"/>
              <a:cs typeface="+mj-lt"/>
            </a:rPr>
            <a:t>LAJIDA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6</xdr:col>
      <xdr:colOff>33619</xdr:colOff>
      <xdr:row>8</xdr:row>
      <xdr:rowOff>66675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9452CB8C-DC7C-4E06-985A-2F080F1CD27E}"/>
            </a:ext>
          </a:extLst>
        </xdr:cNvPr>
        <xdr:cNvGrpSpPr/>
      </xdr:nvGrpSpPr>
      <xdr:grpSpPr>
        <a:xfrm>
          <a:off x="38100" y="28575"/>
          <a:ext cx="10204078" cy="1382806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0CB7685B-5040-3D0D-7066-217F976D2961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C50815EA-7BC0-08B0-7FF7-BC71EA77EB5F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B2073DC5-C375-B178-F277-C7C610CD6AAD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D692270F-3A3C-36DF-2141-9D5B02B17E7C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2CC38E65-2C09-ADC8-4EF0-3FB39FB878A0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7E72FC03-5716-2672-3CA0-B8132AD841B7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7ECBBDB4-5477-7A68-76D8-EFE6C264F254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F3E04DF5-DAEC-7397-5A8A-89CC108E53E1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DBD67646-F508-5821-E069-1769B9BDB060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749B7E21-F0D6-D4CA-CAE9-1E0CF3F00CC5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834ED445-9D6E-A2C1-0D0D-DE3C35DD3EC3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11C899FB-FB12-5899-2FF8-6D6F283AADD7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DC2505FF-DC35-A1B9-D1EB-63E28CDDA29F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801D8D39-C2DB-5122-93EE-01FF7D549756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E7A9FFE8-4F3E-C7C2-1D0B-AA3498D81373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CBBDBCB5-771D-C88C-827F-1A77211E52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1929373</xdr:colOff>
      <xdr:row>1</xdr:row>
      <xdr:rowOff>39270</xdr:rowOff>
    </xdr:from>
    <xdr:to>
      <xdr:col>4</xdr:col>
      <xdr:colOff>723900</xdr:colOff>
      <xdr:row>6</xdr:row>
      <xdr:rowOff>36004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BF4827C4-C5A3-43CC-B53B-B5CD898A4A97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586598" y="229770"/>
          <a:ext cx="5281052" cy="94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2400" b="1">
              <a:solidFill>
                <a:schemeClr val="bg1"/>
              </a:solidFill>
              <a:latin typeface="+mj-lt"/>
              <a:ea typeface="+mj-lt"/>
              <a:cs typeface="+mj-lt"/>
            </a:rPr>
            <a:t>DEMONSTRAÇÕES DOS RESULTADOS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27240</xdr:colOff>
      <xdr:row>0</xdr:row>
      <xdr:rowOff>27219</xdr:rowOff>
    </xdr:from>
    <xdr:to>
      <xdr:col>4</xdr:col>
      <xdr:colOff>22413</xdr:colOff>
      <xdr:row>7</xdr:row>
      <xdr:rowOff>65319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D7847EDE-CF75-420C-8002-69293F92882F}"/>
            </a:ext>
          </a:extLst>
        </xdr:cNvPr>
        <xdr:cNvGrpSpPr/>
      </xdr:nvGrpSpPr>
      <xdr:grpSpPr>
        <a:xfrm>
          <a:off x="27240" y="27219"/>
          <a:ext cx="9240026" cy="1371600"/>
          <a:chOff x="0" y="114300"/>
          <a:chExt cx="9050846" cy="1082842"/>
        </a:xfrm>
      </xdr:grpSpPr>
      <xdr:grpSp>
        <xdr:nvGrpSpPr>
          <xdr:cNvPr id="11" name="Agrupar 10">
            <a:extLst>
              <a:ext uri="{FF2B5EF4-FFF2-40B4-BE49-F238E27FC236}">
                <a16:creationId xmlns:a16="http://schemas.microsoft.com/office/drawing/2014/main" id="{B04AAE37-8DD9-1E2F-7AC6-7551C2D6C7FA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71361487-C6F9-3196-7902-DED94505F1F9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4" name="Elements">
              <a:extLst>
                <a:ext uri="{FF2B5EF4-FFF2-40B4-BE49-F238E27FC236}">
                  <a16:creationId xmlns:a16="http://schemas.microsoft.com/office/drawing/2014/main" id="{F47CF08F-47AD-F217-3EDB-DDE3D266E40F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F0EA802D-3192-C5BA-C71B-94C71574C6BC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1" name="Forma Livre: Forma 20">
                <a:extLst>
                  <a:ext uri="{FF2B5EF4-FFF2-40B4-BE49-F238E27FC236}">
                    <a16:creationId xmlns:a16="http://schemas.microsoft.com/office/drawing/2014/main" id="{B561BC7C-A9C4-B35D-E571-181239A30919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2" name="Gráfico 1">
                <a:extLst>
                  <a:ext uri="{FF2B5EF4-FFF2-40B4-BE49-F238E27FC236}">
                    <a16:creationId xmlns:a16="http://schemas.microsoft.com/office/drawing/2014/main" id="{E1445D16-DB08-AF8D-099C-8D250CEC8A8A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D8713D9B-1383-C10F-609A-6A57D76D04C5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1B9595ED-6CCD-72BF-B575-95CD70C617C5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1545C14F-3E76-A726-1833-D222DA505B37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6" name="Forma Livre: Forma 25">
                  <a:extLst>
                    <a:ext uri="{FF2B5EF4-FFF2-40B4-BE49-F238E27FC236}">
                      <a16:creationId xmlns:a16="http://schemas.microsoft.com/office/drawing/2014/main" id="{9D116BC0-D3A4-558D-58F0-BE9F6FD68ADD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6" name="Agrupar 15">
              <a:extLst>
                <a:ext uri="{FF2B5EF4-FFF2-40B4-BE49-F238E27FC236}">
                  <a16:creationId xmlns:a16="http://schemas.microsoft.com/office/drawing/2014/main" id="{4EBB256E-0D8B-9AD2-AF1D-1626168EC7CC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7" name="Gráfico 16">
                <a:extLst>
                  <a:ext uri="{FF2B5EF4-FFF2-40B4-BE49-F238E27FC236}">
                    <a16:creationId xmlns:a16="http://schemas.microsoft.com/office/drawing/2014/main" id="{F600C1B9-F11B-E729-3B85-1278B01CD10A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9E05EB09-12B3-D7EC-04F9-FD3731838AE2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Retângulo: Cantos Arredondados 18">
                <a:extLst>
                  <a:ext uri="{FF2B5EF4-FFF2-40B4-BE49-F238E27FC236}">
                    <a16:creationId xmlns:a16="http://schemas.microsoft.com/office/drawing/2014/main" id="{A092636D-E3D9-497B-D3BB-F24ABE5F2024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0" name="Elipse 19">
                <a:extLst>
                  <a:ext uri="{FF2B5EF4-FFF2-40B4-BE49-F238E27FC236}">
                    <a16:creationId xmlns:a16="http://schemas.microsoft.com/office/drawing/2014/main" id="{296A40DC-0833-40ED-AE8C-0ABB5C8C9B31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2" name="Imagem 1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988B590-F58A-F8FB-0110-1D00B53FCD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1922595</xdr:colOff>
      <xdr:row>1</xdr:row>
      <xdr:rowOff>37914</xdr:rowOff>
    </xdr:from>
    <xdr:to>
      <xdr:col>2</xdr:col>
      <xdr:colOff>1189290</xdr:colOff>
      <xdr:row>6</xdr:row>
      <xdr:rowOff>34648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4829E455-6B70-4837-8D9D-14BE918CBDD4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575738" y="228414"/>
          <a:ext cx="5281052" cy="94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2400" b="1">
              <a:solidFill>
                <a:schemeClr val="bg1"/>
              </a:solidFill>
              <a:latin typeface="+mj-lt"/>
              <a:ea typeface="+mj-lt"/>
              <a:cs typeface="+mj-lt"/>
            </a:rPr>
            <a:t>DEMONSTRAÇÕES DOS FLUXOS DE CAIXA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8</xdr:col>
      <xdr:colOff>287345</xdr:colOff>
      <xdr:row>7</xdr:row>
      <xdr:rowOff>6517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3E65B53A-6807-429E-A8A1-FC55CED667D9}"/>
            </a:ext>
          </a:extLst>
        </xdr:cNvPr>
        <xdr:cNvGrpSpPr/>
      </xdr:nvGrpSpPr>
      <xdr:grpSpPr>
        <a:xfrm>
          <a:off x="9525" y="9525"/>
          <a:ext cx="9078920" cy="1082842"/>
          <a:chOff x="0" y="114300"/>
          <a:chExt cx="9050846" cy="1082842"/>
        </a:xfrm>
      </xdr:grpSpPr>
      <xdr:grpSp>
        <xdr:nvGrpSpPr>
          <xdr:cNvPr id="8" name="Agrupar 7">
            <a:extLst>
              <a:ext uri="{FF2B5EF4-FFF2-40B4-BE49-F238E27FC236}">
                <a16:creationId xmlns:a16="http://schemas.microsoft.com/office/drawing/2014/main" id="{D85EE9A4-2C7B-ADEE-C55C-F2CB5FBDF5B0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0" name="Retângulo 9">
              <a:extLst>
                <a:ext uri="{FF2B5EF4-FFF2-40B4-BE49-F238E27FC236}">
                  <a16:creationId xmlns:a16="http://schemas.microsoft.com/office/drawing/2014/main" id="{91CF11AD-5A16-32F1-C9E0-8EBB0B83C375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1" name="Elements">
              <a:extLst>
                <a:ext uri="{FF2B5EF4-FFF2-40B4-BE49-F238E27FC236}">
                  <a16:creationId xmlns:a16="http://schemas.microsoft.com/office/drawing/2014/main" id="{6E1C0061-DB2D-B752-4342-12A4C9D728D1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2" name="Agrupar 11">
              <a:extLst>
                <a:ext uri="{FF2B5EF4-FFF2-40B4-BE49-F238E27FC236}">
                  <a16:creationId xmlns:a16="http://schemas.microsoft.com/office/drawing/2014/main" id="{10BB3C6C-4B0A-46E9-9B5A-614C2C5BF48A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8" name="Forma Livre: Forma 17">
                <a:extLst>
                  <a:ext uri="{FF2B5EF4-FFF2-40B4-BE49-F238E27FC236}">
                    <a16:creationId xmlns:a16="http://schemas.microsoft.com/office/drawing/2014/main" id="{004AF157-44CD-EDEC-D9AB-4059A4B33BF1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19" name="Gráfico 1">
                <a:extLst>
                  <a:ext uri="{FF2B5EF4-FFF2-40B4-BE49-F238E27FC236}">
                    <a16:creationId xmlns:a16="http://schemas.microsoft.com/office/drawing/2014/main" id="{938D4756-50CD-B4FB-BA91-7909ED7B9012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0" name="Forma Livre: Forma 19">
                  <a:extLst>
                    <a:ext uri="{FF2B5EF4-FFF2-40B4-BE49-F238E27FC236}">
                      <a16:creationId xmlns:a16="http://schemas.microsoft.com/office/drawing/2014/main" id="{F0C9CAA4-BDEA-B305-FB6F-0E7E5965ADB3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8D5DFE01-BF17-D780-8047-71D66EF12FF2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7014A5BB-725E-EF5A-CE66-5155228D7AF2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505D783C-6481-1DAE-88C9-5BE5F026232C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6F7EBB59-D3F8-F4BB-04CF-573208544859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4" name="Gráfico 15">
                <a:extLst>
                  <a:ext uri="{FF2B5EF4-FFF2-40B4-BE49-F238E27FC236}">
                    <a16:creationId xmlns:a16="http://schemas.microsoft.com/office/drawing/2014/main" id="{6BB9F140-5C58-6FAA-F294-8304AADD9C7E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5" name="Elipse 14">
                <a:extLst>
                  <a:ext uri="{FF2B5EF4-FFF2-40B4-BE49-F238E27FC236}">
                    <a16:creationId xmlns:a16="http://schemas.microsoft.com/office/drawing/2014/main" id="{44EC460E-01A8-FD50-57E3-FA10FBB1A97A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6" name="Retângulo: Cantos Arredondados 15">
                <a:extLst>
                  <a:ext uri="{FF2B5EF4-FFF2-40B4-BE49-F238E27FC236}">
                    <a16:creationId xmlns:a16="http://schemas.microsoft.com/office/drawing/2014/main" id="{0BA11ACC-1606-362F-B310-F2E52ABA4A2B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Elipse 16">
                <a:extLst>
                  <a:ext uri="{FF2B5EF4-FFF2-40B4-BE49-F238E27FC236}">
                    <a16:creationId xmlns:a16="http://schemas.microsoft.com/office/drawing/2014/main" id="{FAF17A88-53CB-3F80-07B1-5E3B5A74CE9C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9" name="Imagem 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2CB5173-A9E3-17AA-7F53-9C81B0EE41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451053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843328</xdr:colOff>
      <xdr:row>1</xdr:row>
      <xdr:rowOff>117232</xdr:rowOff>
    </xdr:from>
    <xdr:to>
      <xdr:col>7</xdr:col>
      <xdr:colOff>38100</xdr:colOff>
      <xdr:row>4</xdr:row>
      <xdr:rowOff>80598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6E2E61A0-DA27-4FC0-A2CB-55534D98829D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843328" y="279157"/>
          <a:ext cx="7386272" cy="449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3600" b="1">
              <a:solidFill>
                <a:schemeClr val="bg1"/>
              </a:solidFill>
              <a:latin typeface="+mj-lt"/>
              <a:ea typeface="+mj-lt"/>
              <a:cs typeface="+mj-lt"/>
            </a:rPr>
            <a:t>       BALANÇO DE ENERGIA ELETRICA</a:t>
          </a:r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3600">
            <a:effectLst/>
          </a:endParaRPr>
        </a:p>
        <a:p>
          <a:pPr marL="0" indent="0" algn="ctr"/>
          <a:endParaRPr lang="en-US" sz="40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8</xdr:col>
      <xdr:colOff>315920</xdr:colOff>
      <xdr:row>7</xdr:row>
      <xdr:rowOff>16042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76844901-C6F0-3415-59B0-265DCDBAA000}"/>
            </a:ext>
          </a:extLst>
        </xdr:cNvPr>
        <xdr:cNvGrpSpPr/>
      </xdr:nvGrpSpPr>
      <xdr:grpSpPr>
        <a:xfrm>
          <a:off x="38100" y="19050"/>
          <a:ext cx="9078920" cy="1082842"/>
          <a:chOff x="0" y="114300"/>
          <a:chExt cx="9050846" cy="1082842"/>
        </a:xfrm>
      </xdr:grpSpPr>
      <xdr:grpSp>
        <xdr:nvGrpSpPr>
          <xdr:cNvPr id="26" name="Agrupar 25">
            <a:extLst>
              <a:ext uri="{FF2B5EF4-FFF2-40B4-BE49-F238E27FC236}">
                <a16:creationId xmlns:a16="http://schemas.microsoft.com/office/drawing/2014/main" id="{3D44704E-A222-2FBF-2535-D876658C7364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28" name="Retângulo 27">
              <a:extLst>
                <a:ext uri="{FF2B5EF4-FFF2-40B4-BE49-F238E27FC236}">
                  <a16:creationId xmlns:a16="http://schemas.microsoft.com/office/drawing/2014/main" id="{D9682A22-BF13-5A17-0555-B7A062F16300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29" name="Elements">
              <a:extLst>
                <a:ext uri="{FF2B5EF4-FFF2-40B4-BE49-F238E27FC236}">
                  <a16:creationId xmlns:a16="http://schemas.microsoft.com/office/drawing/2014/main" id="{A48CFAD4-7388-EBA4-EA6C-C0E1E609517D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30" name="Agrupar 29">
              <a:extLst>
                <a:ext uri="{FF2B5EF4-FFF2-40B4-BE49-F238E27FC236}">
                  <a16:creationId xmlns:a16="http://schemas.microsoft.com/office/drawing/2014/main" id="{0D99FC6A-8214-09A5-E0AF-F80682D5746B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36" name="Forma Livre: Forma 35">
                <a:extLst>
                  <a:ext uri="{FF2B5EF4-FFF2-40B4-BE49-F238E27FC236}">
                    <a16:creationId xmlns:a16="http://schemas.microsoft.com/office/drawing/2014/main" id="{20F72E60-0490-2328-A363-58972EABDE36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37" name="Gráfico 1">
                <a:extLst>
                  <a:ext uri="{FF2B5EF4-FFF2-40B4-BE49-F238E27FC236}">
                    <a16:creationId xmlns:a16="http://schemas.microsoft.com/office/drawing/2014/main" id="{2716EDD2-8F7F-51F8-F923-0C43825D5105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38" name="Forma Livre: Forma 37">
                  <a:extLst>
                    <a:ext uri="{FF2B5EF4-FFF2-40B4-BE49-F238E27FC236}">
                      <a16:creationId xmlns:a16="http://schemas.microsoft.com/office/drawing/2014/main" id="{2C42CAA0-1FBA-6089-A6B4-DE5CA8313F4D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39" name="Forma Livre: Forma 38">
                  <a:extLst>
                    <a:ext uri="{FF2B5EF4-FFF2-40B4-BE49-F238E27FC236}">
                      <a16:creationId xmlns:a16="http://schemas.microsoft.com/office/drawing/2014/main" id="{994445FD-5D21-9E18-38F1-3AD41EA1B823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40" name="Forma Livre: Forma 39">
                  <a:extLst>
                    <a:ext uri="{FF2B5EF4-FFF2-40B4-BE49-F238E27FC236}">
                      <a16:creationId xmlns:a16="http://schemas.microsoft.com/office/drawing/2014/main" id="{4ACF4FEC-198C-701B-5CD0-221BF459C9A1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41" name="Forma Livre: Forma 40">
                  <a:extLst>
                    <a:ext uri="{FF2B5EF4-FFF2-40B4-BE49-F238E27FC236}">
                      <a16:creationId xmlns:a16="http://schemas.microsoft.com/office/drawing/2014/main" id="{96E0EA69-59AC-5955-DEC6-C21B09943FB8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31" name="Agrupar 30">
              <a:extLst>
                <a:ext uri="{FF2B5EF4-FFF2-40B4-BE49-F238E27FC236}">
                  <a16:creationId xmlns:a16="http://schemas.microsoft.com/office/drawing/2014/main" id="{C5B543AC-A282-E676-17DE-55FAC9267573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32" name="Gráfico 15">
                <a:extLst>
                  <a:ext uri="{FF2B5EF4-FFF2-40B4-BE49-F238E27FC236}">
                    <a16:creationId xmlns:a16="http://schemas.microsoft.com/office/drawing/2014/main" id="{B221A891-F6D9-1431-39A6-38C021A1EB3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33" name="Elipse 32">
                <a:extLst>
                  <a:ext uri="{FF2B5EF4-FFF2-40B4-BE49-F238E27FC236}">
                    <a16:creationId xmlns:a16="http://schemas.microsoft.com/office/drawing/2014/main" id="{3B7A9668-138F-51BA-03EB-5363401DCA00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34" name="Retângulo: Cantos Arredondados 33">
                <a:extLst>
                  <a:ext uri="{FF2B5EF4-FFF2-40B4-BE49-F238E27FC236}">
                    <a16:creationId xmlns:a16="http://schemas.microsoft.com/office/drawing/2014/main" id="{DD9FEA86-69EE-1705-EF9E-4C6C7C6F69BE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35" name="Elipse 34">
                <a:extLst>
                  <a:ext uri="{FF2B5EF4-FFF2-40B4-BE49-F238E27FC236}">
                    <a16:creationId xmlns:a16="http://schemas.microsoft.com/office/drawing/2014/main" id="{F7B18F2B-3E29-E963-39BB-47981EF08BEB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27" name="Imagem 2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9D6A6C8-F6DC-530B-4E28-BFA0707F21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451053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871903</xdr:colOff>
      <xdr:row>1</xdr:row>
      <xdr:rowOff>126757</xdr:rowOff>
    </xdr:from>
    <xdr:to>
      <xdr:col>7</xdr:col>
      <xdr:colOff>66675</xdr:colOff>
      <xdr:row>4</xdr:row>
      <xdr:rowOff>90123</xdr:rowOff>
    </xdr:to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F781F6F5-85D7-F0F6-1F95-B89F92DF0568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871903" y="288682"/>
          <a:ext cx="7386272" cy="449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3600" b="1">
              <a:solidFill>
                <a:schemeClr val="bg1"/>
              </a:solidFill>
              <a:latin typeface="+mj-lt"/>
              <a:ea typeface="+mj-lt"/>
              <a:cs typeface="+mj-lt"/>
            </a:rPr>
            <a:t>       BALANÇO DE ENERGIA ELETRICA</a:t>
          </a:r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3600">
            <a:effectLst/>
          </a:endParaRPr>
        </a:p>
        <a:p>
          <a:pPr marL="0" indent="0" algn="ctr"/>
          <a:endParaRPr lang="en-US" sz="40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10</xdr:col>
      <xdr:colOff>28575</xdr:colOff>
      <xdr:row>6</xdr:row>
      <xdr:rowOff>85725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8B961829-B128-4F72-8291-EEAE24059DF2}"/>
            </a:ext>
          </a:extLst>
        </xdr:cNvPr>
        <xdr:cNvGrpSpPr/>
      </xdr:nvGrpSpPr>
      <xdr:grpSpPr>
        <a:xfrm>
          <a:off x="19050" y="9525"/>
          <a:ext cx="8929407" cy="1219200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11C4C204-A33F-F628-073E-24808FBE5E7A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3075EEE2-49FC-BC4A-F047-1E2C1040D7D4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0DC2B49A-1B14-7FA5-7883-EFBE957ED30D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1D0F9DAF-A34D-9F41-C6A2-AF935576FCE2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EED50F6D-BBE1-187C-7ED0-04B1843A3FC5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5FAC5ADA-55DD-4DF7-51E7-7AD2E2BAFE12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2634F68A-5D6E-D07D-2B31-81339EDCAE7D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B28F8D1D-FB53-C2D7-3852-9FBAA8006F3F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7473C120-18A2-0320-DD90-7C6AE1C698F7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8E6BAD40-A878-0204-7F43-818ADE09853F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E1C3195C-DD7D-16D8-2211-6449EAA26541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5">
                <a:extLst>
                  <a:ext uri="{FF2B5EF4-FFF2-40B4-BE49-F238E27FC236}">
                    <a16:creationId xmlns:a16="http://schemas.microsoft.com/office/drawing/2014/main" id="{A2E93977-7CED-9214-6362-B92F2589BC8A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84BBF0EF-FF01-F6C3-CCE1-C87638B79383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0A8EFF3C-D7B8-322C-515B-D0132F6CF3AB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9E0AFD51-A949-A1C4-9DEB-0D4EC82D25E1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C21E1EE8-8931-70DA-4591-C9B322061F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969319</xdr:colOff>
      <xdr:row>0</xdr:row>
      <xdr:rowOff>0</xdr:rowOff>
    </xdr:from>
    <xdr:to>
      <xdr:col>9</xdr:col>
      <xdr:colOff>85725</xdr:colOff>
      <xdr:row>6</xdr:row>
      <xdr:rowOff>47625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3F39B3B7-ECC9-4818-B867-E5719855B39A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626544" y="0"/>
          <a:ext cx="6784031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2800" b="1">
              <a:solidFill>
                <a:schemeClr val="bg1"/>
              </a:solidFill>
              <a:latin typeface="+mj-lt"/>
              <a:ea typeface="+mj-lt"/>
              <a:cs typeface="+mj-lt"/>
            </a:rPr>
            <a:t>VENDA DE ENERGIA POR </a:t>
          </a:r>
        </a:p>
        <a:p>
          <a:pPr marL="0" indent="0" algn="ctr"/>
          <a:r>
            <a:rPr lang="en-US" sz="2800" b="1">
              <a:solidFill>
                <a:schemeClr val="bg1"/>
              </a:solidFill>
              <a:latin typeface="+mj-lt"/>
              <a:ea typeface="+mj-lt"/>
              <a:cs typeface="+mj-lt"/>
            </a:rPr>
            <a:t>CLASSE DE CONSUMO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6</xdr:col>
      <xdr:colOff>22412</xdr:colOff>
      <xdr:row>5</xdr:row>
      <xdr:rowOff>137949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55B9029-3E9D-4DF7-8BC9-7D81FB5E48BE}"/>
            </a:ext>
          </a:extLst>
        </xdr:cNvPr>
        <xdr:cNvGrpSpPr/>
      </xdr:nvGrpSpPr>
      <xdr:grpSpPr>
        <a:xfrm>
          <a:off x="9525" y="9525"/>
          <a:ext cx="10064563" cy="1080924"/>
          <a:chOff x="0" y="114300"/>
          <a:chExt cx="9043465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803C42B2-E5C9-BCFC-14E2-A7A7541CBF4B}"/>
              </a:ext>
            </a:extLst>
          </xdr:cNvPr>
          <xdr:cNvGrpSpPr/>
        </xdr:nvGrpSpPr>
        <xdr:grpSpPr>
          <a:xfrm>
            <a:off x="0" y="114300"/>
            <a:ext cx="9043465" cy="1082842"/>
            <a:chOff x="0" y="114300"/>
            <a:chExt cx="9071516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5DBA7EBA-191D-755D-E368-231FC51AE5E6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FD88074D-79ED-1712-BCC7-C2B170D4E923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584643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2333F486-132F-D131-BA69-2C241A94C1FA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DD3D2F33-4DC1-CE17-2D33-0E485F9FC4AB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3D5BFE5C-D3DC-6CB0-2E8D-B30269F27BB0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56E2B6E4-B022-4675-24B3-3BF7DD9FA337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CDA48F62-F8B4-9796-F93C-60A90B3262FD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66B7697C-D2D5-72FB-26ED-43D894624676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81072853-1FB1-A2A3-2FF6-0754EE6250D3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29D3BAC5-9EF3-6146-8542-273BAF8413BE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D9C22C45-FCAA-BE56-1946-D2863036444E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FFF4B946-5FAC-C16E-5084-73D93BFBE2B7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B1D04017-D2DD-63B0-9071-FDC2CB2CFC5C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88C12410-D554-9804-7D61-90F72423246B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7F53F080-2428-6A20-3A56-BDAD956716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2343762</xdr:colOff>
      <xdr:row>0</xdr:row>
      <xdr:rowOff>171779</xdr:rowOff>
    </xdr:from>
    <xdr:to>
      <xdr:col>4</xdr:col>
      <xdr:colOff>452387</xdr:colOff>
      <xdr:row>4</xdr:row>
      <xdr:rowOff>161102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D9CEF7F6-6495-45C0-9A9E-F169CC8C3290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3000987" y="171779"/>
          <a:ext cx="4814225" cy="751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RECEITA OPERACIONAL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33600</xdr:colOff>
      <xdr:row>0</xdr:row>
      <xdr:rowOff>11203</xdr:rowOff>
    </xdr:from>
    <xdr:to>
      <xdr:col>6</xdr:col>
      <xdr:colOff>28575</xdr:colOff>
      <xdr:row>6</xdr:row>
      <xdr:rowOff>134471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4694CF4B-62FE-4B14-B2F6-1D20AB791D84}"/>
            </a:ext>
          </a:extLst>
        </xdr:cNvPr>
        <xdr:cNvGrpSpPr/>
      </xdr:nvGrpSpPr>
      <xdr:grpSpPr>
        <a:xfrm>
          <a:off x="33600" y="11203"/>
          <a:ext cx="10113887" cy="1266268"/>
          <a:chOff x="0" y="114300"/>
          <a:chExt cx="9043465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01302C49-66A0-F43B-21CE-10F54E29FEA2}"/>
              </a:ext>
            </a:extLst>
          </xdr:cNvPr>
          <xdr:cNvGrpSpPr/>
        </xdr:nvGrpSpPr>
        <xdr:grpSpPr>
          <a:xfrm>
            <a:off x="0" y="114300"/>
            <a:ext cx="9043465" cy="1082842"/>
            <a:chOff x="0" y="114300"/>
            <a:chExt cx="9071516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B2C7A918-004A-C477-634B-7EFC892EA460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6293E746-A074-20D8-AA16-6987FA3015C7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865936" y="165099"/>
              <a:ext cx="4990355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EF97EA18-B230-FB9F-D57D-F740333F724E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C4F5E32C-BFBC-C478-F714-047146211638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964BC328-0D4F-BD23-6C2D-9B5157E74596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D3165575-6129-5791-34F9-CC93747D4016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19835902-F913-7C5B-A501-DEBB277C70BC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669C4063-C98F-664C-A4B6-19E4EB85C169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960210C7-9760-2A28-5DEB-D00D9BEDFE37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B9DC186C-34D3-5601-F55B-BA6902B485C4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375A541C-9EC6-40AA-1623-1798A59DF833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5F218AD3-B253-4788-51C1-292B545BAB3D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82AA8DE5-A6C6-35F8-4550-7B88F03D9569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792428BF-9507-A3F9-2540-0843333A72E3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7B8D25A-DC35-44C7-DEDB-9081849FA6D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162995" y="509748"/>
            <a:ext cx="769201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2372320</xdr:colOff>
      <xdr:row>1</xdr:row>
      <xdr:rowOff>83811</xdr:rowOff>
    </xdr:from>
    <xdr:to>
      <xdr:col>4</xdr:col>
      <xdr:colOff>375610</xdr:colOff>
      <xdr:row>5</xdr:row>
      <xdr:rowOff>70893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248B8498-1129-46F5-BAE3-A46390751990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3033467" y="274311"/>
          <a:ext cx="4827672" cy="749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CUSTOS E DESPESAS OPERACIONAIS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14288</xdr:rowOff>
    </xdr:to>
    <xdr:grpSp>
      <xdr:nvGrpSpPr>
        <xdr:cNvPr id="2" name="Agrupar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ED33D8-B54D-4B74-90E6-8EFAD9B06990}"/>
            </a:ext>
          </a:extLst>
        </xdr:cNvPr>
        <xdr:cNvGrpSpPr/>
      </xdr:nvGrpSpPr>
      <xdr:grpSpPr>
        <a:xfrm>
          <a:off x="8931088" y="762000"/>
          <a:ext cx="0" cy="204788"/>
          <a:chOff x="7817675" y="768144"/>
          <a:chExt cx="918516" cy="249238"/>
        </a:xfrm>
      </xdr:grpSpPr>
      <xdr:sp macro="" textlink="">
        <xdr:nvSpPr>
          <xdr:cNvPr id="3" name="Retângulo Arredondado 5">
            <a:extLst>
              <a:ext uri="{FF2B5EF4-FFF2-40B4-BE49-F238E27FC236}">
                <a16:creationId xmlns:a16="http://schemas.microsoft.com/office/drawing/2014/main" id="{03258B24-A0BB-5268-08DA-7B0D01776249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4" name="Seta para a Direita 6">
            <a:extLst>
              <a:ext uri="{FF2B5EF4-FFF2-40B4-BE49-F238E27FC236}">
                <a16:creationId xmlns:a16="http://schemas.microsoft.com/office/drawing/2014/main" id="{AAC1959A-F21B-12E8-9D1D-80545AA4FBB6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>
    <xdr:from>
      <xdr:col>0</xdr:col>
      <xdr:colOff>9525</xdr:colOff>
      <xdr:row>0</xdr:row>
      <xdr:rowOff>0</xdr:rowOff>
    </xdr:from>
    <xdr:to>
      <xdr:col>6</xdr:col>
      <xdr:colOff>19050</xdr:colOff>
      <xdr:row>7</xdr:row>
      <xdr:rowOff>28018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303B3CE1-1E91-40C2-B0D5-35672CB46617}"/>
            </a:ext>
          </a:extLst>
        </xdr:cNvPr>
        <xdr:cNvGrpSpPr/>
      </xdr:nvGrpSpPr>
      <xdr:grpSpPr>
        <a:xfrm>
          <a:off x="9525" y="0"/>
          <a:ext cx="10229290" cy="1271871"/>
          <a:chOff x="0" y="114300"/>
          <a:chExt cx="9050846" cy="1082842"/>
        </a:xfrm>
      </xdr:grpSpPr>
      <xdr:grpSp>
        <xdr:nvGrpSpPr>
          <xdr:cNvPr id="6" name="Agrupar 5">
            <a:extLst>
              <a:ext uri="{FF2B5EF4-FFF2-40B4-BE49-F238E27FC236}">
                <a16:creationId xmlns:a16="http://schemas.microsoft.com/office/drawing/2014/main" id="{BA336BDF-3096-167B-4CBD-DF4191A7A204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8" name="Retângulo 7">
              <a:extLst>
                <a:ext uri="{FF2B5EF4-FFF2-40B4-BE49-F238E27FC236}">
                  <a16:creationId xmlns:a16="http://schemas.microsoft.com/office/drawing/2014/main" id="{538F9E54-236F-012E-833B-254D25661C58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9" name="Elements">
              <a:extLst>
                <a:ext uri="{FF2B5EF4-FFF2-40B4-BE49-F238E27FC236}">
                  <a16:creationId xmlns:a16="http://schemas.microsoft.com/office/drawing/2014/main" id="{B03E3DAF-70A6-FE35-D867-CE1E58D7B5C9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2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0" name="Agrupar 9">
              <a:extLst>
                <a:ext uri="{FF2B5EF4-FFF2-40B4-BE49-F238E27FC236}">
                  <a16:creationId xmlns:a16="http://schemas.microsoft.com/office/drawing/2014/main" id="{B70EEE93-A4A7-3850-7567-32438BF7AEEE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6" name="Forma Livre: Forma 15">
                <a:extLst>
                  <a:ext uri="{FF2B5EF4-FFF2-40B4-BE49-F238E27FC236}">
                    <a16:creationId xmlns:a16="http://schemas.microsoft.com/office/drawing/2014/main" id="{7DEA0C89-C97F-0DB2-69D9-42D53F6C6740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17" name="Gráfico 1">
                <a:extLst>
                  <a:ext uri="{FF2B5EF4-FFF2-40B4-BE49-F238E27FC236}">
                    <a16:creationId xmlns:a16="http://schemas.microsoft.com/office/drawing/2014/main" id="{B63BEB1A-0EB6-8DB8-80C2-364C5BA696CE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18" name="Forma Livre: Forma 17">
                  <a:extLst>
                    <a:ext uri="{FF2B5EF4-FFF2-40B4-BE49-F238E27FC236}">
                      <a16:creationId xmlns:a16="http://schemas.microsoft.com/office/drawing/2014/main" id="{EAB08216-2A98-0CB6-0CBB-F46FA8966427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19" name="Forma Livre: Forma 18">
                  <a:extLst>
                    <a:ext uri="{FF2B5EF4-FFF2-40B4-BE49-F238E27FC236}">
                      <a16:creationId xmlns:a16="http://schemas.microsoft.com/office/drawing/2014/main" id="{73936AA7-29F6-1224-2B2C-D406366F3ACC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0" name="Forma Livre: Forma 19">
                  <a:extLst>
                    <a:ext uri="{FF2B5EF4-FFF2-40B4-BE49-F238E27FC236}">
                      <a16:creationId xmlns:a16="http://schemas.microsoft.com/office/drawing/2014/main" id="{58DD4437-73EA-D0E2-88A1-18F350745B9E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EDBBA430-BE12-4BA5-97FD-C71A69E58B7D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747D7DFA-BE41-AB71-53A2-4AF0DCD45BAA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2" name="Gráfico 11">
                <a:extLst>
                  <a:ext uri="{FF2B5EF4-FFF2-40B4-BE49-F238E27FC236}">
                    <a16:creationId xmlns:a16="http://schemas.microsoft.com/office/drawing/2014/main" id="{B2F21573-6D7D-E3A5-CCB3-323F98090F34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3">
                <a:extLst>
                  <a:ext uri="{96DAC541-7B7A-43D3-8B79-37D633B846F1}">
                    <asvg:svgBlip xmlns:asvg="http://schemas.microsoft.com/office/drawing/2016/SVG/main" r:embed="rId4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3" name="Elipse 12">
                <a:extLst>
                  <a:ext uri="{FF2B5EF4-FFF2-40B4-BE49-F238E27FC236}">
                    <a16:creationId xmlns:a16="http://schemas.microsoft.com/office/drawing/2014/main" id="{75EAD76C-B173-3838-417A-58E7765F9D89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4" name="Retângulo: Cantos Arredondados 13">
                <a:extLst>
                  <a:ext uri="{FF2B5EF4-FFF2-40B4-BE49-F238E27FC236}">
                    <a16:creationId xmlns:a16="http://schemas.microsoft.com/office/drawing/2014/main" id="{C9917848-8A79-4471-868C-EFF2E15FCADB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5" name="Elipse 14">
                <a:extLst>
                  <a:ext uri="{FF2B5EF4-FFF2-40B4-BE49-F238E27FC236}">
                    <a16:creationId xmlns:a16="http://schemas.microsoft.com/office/drawing/2014/main" id="{ACC1F6BB-C1FE-EEB7-C17D-0AC63B37D39C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7" name="Imagem 6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B4AB6F43-E2F9-BD65-29E7-BD2F906FB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BEBA8EAE-BF5A-486C-A8C5-ECC9F3942E4B}">
                <a14:imgProps xmlns:a14="http://schemas.microsoft.com/office/drawing/2010/main">
                  <a14:imgLayer r:embed="rId7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1934936</xdr:colOff>
      <xdr:row>1</xdr:row>
      <xdr:rowOff>72608</xdr:rowOff>
    </xdr:from>
    <xdr:to>
      <xdr:col>4</xdr:col>
      <xdr:colOff>1024616</xdr:colOff>
      <xdr:row>5</xdr:row>
      <xdr:rowOff>59690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4DB8E7A6-AAEF-45A2-8433-6086045132C4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592161" y="263108"/>
          <a:ext cx="5919105" cy="749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ENERGIA ELÉTRICA COMPRADA PARA REVENDA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0</xdr:rowOff>
    </xdr:from>
    <xdr:to>
      <xdr:col>6</xdr:col>
      <xdr:colOff>0</xdr:colOff>
      <xdr:row>6</xdr:row>
      <xdr:rowOff>171450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65627090-2EA5-499A-9D77-36D7EB66E940}"/>
            </a:ext>
          </a:extLst>
        </xdr:cNvPr>
        <xdr:cNvGrpSpPr/>
      </xdr:nvGrpSpPr>
      <xdr:grpSpPr>
        <a:xfrm>
          <a:off x="28576" y="0"/>
          <a:ext cx="10045512" cy="1314450"/>
          <a:chOff x="0" y="114300"/>
          <a:chExt cx="9043465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7B7B52F5-A283-5C98-9BD3-F3F662F5334F}"/>
              </a:ext>
            </a:extLst>
          </xdr:cNvPr>
          <xdr:cNvGrpSpPr/>
        </xdr:nvGrpSpPr>
        <xdr:grpSpPr>
          <a:xfrm>
            <a:off x="0" y="114300"/>
            <a:ext cx="9043465" cy="1082842"/>
            <a:chOff x="0" y="114300"/>
            <a:chExt cx="9071516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5D83D80A-1067-23B3-71EB-D7487B3D6F55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94DEDE01-A5E4-CBA9-2355-F051564592EE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69" y="165099"/>
              <a:ext cx="5836467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E2DA55F9-329D-50A4-E9A4-475893CA954B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AB99D55F-3B3A-8251-5D56-88D306989476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6CDA0028-A1B6-8135-C252-D4A77999A276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AB7800E1-9376-ACDD-8193-256CAA9D29D7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C507AA71-25D6-AF41-5DDB-249446F62F7E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FC08B4CE-6419-5703-188E-38C82B4F2CF3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9EBA9B0C-8BF0-3705-9861-E65356A6EA9E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DD7FD34A-61BB-04CB-4A81-BEE4EA8B9978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8C69A1BB-F2FB-341C-1130-69ABACE74CDB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F6032874-C414-4C37-800A-A21C89410B58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ADF09B7F-0AAC-F513-1420-B9B80E547D3F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1BDF1684-0AFE-EF63-4822-2BE715CCB50F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D81953D-C002-F836-F8F4-660558D426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2424633</xdr:colOff>
      <xdr:row>1</xdr:row>
      <xdr:rowOff>128639</xdr:rowOff>
    </xdr:from>
    <xdr:to>
      <xdr:col>4</xdr:col>
      <xdr:colOff>470058</xdr:colOff>
      <xdr:row>5</xdr:row>
      <xdr:rowOff>35850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AA9B4DD5-89ED-4A8F-8093-4B3A4FB6A246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3081858" y="319139"/>
          <a:ext cx="4884375" cy="669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3600" b="1">
              <a:solidFill>
                <a:schemeClr val="bg1"/>
              </a:solidFill>
              <a:latin typeface="+mj-lt"/>
              <a:ea typeface="+mj-lt"/>
              <a:cs typeface="+mj-lt"/>
            </a:rPr>
            <a:t>RESULTADO FINANCEIRO</a:t>
          </a:r>
          <a:endParaRPr lang="en-US" sz="36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27242</xdr:colOff>
      <xdr:row>3</xdr:row>
      <xdr:rowOff>27216</xdr:rowOff>
    </xdr:from>
    <xdr:to>
      <xdr:col>9</xdr:col>
      <xdr:colOff>47625</xdr:colOff>
      <xdr:row>9</xdr:row>
      <xdr:rowOff>95250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4AA54E2A-ED28-4E87-822F-6F2098ABCF81}"/>
            </a:ext>
          </a:extLst>
        </xdr:cNvPr>
        <xdr:cNvGrpSpPr/>
      </xdr:nvGrpSpPr>
      <xdr:grpSpPr>
        <a:xfrm>
          <a:off x="27242" y="27216"/>
          <a:ext cx="9556589" cy="1211034"/>
          <a:chOff x="0" y="114300"/>
          <a:chExt cx="9043465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B182495E-4721-4CBB-39A1-27CF78863ADA}"/>
              </a:ext>
            </a:extLst>
          </xdr:cNvPr>
          <xdr:cNvGrpSpPr/>
        </xdr:nvGrpSpPr>
        <xdr:grpSpPr>
          <a:xfrm>
            <a:off x="0" y="114300"/>
            <a:ext cx="9043465" cy="1082842"/>
            <a:chOff x="0" y="114300"/>
            <a:chExt cx="9071516" cy="1082842"/>
          </a:xfrm>
        </xdr:grpSpPr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A447BBD8-C0B1-DACA-E6FC-3672F1759A6D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4" name="Elements">
              <a:extLst>
                <a:ext uri="{FF2B5EF4-FFF2-40B4-BE49-F238E27FC236}">
                  <a16:creationId xmlns:a16="http://schemas.microsoft.com/office/drawing/2014/main" id="{CD312AE3-1CB0-750A-703E-FA87DD01A427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1" y="165099"/>
              <a:ext cx="5842501" cy="930442"/>
            </a:xfrm>
            <a:prstGeom prst="rect">
              <a:avLst/>
            </a:prstGeom>
          </xdr:spPr>
        </xdr:pic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77CF9D60-CE06-F889-3D3B-5CAD00620E84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1" name="Forma Livre: Forma 20">
                <a:extLst>
                  <a:ext uri="{FF2B5EF4-FFF2-40B4-BE49-F238E27FC236}">
                    <a16:creationId xmlns:a16="http://schemas.microsoft.com/office/drawing/2014/main" id="{2A9A75EC-CACF-BA98-E758-A4B47EC88CA0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2" name="Gráfico 1">
                <a:extLst>
                  <a:ext uri="{FF2B5EF4-FFF2-40B4-BE49-F238E27FC236}">
                    <a16:creationId xmlns:a16="http://schemas.microsoft.com/office/drawing/2014/main" id="{ADD2A924-0662-4EEF-9DCE-A053662A8C19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1E484417-4C8F-B621-A55A-E05F461CCDA2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915FA957-217E-9260-CB2B-FA2D152424FE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02FF200D-F747-C679-FCD8-5F28AE702C15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6" name="Forma Livre: Forma 25">
                  <a:extLst>
                    <a:ext uri="{FF2B5EF4-FFF2-40B4-BE49-F238E27FC236}">
                      <a16:creationId xmlns:a16="http://schemas.microsoft.com/office/drawing/2014/main" id="{1A419D1E-FC1A-826D-C18F-D76EED8A686B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6" name="Agrupar 15">
              <a:extLst>
                <a:ext uri="{FF2B5EF4-FFF2-40B4-BE49-F238E27FC236}">
                  <a16:creationId xmlns:a16="http://schemas.microsoft.com/office/drawing/2014/main" id="{47B6CB8A-1B57-1961-7A50-0C568A7EBD1C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7" name="Gráfico 16">
                <a:extLst>
                  <a:ext uri="{FF2B5EF4-FFF2-40B4-BE49-F238E27FC236}">
                    <a16:creationId xmlns:a16="http://schemas.microsoft.com/office/drawing/2014/main" id="{F761CB60-254C-9613-A6CC-C9A4F517E025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AF00B7A1-CA7E-3D80-2036-8D28D3DE69C2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Retângulo: Cantos Arredondados 18">
                <a:extLst>
                  <a:ext uri="{FF2B5EF4-FFF2-40B4-BE49-F238E27FC236}">
                    <a16:creationId xmlns:a16="http://schemas.microsoft.com/office/drawing/2014/main" id="{C2FE3B56-558D-68D7-A2A0-F1AA961CDB8E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0" name="Elipse 19">
                <a:extLst>
                  <a:ext uri="{FF2B5EF4-FFF2-40B4-BE49-F238E27FC236}">
                    <a16:creationId xmlns:a16="http://schemas.microsoft.com/office/drawing/2014/main" id="{3D478BFA-4787-521C-481B-E32EA14B8C61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D7E67CE7-53F3-4B32-DD3F-B60543D822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451623</xdr:colOff>
      <xdr:row>4</xdr:row>
      <xdr:rowOff>169461</xdr:rowOff>
    </xdr:from>
    <xdr:to>
      <xdr:col>7</xdr:col>
      <xdr:colOff>430565</xdr:colOff>
      <xdr:row>8</xdr:row>
      <xdr:rowOff>29891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969E096A-6907-4B97-98BD-2F5ABFC07567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3118623" y="359961"/>
          <a:ext cx="4503317" cy="622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3600" b="1">
              <a:solidFill>
                <a:schemeClr val="bg1"/>
              </a:solidFill>
              <a:latin typeface="+mj-lt"/>
              <a:ea typeface="+mj-lt"/>
              <a:cs typeface="+mj-lt"/>
            </a:rPr>
            <a:t>ENDIVIDAMENTO</a:t>
          </a:r>
          <a:endParaRPr lang="en-US" sz="36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6059</xdr:colOff>
      <xdr:row>0</xdr:row>
      <xdr:rowOff>34638</xdr:rowOff>
    </xdr:from>
    <xdr:to>
      <xdr:col>4</xdr:col>
      <xdr:colOff>13607</xdr:colOff>
      <xdr:row>5</xdr:row>
      <xdr:rowOff>108858</xdr:rowOff>
    </xdr:to>
    <xdr:grpSp>
      <xdr:nvGrpSpPr>
        <xdr:cNvPr id="9" name="Agrupar 8">
          <a:extLst>
            <a:ext uri="{FF2B5EF4-FFF2-40B4-BE49-F238E27FC236}">
              <a16:creationId xmlns:a16="http://schemas.microsoft.com/office/drawing/2014/main" id="{084B7169-1708-4699-B51D-5BD209353027}"/>
            </a:ext>
          </a:extLst>
        </xdr:cNvPr>
        <xdr:cNvGrpSpPr/>
      </xdr:nvGrpSpPr>
      <xdr:grpSpPr>
        <a:xfrm>
          <a:off x="6059" y="34638"/>
          <a:ext cx="7196852" cy="1026720"/>
          <a:chOff x="0" y="114300"/>
          <a:chExt cx="9050846" cy="1082842"/>
        </a:xfrm>
      </xdr:grpSpPr>
      <xdr:grpSp>
        <xdr:nvGrpSpPr>
          <xdr:cNvPr id="11" name="Agrupar 10">
            <a:extLst>
              <a:ext uri="{FF2B5EF4-FFF2-40B4-BE49-F238E27FC236}">
                <a16:creationId xmlns:a16="http://schemas.microsoft.com/office/drawing/2014/main" id="{E0A5557B-8CBE-5EAE-B73E-A11C890C7569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30A0B9B4-CFE6-1AA4-897C-F74400C9018A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4" name="Elements">
              <a:extLst>
                <a:ext uri="{FF2B5EF4-FFF2-40B4-BE49-F238E27FC236}">
                  <a16:creationId xmlns:a16="http://schemas.microsoft.com/office/drawing/2014/main" id="{0798B260-BF27-1BF9-CD29-F8BA447B43A2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F160B652-F0AB-09E0-8F27-697D21C37086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1" name="Forma Livre: Forma 20">
                <a:extLst>
                  <a:ext uri="{FF2B5EF4-FFF2-40B4-BE49-F238E27FC236}">
                    <a16:creationId xmlns:a16="http://schemas.microsoft.com/office/drawing/2014/main" id="{AF4F90A2-A7BB-CEF5-DE7F-D8C333E73D27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2" name="Gráfico 1">
                <a:extLst>
                  <a:ext uri="{FF2B5EF4-FFF2-40B4-BE49-F238E27FC236}">
                    <a16:creationId xmlns:a16="http://schemas.microsoft.com/office/drawing/2014/main" id="{4BCFE1BF-12DC-1FBE-88E0-06FAE9CCDF62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BD8C4E2F-AF3B-30B0-AC55-4A7F249F66B0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CD7F3AE3-9C92-AC8B-85B2-12EE99FAE83D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308C6F29-BF0A-FE3B-AED2-1B17ABF0F317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6" name="Forma Livre: Forma 25">
                  <a:extLst>
                    <a:ext uri="{FF2B5EF4-FFF2-40B4-BE49-F238E27FC236}">
                      <a16:creationId xmlns:a16="http://schemas.microsoft.com/office/drawing/2014/main" id="{2523AFD7-046E-7231-27CA-E0B166E54E14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6" name="Agrupar 15">
              <a:extLst>
                <a:ext uri="{FF2B5EF4-FFF2-40B4-BE49-F238E27FC236}">
                  <a16:creationId xmlns:a16="http://schemas.microsoft.com/office/drawing/2014/main" id="{138B327E-91E6-4047-FB13-F6B4902DA7E6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7" name="Gráfico 16">
                <a:extLst>
                  <a:ext uri="{FF2B5EF4-FFF2-40B4-BE49-F238E27FC236}">
                    <a16:creationId xmlns:a16="http://schemas.microsoft.com/office/drawing/2014/main" id="{320F559A-CBDC-CEFA-1FCF-6BFCFC6CD486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4F018D66-1C7A-ACD9-0420-8A13226512AC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Retângulo: Cantos Arredondados 18">
                <a:extLst>
                  <a:ext uri="{FF2B5EF4-FFF2-40B4-BE49-F238E27FC236}">
                    <a16:creationId xmlns:a16="http://schemas.microsoft.com/office/drawing/2014/main" id="{A4026E2C-4AF8-2CB9-B2BF-247057F66D9A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0" name="Elipse 19">
                <a:extLst>
                  <a:ext uri="{FF2B5EF4-FFF2-40B4-BE49-F238E27FC236}">
                    <a16:creationId xmlns:a16="http://schemas.microsoft.com/office/drawing/2014/main" id="{B755E2ED-AF21-29E0-7A1C-29DEACA862C2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2" name="Imagem 1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85F4E97E-9F93-D6CD-C62F-7145052412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982640</xdr:colOff>
      <xdr:row>1</xdr:row>
      <xdr:rowOff>10134</xdr:rowOff>
    </xdr:from>
    <xdr:to>
      <xdr:col>2</xdr:col>
      <xdr:colOff>1442354</xdr:colOff>
      <xdr:row>4</xdr:row>
      <xdr:rowOff>79248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979961AC-3413-40BF-A2C1-752EBCF997C3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897040" y="200634"/>
          <a:ext cx="3774414" cy="640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3600" b="1">
              <a:solidFill>
                <a:schemeClr val="bg1"/>
              </a:solidFill>
              <a:latin typeface="+mj-lt"/>
              <a:ea typeface="+mj-lt"/>
              <a:cs typeface="+mj-lt"/>
            </a:rPr>
            <a:t>INVESTIMENTOS</a:t>
          </a:r>
          <a:endParaRPr lang="en-US" sz="36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  <xdr:twoCellAnchor editAs="oneCell">
    <xdr:from>
      <xdr:col>1</xdr:col>
      <xdr:colOff>24848</xdr:colOff>
      <xdr:row>22</xdr:row>
      <xdr:rowOff>49695</xdr:rowOff>
    </xdr:from>
    <xdr:to>
      <xdr:col>3</xdr:col>
      <xdr:colOff>16566</xdr:colOff>
      <xdr:row>44</xdr:row>
      <xdr:rowOff>65758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0633752-38E3-8F53-BDA5-DC626BD91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35935" y="4621695"/>
          <a:ext cx="4787348" cy="42070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ctr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sz="2800" b="1">
            <a:solidFill>
              <a:schemeClr val="bg1"/>
            </a:solidFill>
            <a:latin typeface="+mj-lt"/>
            <a:ea typeface="+mj-lt"/>
            <a:cs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O61"/>
  <sheetViews>
    <sheetView showGridLines="0" showRowColHeaders="0" tabSelected="1" zoomScaleNormal="100" workbookViewId="0">
      <selection activeCell="E32" sqref="E32"/>
    </sheetView>
  </sheetViews>
  <sheetFormatPr defaultColWidth="0" defaultRowHeight="15" zeroHeight="1" x14ac:dyDescent="0.25"/>
  <cols>
    <col min="1" max="1" width="7.42578125" style="1" customWidth="1"/>
    <col min="2" max="12" width="8.7109375" style="1" customWidth="1"/>
    <col min="13" max="13" width="13.42578125" style="1" customWidth="1"/>
    <col min="14" max="16384" width="13.42578125" style="1" hidden="1"/>
  </cols>
  <sheetData>
    <row r="1" spans="14:15" x14ac:dyDescent="0.25">
      <c r="N1" s="38"/>
      <c r="O1" s="38"/>
    </row>
    <row r="2" spans="14:15" x14ac:dyDescent="0.25">
      <c r="N2" s="38"/>
      <c r="O2" s="38"/>
    </row>
    <row r="3" spans="14:15" x14ac:dyDescent="0.25">
      <c r="N3" s="38"/>
      <c r="O3" s="38"/>
    </row>
    <row r="4" spans="14:15" x14ac:dyDescent="0.25">
      <c r="N4" s="38"/>
      <c r="O4" s="38"/>
    </row>
    <row r="5" spans="14:15" x14ac:dyDescent="0.25">
      <c r="N5" s="38"/>
      <c r="O5" s="38"/>
    </row>
    <row r="6" spans="14:15" x14ac:dyDescent="0.25">
      <c r="N6" s="38"/>
      <c r="O6" s="38"/>
    </row>
    <row r="7" spans="14:15" x14ac:dyDescent="0.25">
      <c r="N7" s="38"/>
      <c r="O7" s="38"/>
    </row>
    <row r="8" spans="14:15" x14ac:dyDescent="0.25">
      <c r="N8" s="38"/>
      <c r="O8" s="38"/>
    </row>
    <row r="9" spans="14:15" x14ac:dyDescent="0.25">
      <c r="N9" s="38"/>
      <c r="O9" s="38"/>
    </row>
    <row r="10" spans="14:15" x14ac:dyDescent="0.25">
      <c r="N10" s="38"/>
      <c r="O10" s="38"/>
    </row>
    <row r="11" spans="14:15" x14ac:dyDescent="0.25">
      <c r="N11" s="38"/>
      <c r="O11" s="38"/>
    </row>
    <row r="12" spans="14:15" x14ac:dyDescent="0.25">
      <c r="N12" s="38"/>
      <c r="O12" s="38"/>
    </row>
    <row r="13" spans="14:15" x14ac:dyDescent="0.25">
      <c r="N13" s="38"/>
      <c r="O13" s="38"/>
    </row>
    <row r="14" spans="14:15" x14ac:dyDescent="0.25">
      <c r="N14" s="38"/>
      <c r="O14" s="38"/>
    </row>
    <row r="15" spans="14:15" x14ac:dyDescent="0.25">
      <c r="N15" s="38"/>
      <c r="O15" s="38"/>
    </row>
    <row r="16" spans="14:15" x14ac:dyDescent="0.25">
      <c r="N16" s="38"/>
      <c r="O16" s="38"/>
    </row>
    <row r="17" spans="14:15" x14ac:dyDescent="0.25">
      <c r="N17" s="38"/>
      <c r="O17" s="38"/>
    </row>
    <row r="18" spans="14:15" x14ac:dyDescent="0.25">
      <c r="N18" s="38"/>
      <c r="O18" s="38"/>
    </row>
    <row r="19" spans="14:15" x14ac:dyDescent="0.25">
      <c r="N19" s="38"/>
      <c r="O19" s="38"/>
    </row>
    <row r="20" spans="14:15" x14ac:dyDescent="0.25">
      <c r="N20" s="38"/>
      <c r="O20" s="38"/>
    </row>
    <row r="21" spans="14:15" x14ac:dyDescent="0.25">
      <c r="N21" s="38"/>
      <c r="O21" s="38"/>
    </row>
    <row r="22" spans="14:15" x14ac:dyDescent="0.25">
      <c r="N22" s="38"/>
      <c r="O22" s="38"/>
    </row>
    <row r="23" spans="14:15" x14ac:dyDescent="0.25">
      <c r="N23" s="38"/>
      <c r="O23" s="38"/>
    </row>
    <row r="24" spans="14:15" x14ac:dyDescent="0.25">
      <c r="N24" s="38"/>
      <c r="O24" s="38"/>
    </row>
    <row r="25" spans="14:15" x14ac:dyDescent="0.25">
      <c r="N25" s="38"/>
      <c r="O25" s="38"/>
    </row>
    <row r="26" spans="14:15" x14ac:dyDescent="0.25">
      <c r="N26" s="38"/>
      <c r="O26" s="38"/>
    </row>
    <row r="27" spans="14:15" x14ac:dyDescent="0.25">
      <c r="N27" s="38"/>
      <c r="O27" s="38"/>
    </row>
    <row r="28" spans="14:15" x14ac:dyDescent="0.25">
      <c r="N28" s="38"/>
      <c r="O28" s="38"/>
    </row>
    <row r="29" spans="14:15" x14ac:dyDescent="0.25">
      <c r="N29" s="38"/>
      <c r="O29" s="38"/>
    </row>
    <row r="30" spans="14:15" x14ac:dyDescent="0.25">
      <c r="N30" s="38"/>
      <c r="O30" s="38"/>
    </row>
    <row r="31" spans="14:15" x14ac:dyDescent="0.25">
      <c r="N31" s="38"/>
      <c r="O31" s="38"/>
    </row>
    <row r="32" spans="14:15" x14ac:dyDescent="0.25">
      <c r="N32" s="38"/>
      <c r="O32" s="38"/>
    </row>
    <row r="33" spans="2:15" hidden="1" x14ac:dyDescent="0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2:15" hidden="1" x14ac:dyDescent="0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2:15" hidden="1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2:15" hidden="1" x14ac:dyDescent="0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2:15" hidden="1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2:15" hidden="1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2:15" hidden="1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2:15" hidden="1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2:15" hidden="1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2:15" hidden="1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9" s="1" customFormat="1" x14ac:dyDescent="0.25"/>
    <row r="50" s="1" customFormat="1" hidden="1" x14ac:dyDescent="0.25"/>
    <row r="51" s="1" customFormat="1" hidden="1" x14ac:dyDescent="0.25"/>
    <row r="52" s="1" customFormat="1" hidden="1" x14ac:dyDescent="0.25"/>
    <row r="53" s="1" customFormat="1" hidden="1" x14ac:dyDescent="0.25"/>
    <row r="54" s="1" customFormat="1" hidden="1" x14ac:dyDescent="0.25"/>
    <row r="55" s="1" customFormat="1" hidden="1" x14ac:dyDescent="0.25"/>
    <row r="56" s="1" customFormat="1" hidden="1" x14ac:dyDescent="0.25"/>
    <row r="57" s="1" customFormat="1" hidden="1" x14ac:dyDescent="0.25"/>
    <row r="58" s="1" customFormat="1" hidden="1" x14ac:dyDescent="0.25"/>
    <row r="59" s="1" customFormat="1" hidden="1" x14ac:dyDescent="0.25"/>
    <row r="60" s="1" customFormat="1" hidden="1" x14ac:dyDescent="0.25"/>
    <row r="61" s="1" customFormat="1" hidden="1" x14ac:dyDescent="0.25"/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Footer>&amp;R_x000D_&amp;1#&amp;"Calibri"&amp;10&amp;K000000 Classificação: Público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17"/>
  <dimension ref="B6:D39"/>
  <sheetViews>
    <sheetView showGridLines="0" showRowColHeaders="0" zoomScaleNormal="100" workbookViewId="0">
      <selection activeCell="B23" sqref="B23"/>
    </sheetView>
  </sheetViews>
  <sheetFormatPr defaultColWidth="9.140625" defaultRowHeight="15" x14ac:dyDescent="0.25"/>
  <cols>
    <col min="1" max="1" width="9.85546875" customWidth="1"/>
    <col min="2" max="2" width="62.28515625" customWidth="1"/>
    <col min="3" max="4" width="17.85546875" customWidth="1"/>
    <col min="5" max="5" width="11.42578125" customWidth="1"/>
    <col min="6" max="9" width="8.7109375" customWidth="1"/>
    <col min="16383" max="16383" width="10.42578125" customWidth="1"/>
    <col min="16384" max="16384" width="0.5703125" customWidth="1"/>
  </cols>
  <sheetData>
    <row r="6" spans="2:4" x14ac:dyDescent="0.25">
      <c r="B6" s="176"/>
      <c r="C6" s="182"/>
      <c r="D6" s="182"/>
    </row>
    <row r="7" spans="2:4" x14ac:dyDescent="0.25">
      <c r="B7" s="182"/>
      <c r="C7" s="182"/>
      <c r="D7" s="182"/>
    </row>
    <row r="8" spans="2:4" x14ac:dyDescent="0.25">
      <c r="B8" s="182"/>
      <c r="C8" s="182"/>
      <c r="D8" s="182"/>
    </row>
    <row r="9" spans="2:4" x14ac:dyDescent="0.25">
      <c r="B9" s="6" t="s">
        <v>2</v>
      </c>
      <c r="C9" s="2"/>
      <c r="D9" s="2"/>
    </row>
    <row r="10" spans="2:4" x14ac:dyDescent="0.25">
      <c r="B10" s="183"/>
      <c r="C10" s="184" t="s">
        <v>3</v>
      </c>
      <c r="D10" s="181"/>
    </row>
    <row r="11" spans="2:4" x14ac:dyDescent="0.25">
      <c r="B11" s="183"/>
      <c r="C11" s="88" t="s">
        <v>95</v>
      </c>
      <c r="D11" s="91">
        <v>2022</v>
      </c>
    </row>
    <row r="12" spans="2:4" x14ac:dyDescent="0.25">
      <c r="B12" s="24" t="s">
        <v>31</v>
      </c>
      <c r="C12" s="36"/>
      <c r="D12" s="36"/>
    </row>
    <row r="13" spans="2:4" x14ac:dyDescent="0.25">
      <c r="B13" s="98" t="s">
        <v>168</v>
      </c>
      <c r="C13" s="68">
        <v>983161</v>
      </c>
      <c r="D13" s="40">
        <v>440700</v>
      </c>
    </row>
    <row r="14" spans="2:4" x14ac:dyDescent="0.25">
      <c r="B14" s="98" t="s">
        <v>169</v>
      </c>
      <c r="C14" s="68">
        <v>247995</v>
      </c>
      <c r="D14" s="40">
        <v>279717</v>
      </c>
    </row>
    <row r="15" spans="2:4" x14ac:dyDescent="0.25">
      <c r="B15" s="98" t="s">
        <v>170</v>
      </c>
      <c r="C15" s="68">
        <v>3236029</v>
      </c>
      <c r="D15" s="40">
        <v>2761370</v>
      </c>
    </row>
    <row r="16" spans="2:4" x14ac:dyDescent="0.25">
      <c r="B16" s="98" t="s">
        <v>171</v>
      </c>
      <c r="C16" s="68">
        <v>340591</v>
      </c>
      <c r="D16" s="40">
        <v>333642</v>
      </c>
    </row>
    <row r="17" spans="2:4" x14ac:dyDescent="0.25">
      <c r="B17" s="98" t="s">
        <v>66</v>
      </c>
      <c r="C17" s="68">
        <v>719814</v>
      </c>
      <c r="D17" s="40">
        <v>1828665</v>
      </c>
    </row>
    <row r="18" spans="2:4" x14ac:dyDescent="0.25">
      <c r="B18" s="98" t="s">
        <v>172</v>
      </c>
      <c r="C18" s="68">
        <v>239539</v>
      </c>
      <c r="D18" s="40">
        <v>207286</v>
      </c>
    </row>
    <row r="19" spans="2:4" x14ac:dyDescent="0.25">
      <c r="B19" s="98" t="s">
        <v>173</v>
      </c>
      <c r="C19" s="68">
        <v>187180</v>
      </c>
      <c r="D19" s="40">
        <v>153402</v>
      </c>
    </row>
    <row r="20" spans="2:4" x14ac:dyDescent="0.25">
      <c r="B20" s="98" t="s">
        <v>174</v>
      </c>
      <c r="C20" s="68">
        <v>516045</v>
      </c>
      <c r="D20" s="40">
        <v>746031</v>
      </c>
    </row>
    <row r="21" spans="2:4" x14ac:dyDescent="0.25">
      <c r="B21" s="98" t="s">
        <v>175</v>
      </c>
      <c r="C21" s="68">
        <v>312882</v>
      </c>
      <c r="D21" s="40">
        <v>240076</v>
      </c>
    </row>
    <row r="22" spans="2:4" ht="15.75" thickBot="1" x14ac:dyDescent="0.3">
      <c r="B22" s="59" t="s">
        <v>32</v>
      </c>
      <c r="C22" s="56">
        <v>6783236</v>
      </c>
      <c r="D22" s="56">
        <v>6990889</v>
      </c>
    </row>
    <row r="23" spans="2:4" ht="15.75" thickTop="1" x14ac:dyDescent="0.25">
      <c r="B23" s="59"/>
      <c r="C23" s="40"/>
      <c r="D23" s="40"/>
    </row>
    <row r="24" spans="2:4" x14ac:dyDescent="0.25">
      <c r="B24" s="24" t="s">
        <v>33</v>
      </c>
      <c r="C24" s="40"/>
      <c r="D24" s="40"/>
    </row>
    <row r="25" spans="2:4" ht="15.75" customHeight="1" x14ac:dyDescent="0.25">
      <c r="B25" s="98" t="s">
        <v>169</v>
      </c>
      <c r="C25" s="40" t="s">
        <v>181</v>
      </c>
      <c r="D25" s="40">
        <v>1052</v>
      </c>
    </row>
    <row r="26" spans="2:4" x14ac:dyDescent="0.25">
      <c r="B26" s="98" t="s">
        <v>176</v>
      </c>
      <c r="C26" s="40">
        <v>1966570</v>
      </c>
      <c r="D26" s="40">
        <v>2119494</v>
      </c>
    </row>
    <row r="27" spans="2:4" x14ac:dyDescent="0.25">
      <c r="B27" s="35" t="s">
        <v>66</v>
      </c>
      <c r="C27" s="40">
        <v>662916</v>
      </c>
      <c r="D27" s="40">
        <v>540281</v>
      </c>
    </row>
    <row r="28" spans="2:4" x14ac:dyDescent="0.25">
      <c r="B28" s="35" t="s">
        <v>67</v>
      </c>
      <c r="C28" s="40">
        <v>112778</v>
      </c>
      <c r="D28" s="40">
        <v>76278</v>
      </c>
    </row>
    <row r="29" spans="2:4" x14ac:dyDescent="0.25">
      <c r="B29" s="98" t="s">
        <v>68</v>
      </c>
      <c r="C29" s="40">
        <v>662445</v>
      </c>
      <c r="D29" s="40">
        <v>651279</v>
      </c>
    </row>
    <row r="30" spans="2:4" x14ac:dyDescent="0.25">
      <c r="B30" s="35" t="s">
        <v>171</v>
      </c>
      <c r="C30" s="40">
        <v>40203</v>
      </c>
      <c r="D30" s="40">
        <v>43386</v>
      </c>
    </row>
    <row r="31" spans="2:4" x14ac:dyDescent="0.25">
      <c r="B31" s="98" t="s">
        <v>175</v>
      </c>
      <c r="C31" s="40">
        <v>16715</v>
      </c>
      <c r="D31" s="40">
        <v>17327</v>
      </c>
    </row>
    <row r="32" spans="2:4" x14ac:dyDescent="0.25">
      <c r="B32" s="98" t="s">
        <v>174</v>
      </c>
      <c r="C32" s="40">
        <v>444028</v>
      </c>
      <c r="D32" s="40">
        <v>198059</v>
      </c>
    </row>
    <row r="33" spans="2:4" x14ac:dyDescent="0.25">
      <c r="B33" s="98" t="s">
        <v>177</v>
      </c>
      <c r="C33" s="40">
        <v>1678646</v>
      </c>
      <c r="D33" s="40">
        <v>1369652</v>
      </c>
    </row>
    <row r="34" spans="2:4" x14ac:dyDescent="0.25">
      <c r="B34" s="98" t="s">
        <v>178</v>
      </c>
      <c r="C34" s="40">
        <v>3231491</v>
      </c>
      <c r="D34" s="40">
        <v>1849852</v>
      </c>
    </row>
    <row r="35" spans="2:4" x14ac:dyDescent="0.25">
      <c r="B35" s="98" t="s">
        <v>179</v>
      </c>
      <c r="C35" s="40">
        <v>11702354</v>
      </c>
      <c r="D35" s="40">
        <v>11314918</v>
      </c>
    </row>
    <row r="36" spans="2:4" x14ac:dyDescent="0.25">
      <c r="B36" s="98" t="s">
        <v>180</v>
      </c>
      <c r="C36" s="40">
        <v>262944</v>
      </c>
      <c r="D36" s="40">
        <v>240178</v>
      </c>
    </row>
    <row r="37" spans="2:4" x14ac:dyDescent="0.25">
      <c r="B37" s="59" t="s">
        <v>34</v>
      </c>
      <c r="C37" s="55">
        <v>20781090</v>
      </c>
      <c r="D37" s="55">
        <v>18421756</v>
      </c>
    </row>
    <row r="38" spans="2:4" ht="15.75" thickBot="1" x14ac:dyDescent="0.3">
      <c r="B38" s="59" t="s">
        <v>35</v>
      </c>
      <c r="C38" s="56">
        <v>27564326</v>
      </c>
      <c r="D38" s="56">
        <v>25412645</v>
      </c>
    </row>
    <row r="39" spans="2:4" ht="15.75" thickTop="1" x14ac:dyDescent="0.25">
      <c r="C39" s="73">
        <f>C22+C37-C38</f>
        <v>0</v>
      </c>
      <c r="D39" s="73">
        <f>D22+D37-D38</f>
        <v>0</v>
      </c>
    </row>
  </sheetData>
  <mergeCells count="3">
    <mergeCell ref="B10:B11"/>
    <mergeCell ref="C10:D10"/>
    <mergeCell ref="B6:D8"/>
  </mergeCells>
  <conditionalFormatting sqref="B37:B38 D37:D38 B12:D36">
    <cfRule type="expression" dxfId="13" priority="3">
      <formula>MOD(ROW(),2)=0</formula>
    </cfRule>
  </conditionalFormatting>
  <conditionalFormatting sqref="C37:C38">
    <cfRule type="expression" dxfId="12" priority="2">
      <formula>MOD(ROW(),2)=0</formula>
    </cfRule>
  </conditionalFormatting>
  <conditionalFormatting sqref="C39:D39">
    <cfRule type="cellIs" dxfId="11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18"/>
  <dimension ref="B6:D48"/>
  <sheetViews>
    <sheetView showGridLines="0" showRowColHeaders="0" workbookViewId="0">
      <selection activeCell="C31" sqref="C31"/>
    </sheetView>
  </sheetViews>
  <sheetFormatPr defaultColWidth="8.7109375" defaultRowHeight="15" x14ac:dyDescent="0.25"/>
  <cols>
    <col min="1" max="1" width="9.85546875" customWidth="1"/>
    <col min="2" max="2" width="65.7109375" customWidth="1"/>
    <col min="3" max="3" width="15.85546875" customWidth="1"/>
    <col min="4" max="4" width="18.85546875" customWidth="1"/>
    <col min="5" max="5" width="12.5703125" customWidth="1"/>
  </cols>
  <sheetData>
    <row r="6" spans="2:4" ht="17.25" customHeight="1" x14ac:dyDescent="0.25">
      <c r="B6" s="176"/>
      <c r="C6" s="182"/>
      <c r="D6" s="182"/>
    </row>
    <row r="7" spans="2:4" ht="17.25" customHeight="1" x14ac:dyDescent="0.25">
      <c r="B7" s="182"/>
      <c r="C7" s="182"/>
      <c r="D7" s="182"/>
    </row>
    <row r="8" spans="2:4" ht="17.25" customHeight="1" x14ac:dyDescent="0.25">
      <c r="B8" s="182"/>
      <c r="C8" s="182"/>
      <c r="D8" s="182"/>
    </row>
    <row r="9" spans="2:4" ht="20.45" customHeight="1" x14ac:dyDescent="0.25">
      <c r="B9" s="6" t="s">
        <v>2</v>
      </c>
      <c r="C9" s="2"/>
      <c r="D9" s="2"/>
    </row>
    <row r="10" spans="2:4" ht="20.45" customHeight="1" x14ac:dyDescent="0.25">
      <c r="B10" s="185"/>
      <c r="C10" s="186" t="s">
        <v>3</v>
      </c>
      <c r="D10" s="187"/>
    </row>
    <row r="11" spans="2:4" ht="20.45" customHeight="1" x14ac:dyDescent="0.25">
      <c r="B11" s="185"/>
      <c r="C11" s="88" t="s">
        <v>95</v>
      </c>
      <c r="D11" s="91">
        <v>2022</v>
      </c>
    </row>
    <row r="12" spans="2:4" s="18" customFormat="1" ht="20.45" customHeight="1" x14ac:dyDescent="0.2">
      <c r="B12" s="15" t="s">
        <v>31</v>
      </c>
      <c r="C12" s="16"/>
      <c r="D12" s="16"/>
    </row>
    <row r="13" spans="2:4" s="18" customFormat="1" ht="20.45" customHeight="1" x14ac:dyDescent="0.2">
      <c r="B13" s="35" t="s">
        <v>182</v>
      </c>
      <c r="C13" s="16">
        <v>876764</v>
      </c>
      <c r="D13" s="16">
        <v>883795</v>
      </c>
    </row>
    <row r="14" spans="2:4" s="18" customFormat="1" ht="20.45" customHeight="1" x14ac:dyDescent="0.2">
      <c r="B14" s="35" t="s">
        <v>69</v>
      </c>
      <c r="C14" s="16">
        <v>1873634</v>
      </c>
      <c r="D14" s="16">
        <v>1929723</v>
      </c>
    </row>
    <row r="15" spans="2:4" s="18" customFormat="1" ht="20.45" customHeight="1" x14ac:dyDescent="0.2">
      <c r="B15" s="35" t="s">
        <v>183</v>
      </c>
      <c r="C15" s="16">
        <v>243975</v>
      </c>
      <c r="D15" s="16">
        <v>538690</v>
      </c>
    </row>
    <row r="16" spans="2:4" s="18" customFormat="1" ht="20.45" customHeight="1" x14ac:dyDescent="0.2">
      <c r="B16" s="35" t="s">
        <v>54</v>
      </c>
      <c r="C16" s="16">
        <v>1556</v>
      </c>
      <c r="D16" s="16">
        <v>88043</v>
      </c>
    </row>
    <row r="17" spans="2:4" s="18" customFormat="1" ht="20.45" customHeight="1" x14ac:dyDescent="0.2">
      <c r="B17" s="35" t="s">
        <v>184</v>
      </c>
      <c r="C17" s="16">
        <v>159147</v>
      </c>
      <c r="D17" s="16">
        <v>162661</v>
      </c>
    </row>
    <row r="18" spans="2:4" s="18" customFormat="1" ht="20.45" customHeight="1" x14ac:dyDescent="0.2">
      <c r="B18" s="35" t="s">
        <v>72</v>
      </c>
      <c r="C18" s="16">
        <v>417526</v>
      </c>
      <c r="D18" s="16">
        <v>393389</v>
      </c>
    </row>
    <row r="19" spans="2:4" s="18" customFormat="1" ht="20.45" customHeight="1" x14ac:dyDescent="0.2">
      <c r="B19" s="35" t="s">
        <v>46</v>
      </c>
      <c r="C19" s="16">
        <v>71257</v>
      </c>
      <c r="D19" s="16">
        <v>52273</v>
      </c>
    </row>
    <row r="20" spans="2:4" s="18" customFormat="1" ht="20.45" customHeight="1" x14ac:dyDescent="0.2">
      <c r="B20" s="35" t="s">
        <v>9</v>
      </c>
      <c r="C20" s="16">
        <v>263256</v>
      </c>
      <c r="D20" s="16">
        <v>274904</v>
      </c>
    </row>
    <row r="21" spans="2:4" s="18" customFormat="1" ht="20.45" customHeight="1" x14ac:dyDescent="0.2">
      <c r="B21" s="35" t="s">
        <v>172</v>
      </c>
      <c r="C21" s="16">
        <v>384611</v>
      </c>
      <c r="D21" s="16">
        <v>312475</v>
      </c>
    </row>
    <row r="22" spans="2:4" s="18" customFormat="1" ht="20.45" customHeight="1" x14ac:dyDescent="0.2">
      <c r="B22" s="35" t="s">
        <v>185</v>
      </c>
      <c r="C22" s="16">
        <v>608389</v>
      </c>
      <c r="D22" s="16">
        <v>455273</v>
      </c>
    </row>
    <row r="23" spans="2:4" s="18" customFormat="1" ht="20.45" customHeight="1" x14ac:dyDescent="0.2">
      <c r="B23" s="35" t="s">
        <v>186</v>
      </c>
      <c r="C23" s="16">
        <v>656551</v>
      </c>
      <c r="D23" s="16">
        <v>504052</v>
      </c>
    </row>
    <row r="24" spans="2:4" s="18" customFormat="1" ht="20.45" customHeight="1" x14ac:dyDescent="0.2">
      <c r="B24" s="35" t="s">
        <v>187</v>
      </c>
      <c r="C24" s="16">
        <v>1193055</v>
      </c>
      <c r="D24" s="16">
        <v>1154798</v>
      </c>
    </row>
    <row r="25" spans="2:4" s="18" customFormat="1" ht="20.45" customHeight="1" x14ac:dyDescent="0.2">
      <c r="B25" s="35" t="s">
        <v>188</v>
      </c>
      <c r="C25" s="16">
        <v>55633</v>
      </c>
      <c r="D25" s="16">
        <v>43602</v>
      </c>
    </row>
    <row r="26" spans="2:4" s="18" customFormat="1" ht="20.45" customHeight="1" x14ac:dyDescent="0.2">
      <c r="B26" s="35" t="s">
        <v>189</v>
      </c>
      <c r="C26" s="16">
        <v>350184</v>
      </c>
      <c r="D26" s="16">
        <v>325837</v>
      </c>
    </row>
    <row r="27" spans="2:4" s="18" customFormat="1" ht="20.45" customHeight="1" x14ac:dyDescent="0.2">
      <c r="B27" s="60" t="s">
        <v>36</v>
      </c>
      <c r="C27" s="104">
        <v>7155538</v>
      </c>
      <c r="D27" s="104">
        <v>7119515</v>
      </c>
    </row>
    <row r="28" spans="2:4" s="18" customFormat="1" ht="20.45" customHeight="1" x14ac:dyDescent="0.2">
      <c r="B28" s="35"/>
      <c r="C28" s="16"/>
      <c r="D28" s="16"/>
    </row>
    <row r="29" spans="2:4" s="18" customFormat="1" ht="20.45" customHeight="1" x14ac:dyDescent="0.2">
      <c r="B29" s="60" t="s">
        <v>33</v>
      </c>
      <c r="C29" s="16"/>
      <c r="D29" s="16"/>
    </row>
    <row r="30" spans="2:4" s="18" customFormat="1" ht="20.45" customHeight="1" x14ac:dyDescent="0.2">
      <c r="B30" s="35" t="s">
        <v>182</v>
      </c>
      <c r="C30" s="16">
        <v>5222404</v>
      </c>
      <c r="D30" s="16">
        <v>3692203</v>
      </c>
    </row>
    <row r="31" spans="2:4" s="18" customFormat="1" ht="20.45" customHeight="1" x14ac:dyDescent="0.2">
      <c r="B31" s="35" t="s">
        <v>190</v>
      </c>
      <c r="C31" s="16">
        <v>1450241</v>
      </c>
      <c r="D31" s="16">
        <v>1342624</v>
      </c>
    </row>
    <row r="32" spans="2:4" s="18" customFormat="1" ht="20.45" customHeight="1" x14ac:dyDescent="0.2">
      <c r="B32" s="35" t="s">
        <v>9</v>
      </c>
      <c r="C32" s="16">
        <v>3548083</v>
      </c>
      <c r="D32" s="16">
        <v>3550093</v>
      </c>
    </row>
    <row r="33" spans="2:4" s="18" customFormat="1" ht="20.45" customHeight="1" x14ac:dyDescent="0.2">
      <c r="B33" s="35" t="s">
        <v>72</v>
      </c>
      <c r="C33" s="16">
        <v>27631</v>
      </c>
      <c r="D33" s="16">
        <v>55437</v>
      </c>
    </row>
    <row r="34" spans="2:4" s="18" customFormat="1" ht="20.45" customHeight="1" x14ac:dyDescent="0.2">
      <c r="B34" s="35" t="s">
        <v>187</v>
      </c>
      <c r="C34" s="16">
        <v>466602</v>
      </c>
      <c r="D34" s="16">
        <v>1632200</v>
      </c>
    </row>
    <row r="35" spans="2:4" s="18" customFormat="1" ht="20.45" customHeight="1" x14ac:dyDescent="0.2">
      <c r="B35" s="35" t="s">
        <v>186</v>
      </c>
      <c r="C35" s="16">
        <v>679794</v>
      </c>
      <c r="D35" s="16">
        <v>679794</v>
      </c>
    </row>
    <row r="36" spans="2:4" s="18" customFormat="1" ht="20.45" customHeight="1" x14ac:dyDescent="0.2">
      <c r="B36" s="35" t="s">
        <v>188</v>
      </c>
      <c r="C36" s="16">
        <v>232523</v>
      </c>
      <c r="D36" s="16">
        <v>216271</v>
      </c>
    </row>
    <row r="37" spans="2:4" s="18" customFormat="1" ht="20.45" customHeight="1" x14ac:dyDescent="0.2">
      <c r="B37" s="35" t="s">
        <v>189</v>
      </c>
      <c r="C37" s="16">
        <v>19249</v>
      </c>
      <c r="D37" s="16">
        <v>19248</v>
      </c>
    </row>
    <row r="38" spans="2:4" s="18" customFormat="1" ht="20.45" customHeight="1" x14ac:dyDescent="0.2">
      <c r="B38" s="60" t="s">
        <v>34</v>
      </c>
      <c r="C38" s="104">
        <v>11646527</v>
      </c>
      <c r="D38" s="104">
        <v>11187870</v>
      </c>
    </row>
    <row r="39" spans="2:4" s="18" customFormat="1" ht="20.45" customHeight="1" x14ac:dyDescent="0.2">
      <c r="B39" s="60" t="s">
        <v>37</v>
      </c>
      <c r="C39" s="104">
        <v>18802065</v>
      </c>
      <c r="D39" s="104">
        <v>18307385</v>
      </c>
    </row>
    <row r="40" spans="2:4" s="18" customFormat="1" ht="20.45" customHeight="1" x14ac:dyDescent="0.2">
      <c r="B40" s="60"/>
      <c r="C40" s="16"/>
      <c r="D40" s="16"/>
    </row>
    <row r="41" spans="2:4" s="18" customFormat="1" ht="20.45" customHeight="1" x14ac:dyDescent="0.2">
      <c r="B41" s="60" t="s">
        <v>38</v>
      </c>
      <c r="C41" s="16"/>
      <c r="D41" s="16"/>
    </row>
    <row r="42" spans="2:4" s="18" customFormat="1" ht="20.45" customHeight="1" x14ac:dyDescent="0.2">
      <c r="B42" s="35" t="s">
        <v>191</v>
      </c>
      <c r="C42" s="16">
        <v>6284312</v>
      </c>
      <c r="D42" s="16">
        <v>5371998</v>
      </c>
    </row>
    <row r="43" spans="2:4" s="18" customFormat="1" ht="20.45" customHeight="1" x14ac:dyDescent="0.2">
      <c r="B43" s="35" t="s">
        <v>192</v>
      </c>
      <c r="C43" s="16">
        <v>3270982</v>
      </c>
      <c r="D43" s="16">
        <v>3270982</v>
      </c>
    </row>
    <row r="44" spans="2:4" s="18" customFormat="1" ht="20.45" customHeight="1" x14ac:dyDescent="0.2">
      <c r="B44" s="35" t="s">
        <v>193</v>
      </c>
      <c r="C44" s="16">
        <v>-1508854</v>
      </c>
      <c r="D44" s="16">
        <v>-1537720</v>
      </c>
    </row>
    <row r="45" spans="2:4" s="18" customFormat="1" ht="20.45" customHeight="1" x14ac:dyDescent="0.2">
      <c r="B45" s="35" t="s">
        <v>194</v>
      </c>
      <c r="C45" s="16">
        <v>715821</v>
      </c>
      <c r="D45" s="102" t="s">
        <v>195</v>
      </c>
    </row>
    <row r="46" spans="2:4" ht="20.25" customHeight="1" x14ac:dyDescent="0.25">
      <c r="B46" s="15" t="s">
        <v>39</v>
      </c>
      <c r="C46" s="104">
        <v>8762261</v>
      </c>
      <c r="D46" s="104">
        <v>7105260</v>
      </c>
    </row>
    <row r="47" spans="2:4" ht="18" customHeight="1" thickBot="1" x14ac:dyDescent="0.3">
      <c r="B47" s="15" t="s">
        <v>40</v>
      </c>
      <c r="C47" s="63">
        <v>27564326</v>
      </c>
      <c r="D47" s="63">
        <v>25412645</v>
      </c>
    </row>
    <row r="48" spans="2:4" ht="15.75" thickTop="1" x14ac:dyDescent="0.25">
      <c r="C48" s="73">
        <f>SUM(C13:C26)-C27</f>
        <v>0</v>
      </c>
      <c r="D48" s="73">
        <f>SUM(D13:D26)-D27</f>
        <v>0</v>
      </c>
    </row>
  </sheetData>
  <mergeCells count="3">
    <mergeCell ref="B10:B11"/>
    <mergeCell ref="C10:D10"/>
    <mergeCell ref="B6:D8"/>
  </mergeCells>
  <conditionalFormatting sqref="B12:D47">
    <cfRule type="expression" dxfId="10" priority="3">
      <formula>MOD(ROW(),2)=0</formula>
    </cfRule>
  </conditionalFormatting>
  <conditionalFormatting sqref="C48:D48">
    <cfRule type="cellIs" dxfId="9" priority="1" operator="notEqual">
      <formula>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2"/>
  <dimension ref="B6:F18"/>
  <sheetViews>
    <sheetView showGridLines="0" showRowColHeaders="0" zoomScaleNormal="100" workbookViewId="0">
      <selection activeCell="F9" sqref="F9"/>
    </sheetView>
  </sheetViews>
  <sheetFormatPr defaultColWidth="8.7109375" defaultRowHeight="15" x14ac:dyDescent="0.25"/>
  <cols>
    <col min="1" max="1" width="9.85546875" customWidth="1"/>
    <col min="2" max="2" width="54.7109375" customWidth="1"/>
    <col min="3" max="4" width="16.140625" customWidth="1"/>
    <col min="5" max="5" width="12.140625" customWidth="1"/>
  </cols>
  <sheetData>
    <row r="6" spans="2:6" ht="27.95" customHeight="1" x14ac:dyDescent="0.25">
      <c r="B6" s="21"/>
      <c r="C6" s="21"/>
      <c r="D6" s="21"/>
    </row>
    <row r="7" spans="2:6" ht="23.45" customHeight="1" x14ac:dyDescent="0.25"/>
    <row r="8" spans="2:6" ht="23.45" customHeight="1" x14ac:dyDescent="0.25"/>
    <row r="9" spans="2:6" ht="25.5" customHeight="1" x14ac:dyDescent="0.25">
      <c r="B9" s="90" t="s">
        <v>197</v>
      </c>
      <c r="C9" s="92" t="s">
        <v>93</v>
      </c>
      <c r="D9" s="92" t="s">
        <v>94</v>
      </c>
      <c r="E9" s="92" t="s">
        <v>196</v>
      </c>
    </row>
    <row r="10" spans="2:6" x14ac:dyDescent="0.25">
      <c r="B10" s="154" t="s">
        <v>62</v>
      </c>
      <c r="C10" s="16">
        <v>475927</v>
      </c>
      <c r="D10" s="16">
        <v>506928</v>
      </c>
      <c r="E10" s="151">
        <f>C10/D10-1</f>
        <v>-6.1154641290281808E-2</v>
      </c>
      <c r="F10" s="65"/>
    </row>
    <row r="11" spans="2:6" x14ac:dyDescent="0.25">
      <c r="B11" s="154" t="s">
        <v>198</v>
      </c>
      <c r="C11" s="16">
        <v>54973</v>
      </c>
      <c r="D11" s="16">
        <v>175269</v>
      </c>
      <c r="E11" s="151">
        <f t="shared" ref="E11:E18" si="0">C11/D11-1</f>
        <v>-0.68635069521706638</v>
      </c>
      <c r="F11" s="66"/>
    </row>
    <row r="12" spans="2:6" x14ac:dyDescent="0.25">
      <c r="B12" s="154" t="s">
        <v>199</v>
      </c>
      <c r="C12" s="16">
        <v>99429</v>
      </c>
      <c r="D12" s="16">
        <v>-11465</v>
      </c>
      <c r="E12" s="151"/>
      <c r="F12" s="66"/>
    </row>
    <row r="13" spans="2:6" x14ac:dyDescent="0.25">
      <c r="B13" s="154" t="s">
        <v>124</v>
      </c>
      <c r="C13" s="99">
        <v>205259</v>
      </c>
      <c r="D13" s="99">
        <v>188247</v>
      </c>
      <c r="E13" s="153">
        <f t="shared" si="0"/>
        <v>9.0370630076442193E-2</v>
      </c>
    </row>
    <row r="14" spans="2:6" x14ac:dyDescent="0.25">
      <c r="B14" s="155" t="s">
        <v>204</v>
      </c>
      <c r="C14" s="101">
        <v>835588</v>
      </c>
      <c r="D14" s="101">
        <v>858979</v>
      </c>
      <c r="E14" s="152">
        <f t="shared" si="0"/>
        <v>-2.7231166303250731E-2</v>
      </c>
    </row>
    <row r="15" spans="2:6" ht="25.5" x14ac:dyDescent="0.25">
      <c r="B15" s="154" t="s">
        <v>200</v>
      </c>
      <c r="C15" s="16" t="s">
        <v>203</v>
      </c>
      <c r="D15" s="16">
        <v>-42433</v>
      </c>
      <c r="E15" s="151"/>
    </row>
    <row r="16" spans="2:6" ht="25.5" x14ac:dyDescent="0.25">
      <c r="B16" s="154" t="s">
        <v>201</v>
      </c>
      <c r="C16" s="16" t="s">
        <v>203</v>
      </c>
      <c r="D16" s="16">
        <v>95861</v>
      </c>
      <c r="E16" s="151"/>
    </row>
    <row r="17" spans="2:5" ht="25.5" x14ac:dyDescent="0.25">
      <c r="B17" s="154" t="s">
        <v>202</v>
      </c>
      <c r="C17" s="99" t="s">
        <v>203</v>
      </c>
      <c r="D17" s="99">
        <v>-130569</v>
      </c>
      <c r="E17" s="153"/>
    </row>
    <row r="18" spans="2:5" x14ac:dyDescent="0.25">
      <c r="B18" s="155" t="s">
        <v>205</v>
      </c>
      <c r="C18" s="101">
        <v>835588</v>
      </c>
      <c r="D18" s="101">
        <v>781838</v>
      </c>
      <c r="E18" s="152">
        <f t="shared" si="0"/>
        <v>6.8748257311616934E-2</v>
      </c>
    </row>
  </sheetData>
  <conditionalFormatting sqref="B10:E18">
    <cfRule type="expression" dxfId="8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19"/>
  <dimension ref="B5:F44"/>
  <sheetViews>
    <sheetView showGridLines="0" showRowColHeaders="0" zoomScale="85" zoomScaleNormal="85" workbookViewId="0">
      <selection activeCell="E41" sqref="E41"/>
    </sheetView>
  </sheetViews>
  <sheetFormatPr defaultColWidth="8.7109375" defaultRowHeight="15" x14ac:dyDescent="0.25"/>
  <cols>
    <col min="1" max="1" width="9.85546875" customWidth="1"/>
    <col min="2" max="2" width="63.28515625" customWidth="1"/>
    <col min="3" max="3" width="21" customWidth="1"/>
    <col min="4" max="4" width="21.85546875" customWidth="1"/>
    <col min="5" max="5" width="20.28515625" customWidth="1"/>
    <col min="6" max="6" width="16.7109375" customWidth="1"/>
  </cols>
  <sheetData>
    <row r="5" spans="2:4" x14ac:dyDescent="0.25">
      <c r="B5" s="176"/>
      <c r="C5" s="182"/>
      <c r="D5" s="182"/>
    </row>
    <row r="6" spans="2:4" x14ac:dyDescent="0.25">
      <c r="B6" s="182"/>
      <c r="C6" s="182"/>
      <c r="D6" s="182"/>
    </row>
    <row r="7" spans="2:4" ht="7.5" customHeight="1" x14ac:dyDescent="0.25">
      <c r="B7" s="182"/>
      <c r="C7" s="182"/>
      <c r="D7" s="182"/>
    </row>
    <row r="8" spans="2:4" ht="7.5" customHeight="1" x14ac:dyDescent="0.25">
      <c r="B8" s="82"/>
      <c r="C8" s="82"/>
      <c r="D8" s="82"/>
    </row>
    <row r="9" spans="2:4" ht="7.5" customHeight="1" x14ac:dyDescent="0.25">
      <c r="B9" s="82"/>
      <c r="C9" s="82"/>
      <c r="D9" s="82"/>
    </row>
    <row r="10" spans="2:4" ht="7.5" customHeight="1" x14ac:dyDescent="0.25">
      <c r="B10" s="82"/>
      <c r="C10" s="82"/>
      <c r="D10" s="82"/>
    </row>
    <row r="11" spans="2:4" ht="7.5" customHeight="1" x14ac:dyDescent="0.25">
      <c r="B11" s="82"/>
      <c r="C11" s="82"/>
      <c r="D11" s="82"/>
    </row>
    <row r="12" spans="2:4" ht="7.5" customHeight="1" x14ac:dyDescent="0.25">
      <c r="B12" s="82"/>
      <c r="C12" s="82"/>
      <c r="D12" s="82"/>
    </row>
    <row r="13" spans="2:4" ht="7.5" customHeight="1" x14ac:dyDescent="0.25">
      <c r="B13" s="82"/>
      <c r="C13" s="82"/>
      <c r="D13" s="82"/>
    </row>
    <row r="14" spans="2:4" ht="7.5" customHeight="1" x14ac:dyDescent="0.25">
      <c r="B14" s="82"/>
      <c r="C14" s="82"/>
      <c r="D14" s="82"/>
    </row>
    <row r="15" spans="2:4" ht="17.25" customHeight="1" x14ac:dyDescent="0.25">
      <c r="C15" s="2"/>
      <c r="D15" s="2"/>
    </row>
    <row r="16" spans="2:4" ht="18" customHeight="1" x14ac:dyDescent="0.25">
      <c r="B16" s="37" t="s">
        <v>41</v>
      </c>
      <c r="C16" s="2"/>
      <c r="D16" s="2"/>
    </row>
    <row r="17" spans="2:6" ht="32.1" customHeight="1" x14ac:dyDescent="0.25">
      <c r="B17" s="169"/>
      <c r="C17" s="171" t="s">
        <v>4</v>
      </c>
      <c r="D17" s="172"/>
      <c r="E17" s="171" t="s">
        <v>58</v>
      </c>
      <c r="F17" s="173"/>
    </row>
    <row r="18" spans="2:6" ht="32.1" customHeight="1" x14ac:dyDescent="0.25">
      <c r="B18" s="169"/>
      <c r="C18" s="70" t="s">
        <v>93</v>
      </c>
      <c r="D18" s="70" t="s">
        <v>94</v>
      </c>
      <c r="E18" s="70" t="s">
        <v>95</v>
      </c>
      <c r="F18" s="70" t="s">
        <v>96</v>
      </c>
    </row>
    <row r="19" spans="2:6" ht="21" customHeight="1" x14ac:dyDescent="0.25">
      <c r="B19" s="15" t="s">
        <v>206</v>
      </c>
      <c r="C19" s="96">
        <v>5994696</v>
      </c>
      <c r="D19" s="96">
        <v>5740890</v>
      </c>
      <c r="E19" s="96">
        <v>16921090</v>
      </c>
      <c r="F19" s="96">
        <v>14845793</v>
      </c>
    </row>
    <row r="20" spans="2:6" ht="21" customHeight="1" x14ac:dyDescent="0.25">
      <c r="B20" s="15"/>
      <c r="C20" s="16"/>
      <c r="D20" s="16"/>
      <c r="E20" s="16"/>
      <c r="F20" s="16"/>
    </row>
    <row r="21" spans="2:6" ht="21" customHeight="1" x14ac:dyDescent="0.25">
      <c r="B21" s="15" t="s">
        <v>207</v>
      </c>
      <c r="C21" s="16"/>
      <c r="D21" s="16"/>
      <c r="E21" s="16"/>
      <c r="F21" s="16"/>
    </row>
    <row r="22" spans="2:6" ht="21" customHeight="1" x14ac:dyDescent="0.25">
      <c r="B22" s="35" t="s">
        <v>208</v>
      </c>
      <c r="C22" s="16">
        <v>-3170310</v>
      </c>
      <c r="D22" s="16">
        <v>-3077521</v>
      </c>
      <c r="E22" s="16">
        <v>-9262235</v>
      </c>
      <c r="F22" s="16">
        <v>-8781608</v>
      </c>
    </row>
    <row r="23" spans="2:6" ht="21" customHeight="1" x14ac:dyDescent="0.25">
      <c r="B23" s="35" t="s">
        <v>209</v>
      </c>
      <c r="C23" s="102">
        <v>-1030177</v>
      </c>
      <c r="D23" s="102">
        <v>-1050012</v>
      </c>
      <c r="E23" s="102">
        <v>-2547586</v>
      </c>
      <c r="F23" s="102">
        <v>-2162794</v>
      </c>
    </row>
    <row r="24" spans="2:6" ht="21" customHeight="1" x14ac:dyDescent="0.25">
      <c r="B24" s="35" t="s">
        <v>50</v>
      </c>
      <c r="C24" s="99">
        <v>-789006</v>
      </c>
      <c r="D24" s="99">
        <v>-740335</v>
      </c>
      <c r="E24" s="99">
        <v>-2377144</v>
      </c>
      <c r="F24" s="99">
        <v>-2111172</v>
      </c>
    </row>
    <row r="25" spans="2:6" ht="21" customHeight="1" x14ac:dyDescent="0.25">
      <c r="B25" s="15"/>
      <c r="C25" s="103">
        <v>-4989493</v>
      </c>
      <c r="D25" s="103">
        <v>-4867868</v>
      </c>
      <c r="E25" s="103">
        <v>-14186965</v>
      </c>
      <c r="F25" s="103">
        <v>-13055574</v>
      </c>
    </row>
    <row r="26" spans="2:6" ht="14.25" customHeight="1" x14ac:dyDescent="0.25">
      <c r="B26" s="15"/>
      <c r="C26" s="16"/>
      <c r="D26" s="16"/>
      <c r="E26" s="16"/>
      <c r="F26" s="16"/>
    </row>
    <row r="27" spans="2:6" ht="21" customHeight="1" x14ac:dyDescent="0.25">
      <c r="B27" s="15" t="s">
        <v>210</v>
      </c>
      <c r="C27" s="103">
        <v>1005203</v>
      </c>
      <c r="D27" s="103">
        <v>873022</v>
      </c>
      <c r="E27" s="103">
        <v>2734125</v>
      </c>
      <c r="F27" s="103">
        <v>1790219</v>
      </c>
    </row>
    <row r="28" spans="2:6" ht="14.25" customHeight="1" x14ac:dyDescent="0.25">
      <c r="B28" s="93"/>
      <c r="C28" s="16"/>
      <c r="D28" s="16"/>
      <c r="E28" s="16"/>
      <c r="F28" s="16"/>
    </row>
    <row r="29" spans="2:6" ht="21" customHeight="1" x14ac:dyDescent="0.25">
      <c r="B29" s="15" t="s">
        <v>211</v>
      </c>
      <c r="C29" s="102"/>
      <c r="D29" s="102"/>
      <c r="E29" s="102"/>
      <c r="F29" s="102"/>
    </row>
    <row r="30" spans="2:6" ht="21" customHeight="1" x14ac:dyDescent="0.25">
      <c r="B30" s="35" t="s">
        <v>212</v>
      </c>
      <c r="C30" s="16">
        <v>-40398</v>
      </c>
      <c r="D30" s="16">
        <v>85706</v>
      </c>
      <c r="E30" s="16">
        <v>-69813</v>
      </c>
      <c r="F30" s="16">
        <v>-48003</v>
      </c>
    </row>
    <row r="31" spans="2:6" ht="21" customHeight="1" x14ac:dyDescent="0.25">
      <c r="B31" s="35" t="s">
        <v>51</v>
      </c>
      <c r="C31" s="102">
        <v>-121571</v>
      </c>
      <c r="D31" s="102">
        <v>-120818</v>
      </c>
      <c r="E31" s="102">
        <v>-365733</v>
      </c>
      <c r="F31" s="102">
        <v>-374031</v>
      </c>
    </row>
    <row r="32" spans="2:6" ht="21" customHeight="1" x14ac:dyDescent="0.25">
      <c r="B32" s="35" t="s">
        <v>52</v>
      </c>
      <c r="C32" s="99">
        <v>-212905</v>
      </c>
      <c r="D32" s="99">
        <v>-167178</v>
      </c>
      <c r="E32" s="99">
        <v>-595953</v>
      </c>
      <c r="F32" s="99">
        <v>-480023</v>
      </c>
    </row>
    <row r="33" spans="2:6" ht="21" customHeight="1" x14ac:dyDescent="0.25">
      <c r="B33" s="93"/>
      <c r="C33" s="103">
        <v>-374874</v>
      </c>
      <c r="D33" s="103">
        <v>-202290</v>
      </c>
      <c r="E33" s="103">
        <v>-1031499</v>
      </c>
      <c r="F33" s="103">
        <v>-902057</v>
      </c>
    </row>
    <row r="34" spans="2:6" ht="14.25" customHeight="1" x14ac:dyDescent="0.25">
      <c r="B34" s="93"/>
      <c r="C34" s="16"/>
      <c r="D34" s="16"/>
      <c r="E34" s="16"/>
      <c r="F34" s="16"/>
    </row>
    <row r="35" spans="2:6" ht="29.25" customHeight="1" x14ac:dyDescent="0.25">
      <c r="B35" s="15" t="s">
        <v>53</v>
      </c>
      <c r="C35" s="102">
        <v>630329</v>
      </c>
      <c r="D35" s="102">
        <v>670732</v>
      </c>
      <c r="E35" s="102">
        <v>1702626</v>
      </c>
      <c r="F35" s="102">
        <v>888162</v>
      </c>
    </row>
    <row r="36" spans="2:6" x14ac:dyDescent="0.25">
      <c r="B36" s="93" t="s">
        <v>42</v>
      </c>
      <c r="C36" s="16">
        <v>159821</v>
      </c>
      <c r="D36" s="16">
        <v>195706</v>
      </c>
      <c r="E36" s="16">
        <v>460147</v>
      </c>
      <c r="F36" s="16">
        <v>592752</v>
      </c>
    </row>
    <row r="37" spans="2:6" x14ac:dyDescent="0.25">
      <c r="B37" s="93" t="s">
        <v>43</v>
      </c>
      <c r="C37" s="114">
        <v>-259250</v>
      </c>
      <c r="D37" s="114">
        <v>-184241</v>
      </c>
      <c r="E37" s="114">
        <v>-640359</v>
      </c>
      <c r="F37" s="114">
        <v>-1719444</v>
      </c>
    </row>
    <row r="38" spans="2:6" ht="18.75" customHeight="1" x14ac:dyDescent="0.25">
      <c r="B38" s="15" t="s">
        <v>213</v>
      </c>
      <c r="C38" s="96">
        <v>530900</v>
      </c>
      <c r="D38" s="96">
        <v>682197</v>
      </c>
      <c r="E38" s="96">
        <v>1522414</v>
      </c>
      <c r="F38" s="96">
        <v>-238530</v>
      </c>
    </row>
    <row r="39" spans="2:6" ht="21" customHeight="1" x14ac:dyDescent="0.25">
      <c r="B39" s="93"/>
      <c r="C39" s="102"/>
      <c r="D39" s="102"/>
      <c r="E39" s="102"/>
      <c r="F39" s="102"/>
    </row>
    <row r="40" spans="2:6" ht="21" customHeight="1" x14ac:dyDescent="0.25">
      <c r="B40" s="93" t="s">
        <v>214</v>
      </c>
      <c r="C40" s="16">
        <v>-22959</v>
      </c>
      <c r="D40" s="16">
        <v>-181669</v>
      </c>
      <c r="E40" s="16">
        <v>-173465</v>
      </c>
      <c r="F40" s="16">
        <v>-337467</v>
      </c>
    </row>
    <row r="41" spans="2:6" ht="21" customHeight="1" x14ac:dyDescent="0.25">
      <c r="B41" s="93" t="s">
        <v>215</v>
      </c>
      <c r="C41" s="102">
        <v>-32014</v>
      </c>
      <c r="D41" s="102">
        <v>6400</v>
      </c>
      <c r="E41" s="102">
        <v>-138053</v>
      </c>
      <c r="F41" s="102">
        <v>558574</v>
      </c>
    </row>
    <row r="42" spans="2:6" ht="20.25" customHeight="1" thickBot="1" x14ac:dyDescent="0.3">
      <c r="B42" s="15" t="s">
        <v>216</v>
      </c>
      <c r="C42" s="156">
        <v>475927</v>
      </c>
      <c r="D42" s="156">
        <v>506928</v>
      </c>
      <c r="E42" s="156">
        <v>1210896</v>
      </c>
      <c r="F42" s="156">
        <v>-17423</v>
      </c>
    </row>
    <row r="43" spans="2:6" ht="21" customHeight="1" thickTop="1" x14ac:dyDescent="0.25">
      <c r="B43" s="93" t="s">
        <v>217</v>
      </c>
      <c r="C43" s="150">
        <v>0.2</v>
      </c>
      <c r="D43" s="150">
        <v>0.21</v>
      </c>
      <c r="E43" s="150">
        <v>0.51</v>
      </c>
      <c r="F43" s="150">
        <v>-0.01</v>
      </c>
    </row>
    <row r="44" spans="2:6" x14ac:dyDescent="0.25">
      <c r="C44" s="73">
        <f>C19+C25-C27</f>
        <v>0</v>
      </c>
      <c r="D44" s="73">
        <f>D19+D25-D27</f>
        <v>0</v>
      </c>
      <c r="E44" s="73">
        <f>E19+E25-E27</f>
        <v>0</v>
      </c>
      <c r="F44" s="73">
        <f>F19+F25-F27</f>
        <v>0</v>
      </c>
    </row>
  </sheetData>
  <mergeCells count="4">
    <mergeCell ref="E17:F17"/>
    <mergeCell ref="B5:D7"/>
    <mergeCell ref="B17:B18"/>
    <mergeCell ref="C17:D17"/>
  </mergeCells>
  <conditionalFormatting sqref="B19:D43">
    <cfRule type="expression" dxfId="7" priority="4">
      <formula>MOD(ROW(),2)=0</formula>
    </cfRule>
  </conditionalFormatting>
  <conditionalFormatting sqref="E19:E43">
    <cfRule type="expression" dxfId="6" priority="3">
      <formula>MOD(ROW(),2)=0</formula>
    </cfRule>
  </conditionalFormatting>
  <conditionalFormatting sqref="F19:F43">
    <cfRule type="expression" dxfId="5" priority="2">
      <formula>MOD(ROW(),2)=0</formula>
    </cfRule>
  </conditionalFormatting>
  <conditionalFormatting sqref="C44:F44">
    <cfRule type="cellIs" dxfId="4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20"/>
  <dimension ref="B10:D76"/>
  <sheetViews>
    <sheetView showGridLines="0" showRowColHeaders="0" zoomScale="85" zoomScaleNormal="85" workbookViewId="0">
      <selection activeCell="C74" sqref="C74"/>
    </sheetView>
  </sheetViews>
  <sheetFormatPr defaultColWidth="8.7109375" defaultRowHeight="15" x14ac:dyDescent="0.25"/>
  <cols>
    <col min="1" max="1" width="9.85546875" customWidth="1"/>
    <col min="2" max="2" width="90.140625" customWidth="1"/>
    <col min="3" max="4" width="19.28515625" customWidth="1"/>
    <col min="5" max="5" width="2.85546875" customWidth="1"/>
    <col min="8" max="8" width="27.28515625" customWidth="1"/>
    <col min="9" max="9" width="13.7109375" customWidth="1"/>
    <col min="10" max="10" width="16.42578125" customWidth="1"/>
  </cols>
  <sheetData>
    <row r="10" spans="2:4" ht="9.6" customHeight="1" x14ac:dyDescent="0.25">
      <c r="B10" s="174"/>
      <c r="C10" s="175"/>
      <c r="D10" s="175"/>
    </row>
    <row r="11" spans="2:4" x14ac:dyDescent="0.25">
      <c r="B11" s="6" t="s">
        <v>2</v>
      </c>
      <c r="C11" s="2"/>
      <c r="D11" s="2"/>
    </row>
    <row r="12" spans="2:4" ht="32.450000000000003" customHeight="1" thickBot="1" x14ac:dyDescent="0.3">
      <c r="B12" s="190"/>
      <c r="C12" s="188" t="s">
        <v>3</v>
      </c>
      <c r="D12" s="189"/>
    </row>
    <row r="13" spans="2:4" ht="36.6" customHeight="1" x14ac:dyDescent="0.25">
      <c r="B13" s="190"/>
      <c r="C13" s="128" t="s">
        <v>95</v>
      </c>
      <c r="D13" s="92" t="s">
        <v>96</v>
      </c>
    </row>
    <row r="14" spans="2:4" ht="21" customHeight="1" x14ac:dyDescent="0.25">
      <c r="B14" s="115" t="s">
        <v>61</v>
      </c>
      <c r="C14" s="102"/>
      <c r="D14" s="16"/>
    </row>
    <row r="15" spans="2:4" ht="21" customHeight="1" x14ac:dyDescent="0.25">
      <c r="B15" s="116" t="s">
        <v>218</v>
      </c>
      <c r="C15" s="102">
        <v>1210896</v>
      </c>
      <c r="D15" s="16">
        <v>-17423</v>
      </c>
    </row>
    <row r="16" spans="2:4" ht="21" customHeight="1" x14ac:dyDescent="0.25">
      <c r="B16" s="115" t="s">
        <v>63</v>
      </c>
      <c r="C16" s="102"/>
      <c r="D16" s="16"/>
    </row>
    <row r="17" spans="2:4" ht="21" customHeight="1" x14ac:dyDescent="0.25">
      <c r="B17" s="116" t="s">
        <v>9</v>
      </c>
      <c r="C17" s="102">
        <v>304059</v>
      </c>
      <c r="D17" s="16">
        <v>338276</v>
      </c>
    </row>
    <row r="18" spans="2:4" ht="21" customHeight="1" x14ac:dyDescent="0.25">
      <c r="B18" s="116" t="s">
        <v>124</v>
      </c>
      <c r="C18" s="102">
        <v>596373</v>
      </c>
      <c r="D18" s="16">
        <v>542503</v>
      </c>
    </row>
    <row r="19" spans="2:4" ht="27.75" customHeight="1" x14ac:dyDescent="0.25">
      <c r="B19" s="116" t="s">
        <v>49</v>
      </c>
      <c r="C19" s="102">
        <v>69813</v>
      </c>
      <c r="D19" s="16">
        <v>48003</v>
      </c>
    </row>
    <row r="20" spans="2:4" ht="21" customHeight="1" x14ac:dyDescent="0.25">
      <c r="B20" s="116" t="s">
        <v>219</v>
      </c>
      <c r="C20" s="102">
        <v>219773</v>
      </c>
      <c r="D20" s="16">
        <v>197174</v>
      </c>
    </row>
    <row r="21" spans="2:4" ht="21" customHeight="1" x14ac:dyDescent="0.25">
      <c r="B21" s="116" t="s">
        <v>64</v>
      </c>
      <c r="C21" s="102">
        <v>-15583</v>
      </c>
      <c r="D21" s="16">
        <v>-19198</v>
      </c>
    </row>
    <row r="22" spans="2:4" ht="21" customHeight="1" x14ac:dyDescent="0.25">
      <c r="B22" s="116" t="s">
        <v>220</v>
      </c>
      <c r="C22" s="102">
        <v>42382</v>
      </c>
      <c r="D22" s="16">
        <v>13022</v>
      </c>
    </row>
    <row r="23" spans="2:4" ht="21" customHeight="1" x14ac:dyDescent="0.25">
      <c r="B23" s="116" t="s">
        <v>5</v>
      </c>
      <c r="C23" s="102">
        <v>-1569255</v>
      </c>
      <c r="D23" s="16">
        <v>-1641578</v>
      </c>
    </row>
    <row r="24" spans="2:4" ht="21" customHeight="1" x14ac:dyDescent="0.25">
      <c r="B24" s="116" t="s">
        <v>221</v>
      </c>
      <c r="C24" s="102">
        <v>397625</v>
      </c>
      <c r="D24" s="16">
        <v>1454167</v>
      </c>
    </row>
    <row r="25" spans="2:4" ht="21" customHeight="1" x14ac:dyDescent="0.25">
      <c r="B25" s="116" t="s">
        <v>222</v>
      </c>
      <c r="C25" s="102">
        <v>-127152</v>
      </c>
      <c r="D25" s="16">
        <v>-28401</v>
      </c>
    </row>
    <row r="26" spans="2:4" ht="21" customHeight="1" x14ac:dyDescent="0.25">
      <c r="B26" s="116" t="s">
        <v>223</v>
      </c>
      <c r="C26" s="102">
        <v>3909</v>
      </c>
      <c r="D26" s="16">
        <v>1764</v>
      </c>
    </row>
    <row r="27" spans="2:4" ht="25.5" x14ac:dyDescent="0.25">
      <c r="B27" s="116" t="s">
        <v>224</v>
      </c>
      <c r="C27" s="102">
        <v>63572</v>
      </c>
      <c r="D27" s="16">
        <v>1367694</v>
      </c>
    </row>
    <row r="28" spans="2:4" ht="21" customHeight="1" x14ac:dyDescent="0.25">
      <c r="B28" s="116" t="s">
        <v>55</v>
      </c>
      <c r="C28" s="99">
        <v>138053</v>
      </c>
      <c r="D28" s="99">
        <v>-558574</v>
      </c>
    </row>
    <row r="29" spans="2:4" ht="21" customHeight="1" x14ac:dyDescent="0.25">
      <c r="B29" s="116"/>
      <c r="C29" s="103">
        <v>1334465</v>
      </c>
      <c r="D29" s="96">
        <v>1697429</v>
      </c>
    </row>
    <row r="30" spans="2:4" ht="26.25" customHeight="1" x14ac:dyDescent="0.25">
      <c r="B30" s="116" t="s">
        <v>225</v>
      </c>
      <c r="C30" s="102"/>
      <c r="D30" s="16"/>
    </row>
    <row r="31" spans="2:4" ht="21" customHeight="1" x14ac:dyDescent="0.25">
      <c r="B31" s="116" t="s">
        <v>170</v>
      </c>
      <c r="C31" s="102">
        <v>-544472</v>
      </c>
      <c r="D31" s="16">
        <v>196941</v>
      </c>
    </row>
    <row r="32" spans="2:4" x14ac:dyDescent="0.25">
      <c r="B32" s="116" t="s">
        <v>171</v>
      </c>
      <c r="C32" s="102">
        <v>-3766</v>
      </c>
      <c r="D32" s="16">
        <v>-72900</v>
      </c>
    </row>
    <row r="33" spans="2:4" ht="25.5" x14ac:dyDescent="0.25">
      <c r="B33" s="93" t="s">
        <v>224</v>
      </c>
      <c r="C33" s="102" t="s">
        <v>10</v>
      </c>
      <c r="D33" s="16">
        <v>190658</v>
      </c>
    </row>
    <row r="34" spans="2:4" ht="21" customHeight="1" x14ac:dyDescent="0.25">
      <c r="B34" s="116" t="s">
        <v>66</v>
      </c>
      <c r="C34" s="102">
        <v>-117288</v>
      </c>
      <c r="D34" s="16">
        <v>693711</v>
      </c>
    </row>
    <row r="35" spans="2:4" ht="21" customHeight="1" x14ac:dyDescent="0.25">
      <c r="B35" s="116" t="s">
        <v>226</v>
      </c>
      <c r="C35" s="102">
        <v>-38209</v>
      </c>
      <c r="D35" s="16">
        <v>-24887</v>
      </c>
    </row>
    <row r="36" spans="2:4" ht="21" customHeight="1" x14ac:dyDescent="0.25">
      <c r="B36" s="116" t="s">
        <v>68</v>
      </c>
      <c r="C36" s="102">
        <v>23399</v>
      </c>
      <c r="D36" s="16">
        <v>6731</v>
      </c>
    </row>
    <row r="37" spans="2:4" ht="21" customHeight="1" x14ac:dyDescent="0.25">
      <c r="B37" s="116" t="s">
        <v>172</v>
      </c>
      <c r="C37" s="102">
        <v>-32253</v>
      </c>
      <c r="D37" s="16">
        <v>31985</v>
      </c>
    </row>
    <row r="38" spans="2:4" ht="21" customHeight="1" x14ac:dyDescent="0.25">
      <c r="B38" s="116" t="s">
        <v>173</v>
      </c>
      <c r="C38" s="102">
        <v>-33778</v>
      </c>
      <c r="D38" s="16">
        <v>190487</v>
      </c>
    </row>
    <row r="39" spans="2:4" ht="21" customHeight="1" x14ac:dyDescent="0.25">
      <c r="B39" s="116" t="s">
        <v>227</v>
      </c>
      <c r="C39" s="102" t="s">
        <v>10</v>
      </c>
      <c r="D39" s="16" t="s">
        <v>10</v>
      </c>
    </row>
    <row r="40" spans="2:4" ht="21" customHeight="1" x14ac:dyDescent="0.25">
      <c r="B40" s="116" t="s">
        <v>65</v>
      </c>
      <c r="C40" s="99">
        <v>-81363</v>
      </c>
      <c r="D40" s="99">
        <v>-147037</v>
      </c>
    </row>
    <row r="41" spans="2:4" ht="21" customHeight="1" x14ac:dyDescent="0.25">
      <c r="B41" s="116"/>
      <c r="C41" s="103">
        <v>-827730</v>
      </c>
      <c r="D41" s="96">
        <v>1065689</v>
      </c>
    </row>
    <row r="42" spans="2:4" s="61" customFormat="1" ht="21" customHeight="1" x14ac:dyDescent="0.25">
      <c r="B42" s="93" t="s">
        <v>228</v>
      </c>
      <c r="C42" s="102"/>
      <c r="D42" s="16"/>
    </row>
    <row r="43" spans="2:4" s="61" customFormat="1" ht="21" customHeight="1" x14ac:dyDescent="0.25">
      <c r="B43" s="116" t="s">
        <v>69</v>
      </c>
      <c r="C43" s="102">
        <v>-66734</v>
      </c>
      <c r="D43" s="16">
        <v>-226451</v>
      </c>
    </row>
    <row r="44" spans="2:4" ht="21" customHeight="1" x14ac:dyDescent="0.25">
      <c r="B44" s="116" t="s">
        <v>70</v>
      </c>
      <c r="C44" s="102">
        <v>765516</v>
      </c>
      <c r="D44" s="16">
        <v>670572</v>
      </c>
    </row>
    <row r="45" spans="2:4" ht="21" customHeight="1" x14ac:dyDescent="0.25">
      <c r="B45" s="116" t="s">
        <v>71</v>
      </c>
      <c r="C45" s="102">
        <v>173465</v>
      </c>
      <c r="D45" s="16">
        <v>337467</v>
      </c>
    </row>
    <row r="46" spans="2:4" ht="21" customHeight="1" x14ac:dyDescent="0.25">
      <c r="B46" s="116" t="s">
        <v>184</v>
      </c>
      <c r="C46" s="102">
        <v>-3514</v>
      </c>
      <c r="D46" s="16">
        <v>27944</v>
      </c>
    </row>
    <row r="47" spans="2:4" ht="21" customHeight="1" x14ac:dyDescent="0.25">
      <c r="B47" s="116" t="s">
        <v>172</v>
      </c>
      <c r="C47" s="102">
        <v>72136</v>
      </c>
      <c r="D47" s="16">
        <v>-66754</v>
      </c>
    </row>
    <row r="48" spans="2:4" ht="21" customHeight="1" x14ac:dyDescent="0.25">
      <c r="B48" s="116" t="s">
        <v>72</v>
      </c>
      <c r="C48" s="102">
        <v>-3669</v>
      </c>
      <c r="D48" s="16">
        <v>-223495</v>
      </c>
    </row>
    <row r="49" spans="2:4" ht="21" customHeight="1" x14ac:dyDescent="0.25">
      <c r="B49" s="116" t="s">
        <v>9</v>
      </c>
      <c r="C49" s="102">
        <v>-273980</v>
      </c>
      <c r="D49" s="16">
        <v>-252262</v>
      </c>
    </row>
    <row r="50" spans="2:4" ht="21" customHeight="1" x14ac:dyDescent="0.25">
      <c r="B50" s="116" t="s">
        <v>190</v>
      </c>
      <c r="C50" s="102">
        <v>-101437</v>
      </c>
      <c r="D50" s="16">
        <v>-92518</v>
      </c>
    </row>
    <row r="51" spans="2:4" ht="21" customHeight="1" x14ac:dyDescent="0.25">
      <c r="B51" s="116" t="s">
        <v>46</v>
      </c>
      <c r="C51" s="102">
        <v>18984</v>
      </c>
      <c r="D51" s="16">
        <v>-10065</v>
      </c>
    </row>
    <row r="52" spans="2:4" s="61" customFormat="1" ht="21" customHeight="1" x14ac:dyDescent="0.25">
      <c r="B52" s="93" t="s">
        <v>65</v>
      </c>
      <c r="C52" s="114">
        <v>231322</v>
      </c>
      <c r="D52" s="99">
        <v>187816</v>
      </c>
    </row>
    <row r="53" spans="2:4" s="61" customFormat="1" ht="21" customHeight="1" x14ac:dyDescent="0.25">
      <c r="B53" s="115"/>
      <c r="C53" s="157">
        <v>812089</v>
      </c>
      <c r="D53" s="157">
        <v>352254</v>
      </c>
    </row>
    <row r="54" spans="2:4" ht="21" customHeight="1" x14ac:dyDescent="0.25">
      <c r="B54" s="115" t="s">
        <v>229</v>
      </c>
      <c r="C54" s="103">
        <v>1318824</v>
      </c>
      <c r="D54" s="96">
        <v>3115372</v>
      </c>
    </row>
    <row r="55" spans="2:4" ht="21" customHeight="1" x14ac:dyDescent="0.25">
      <c r="B55" s="116" t="s">
        <v>230</v>
      </c>
      <c r="C55" s="102">
        <v>-197055</v>
      </c>
      <c r="D55" s="16">
        <v>-195346</v>
      </c>
    </row>
    <row r="56" spans="2:4" ht="21" customHeight="1" x14ac:dyDescent="0.25">
      <c r="B56" s="116" t="s">
        <v>231</v>
      </c>
      <c r="C56" s="99">
        <v>-1277</v>
      </c>
      <c r="D56" s="99">
        <v>-1989</v>
      </c>
    </row>
    <row r="57" spans="2:4" ht="21" customHeight="1" x14ac:dyDescent="0.25">
      <c r="B57" s="115" t="s">
        <v>232</v>
      </c>
      <c r="C57" s="103">
        <v>1120492</v>
      </c>
      <c r="D57" s="96">
        <v>2918037</v>
      </c>
    </row>
    <row r="58" spans="2:4" s="61" customFormat="1" ht="21" customHeight="1" x14ac:dyDescent="0.25">
      <c r="B58" s="15"/>
      <c r="C58" s="102"/>
      <c r="D58" s="16"/>
    </row>
    <row r="59" spans="2:4" ht="21" customHeight="1" x14ac:dyDescent="0.25">
      <c r="B59" s="115" t="s">
        <v>73</v>
      </c>
      <c r="C59" s="102"/>
      <c r="D59" s="16"/>
    </row>
    <row r="60" spans="2:4" s="61" customFormat="1" ht="21" customHeight="1" x14ac:dyDescent="0.25">
      <c r="B60" s="116" t="s">
        <v>233</v>
      </c>
      <c r="C60" s="102">
        <v>32774</v>
      </c>
      <c r="D60" s="16">
        <v>-503278</v>
      </c>
    </row>
    <row r="61" spans="2:4" ht="21" customHeight="1" x14ac:dyDescent="0.25">
      <c r="B61" s="116" t="s">
        <v>234</v>
      </c>
      <c r="C61" s="102">
        <v>-77483</v>
      </c>
      <c r="D61" s="16">
        <v>-42483</v>
      </c>
    </row>
    <row r="62" spans="2:4" ht="21" customHeight="1" x14ac:dyDescent="0.25">
      <c r="B62" s="116" t="s">
        <v>235</v>
      </c>
      <c r="C62" s="99">
        <v>-2425051</v>
      </c>
      <c r="D62" s="99">
        <v>-2090052</v>
      </c>
    </row>
    <row r="63" spans="2:4" ht="21" customHeight="1" x14ac:dyDescent="0.25">
      <c r="B63" s="115" t="s">
        <v>236</v>
      </c>
      <c r="C63" s="103">
        <v>-2469760</v>
      </c>
      <c r="D63" s="96">
        <v>-2635813</v>
      </c>
    </row>
    <row r="64" spans="2:4" ht="21" customHeight="1" x14ac:dyDescent="0.25">
      <c r="B64" s="116"/>
      <c r="C64" s="102"/>
      <c r="D64" s="16"/>
    </row>
    <row r="65" spans="2:4" ht="21" customHeight="1" x14ac:dyDescent="0.25">
      <c r="B65" s="115" t="s">
        <v>74</v>
      </c>
      <c r="C65" s="102"/>
      <c r="D65" s="16"/>
    </row>
    <row r="66" spans="2:4" ht="21" customHeight="1" x14ac:dyDescent="0.25">
      <c r="B66" s="116" t="s">
        <v>237</v>
      </c>
      <c r="C66" s="102">
        <v>1987943</v>
      </c>
      <c r="D66" s="16">
        <v>987534</v>
      </c>
    </row>
    <row r="67" spans="2:4" ht="21" customHeight="1" x14ac:dyDescent="0.25">
      <c r="B67" s="116" t="s">
        <v>238</v>
      </c>
      <c r="C67" s="102">
        <v>-40366</v>
      </c>
      <c r="D67" s="16">
        <v>-41975</v>
      </c>
    </row>
    <row r="68" spans="2:4" ht="21" customHeight="1" x14ac:dyDescent="0.25">
      <c r="B68" s="116" t="s">
        <v>239</v>
      </c>
      <c r="C68" s="102">
        <v>-699848</v>
      </c>
      <c r="D68" s="16">
        <v>-684200</v>
      </c>
    </row>
    <row r="69" spans="2:4" ht="21" customHeight="1" x14ac:dyDescent="0.25">
      <c r="B69" s="116" t="s">
        <v>240</v>
      </c>
      <c r="C69" s="102" t="s">
        <v>10</v>
      </c>
      <c r="D69" s="16">
        <v>-170478</v>
      </c>
    </row>
    <row r="70" spans="2:4" s="61" customFormat="1" ht="21" customHeight="1" x14ac:dyDescent="0.25">
      <c r="B70" s="115" t="s">
        <v>241</v>
      </c>
      <c r="C70" s="99">
        <v>644000</v>
      </c>
      <c r="D70" s="99" t="s">
        <v>10</v>
      </c>
    </row>
    <row r="71" spans="2:4" ht="21" customHeight="1" x14ac:dyDescent="0.25">
      <c r="B71" s="115" t="s">
        <v>242</v>
      </c>
      <c r="C71" s="103">
        <v>1891729</v>
      </c>
      <c r="D71" s="96">
        <v>90881</v>
      </c>
    </row>
    <row r="72" spans="2:4" s="61" customFormat="1" ht="21" customHeight="1" x14ac:dyDescent="0.25">
      <c r="B72" s="115"/>
      <c r="C72" s="102"/>
      <c r="D72" s="16"/>
    </row>
    <row r="73" spans="2:4" ht="21" customHeight="1" x14ac:dyDescent="0.25">
      <c r="B73" s="115" t="s">
        <v>75</v>
      </c>
      <c r="C73" s="103">
        <v>542461</v>
      </c>
      <c r="D73" s="96">
        <v>373105</v>
      </c>
    </row>
    <row r="74" spans="2:4" ht="21" customHeight="1" x14ac:dyDescent="0.25">
      <c r="B74" s="116" t="s">
        <v>76</v>
      </c>
      <c r="C74" s="102">
        <v>440700</v>
      </c>
      <c r="D74" s="16">
        <v>198694</v>
      </c>
    </row>
    <row r="75" spans="2:4" ht="21" customHeight="1" thickBot="1" x14ac:dyDescent="0.3">
      <c r="B75" s="115" t="s">
        <v>243</v>
      </c>
      <c r="C75" s="156">
        <v>983161</v>
      </c>
      <c r="D75" s="156">
        <v>571799</v>
      </c>
    </row>
    <row r="76" spans="2:4" ht="15.75" thickTop="1" x14ac:dyDescent="0.25"/>
  </sheetData>
  <mergeCells count="3">
    <mergeCell ref="C12:D12"/>
    <mergeCell ref="B10:D10"/>
    <mergeCell ref="B12:B13"/>
  </mergeCells>
  <conditionalFormatting sqref="B14:B75">
    <cfRule type="expression" dxfId="3" priority="22">
      <formula>MOD(ROW(),2)=0</formula>
    </cfRule>
  </conditionalFormatting>
  <conditionalFormatting sqref="C14:C75">
    <cfRule type="expression" dxfId="2" priority="4">
      <formula>MOD(ROW(),2)=0</formula>
    </cfRule>
  </conditionalFormatting>
  <conditionalFormatting sqref="D15:D75">
    <cfRule type="expression" dxfId="1" priority="3">
      <formula>MOD(ROW(),2)=0</formula>
    </cfRule>
  </conditionalFormatting>
  <conditionalFormatting sqref="D14">
    <cfRule type="expression" dxfId="0" priority="2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pageSetUpPr autoPageBreaks="0"/>
  </sheetPr>
  <dimension ref="B1:M65"/>
  <sheetViews>
    <sheetView showGridLines="0" showRowColHeaders="0" workbookViewId="0">
      <selection activeCell="H23" sqref="H23"/>
    </sheetView>
  </sheetViews>
  <sheetFormatPr defaultColWidth="9.140625" defaultRowHeight="0" customHeight="1" zeroHeight="1" x14ac:dyDescent="0.2"/>
  <cols>
    <col min="1" max="1" width="16.5703125" style="7" customWidth="1"/>
    <col min="2" max="2" width="30.85546875" style="7" customWidth="1"/>
    <col min="3" max="3" width="10.85546875" style="7" customWidth="1"/>
    <col min="4" max="4" width="5" style="7" customWidth="1"/>
    <col min="5" max="5" width="36.7109375" style="7" customWidth="1"/>
    <col min="6" max="6" width="9.140625" style="7" customWidth="1"/>
    <col min="7" max="7" width="13.7109375" style="7" customWidth="1"/>
    <col min="8" max="10" width="9.140625" style="7" customWidth="1"/>
    <col min="11" max="11" width="12.140625" style="7" bestFit="1" customWidth="1"/>
    <col min="12" max="12" width="9.140625" style="7" customWidth="1"/>
    <col min="13" max="13" width="11.5703125" style="7" customWidth="1"/>
    <col min="14" max="16384" width="9.140625" style="7"/>
  </cols>
  <sheetData>
    <row r="1" spans="2:7" ht="12.75" customHeight="1" x14ac:dyDescent="0.2">
      <c r="B1" s="79"/>
      <c r="C1" s="5"/>
      <c r="D1" s="5"/>
      <c r="E1" s="5"/>
      <c r="F1" s="5"/>
      <c r="G1" s="5"/>
    </row>
    <row r="2" spans="2:7" ht="12.75" customHeight="1" x14ac:dyDescent="0.2">
      <c r="B2" s="5"/>
      <c r="C2" s="5"/>
      <c r="D2" s="5"/>
      <c r="E2" s="5"/>
      <c r="F2" s="5"/>
      <c r="G2" s="5"/>
    </row>
    <row r="3" spans="2:7" ht="12.75" customHeight="1" x14ac:dyDescent="0.2">
      <c r="B3" s="5"/>
      <c r="C3" s="5"/>
      <c r="D3" s="5"/>
      <c r="E3" s="5"/>
      <c r="F3" s="5"/>
      <c r="G3" s="5"/>
    </row>
    <row r="4" spans="2:7" ht="12.75" customHeight="1" x14ac:dyDescent="0.2">
      <c r="B4" s="5"/>
      <c r="C4" s="5"/>
      <c r="D4" s="5"/>
      <c r="E4" s="5"/>
      <c r="F4" s="5"/>
      <c r="G4" s="5"/>
    </row>
    <row r="5" spans="2:7" ht="12.75" customHeight="1" x14ac:dyDescent="0.2">
      <c r="B5" s="5"/>
      <c r="C5" s="5"/>
      <c r="D5" s="5"/>
      <c r="E5" s="5"/>
      <c r="F5" s="5"/>
      <c r="G5" s="5"/>
    </row>
    <row r="6" spans="2:7" ht="12.75" customHeight="1" x14ac:dyDescent="0.2">
      <c r="B6" s="5"/>
      <c r="C6" s="5"/>
      <c r="D6" s="5"/>
      <c r="E6" s="5"/>
      <c r="F6" s="5"/>
      <c r="G6" s="5"/>
    </row>
    <row r="7" spans="2:7" ht="9" customHeight="1" x14ac:dyDescent="0.2"/>
    <row r="8" spans="2:7" ht="12.75" customHeight="1" x14ac:dyDescent="0.2"/>
    <row r="9" spans="2:7" ht="12.75" customHeight="1" thickBot="1" x14ac:dyDescent="0.25"/>
    <row r="10" spans="2:7" ht="33.75" customHeight="1" thickTop="1" x14ac:dyDescent="0.2">
      <c r="B10" s="159" t="s">
        <v>1</v>
      </c>
      <c r="C10" s="160"/>
      <c r="E10" s="163" t="s">
        <v>1</v>
      </c>
      <c r="F10" s="164"/>
    </row>
    <row r="11" spans="2:7" ht="15.75" x14ac:dyDescent="0.2">
      <c r="B11" s="161" t="s">
        <v>244</v>
      </c>
      <c r="C11" s="162"/>
      <c r="E11" s="161" t="s">
        <v>244</v>
      </c>
      <c r="F11" s="162"/>
    </row>
    <row r="12" spans="2:7" ht="12.75" x14ac:dyDescent="0.2">
      <c r="B12" s="191" t="s">
        <v>56</v>
      </c>
      <c r="C12" s="192">
        <v>25130</v>
      </c>
      <c r="E12" s="47" t="s">
        <v>255</v>
      </c>
      <c r="F12" s="48">
        <v>20384</v>
      </c>
    </row>
    <row r="13" spans="2:7" ht="12.75" x14ac:dyDescent="0.2">
      <c r="B13" s="193" t="s">
        <v>245</v>
      </c>
      <c r="C13" s="194">
        <v>4148</v>
      </c>
      <c r="E13" s="77"/>
      <c r="F13" s="78"/>
    </row>
    <row r="14" spans="2:7" ht="14.25" x14ac:dyDescent="0.2">
      <c r="B14" s="195" t="s">
        <v>250</v>
      </c>
      <c r="C14" s="196">
        <v>14342</v>
      </c>
      <c r="E14" s="49"/>
      <c r="F14" s="50"/>
    </row>
    <row r="15" spans="2:7" ht="14.25" x14ac:dyDescent="0.2">
      <c r="B15" s="193" t="s">
        <v>251</v>
      </c>
      <c r="C15" s="197">
        <v>402</v>
      </c>
      <c r="E15" s="47" t="s">
        <v>256</v>
      </c>
      <c r="F15" s="48">
        <v>4406</v>
      </c>
    </row>
    <row r="16" spans="2:7" ht="14.25" x14ac:dyDescent="0.2">
      <c r="B16" s="195" t="s">
        <v>252</v>
      </c>
      <c r="C16" s="198">
        <v>1020</v>
      </c>
      <c r="E16" s="47"/>
      <c r="F16" s="48"/>
    </row>
    <row r="17" spans="2:13" ht="12.75" x14ac:dyDescent="0.2">
      <c r="B17" s="193" t="s">
        <v>246</v>
      </c>
      <c r="C17" s="197">
        <v>802</v>
      </c>
      <c r="E17" s="47" t="s">
        <v>57</v>
      </c>
      <c r="F17" s="48">
        <v>311</v>
      </c>
    </row>
    <row r="18" spans="2:13" ht="12.75" x14ac:dyDescent="0.2">
      <c r="B18" s="195" t="s">
        <v>247</v>
      </c>
      <c r="C18" s="196">
        <v>4416</v>
      </c>
      <c r="E18" s="49"/>
      <c r="F18" s="50"/>
    </row>
    <row r="19" spans="2:13" ht="12.75" x14ac:dyDescent="0.2">
      <c r="B19" s="199"/>
      <c r="C19" s="200"/>
      <c r="E19" s="47" t="s">
        <v>254</v>
      </c>
      <c r="F19" s="48">
        <v>10037</v>
      </c>
    </row>
    <row r="20" spans="2:13" ht="12.75" x14ac:dyDescent="0.2">
      <c r="B20" s="199"/>
      <c r="C20" s="200"/>
      <c r="E20" s="47"/>
      <c r="F20" s="48"/>
    </row>
    <row r="21" spans="2:13" ht="12.75" x14ac:dyDescent="0.2">
      <c r="B21" s="191" t="s">
        <v>248</v>
      </c>
      <c r="C21" s="200"/>
      <c r="E21" s="49"/>
      <c r="F21" s="50"/>
    </row>
    <row r="22" spans="2:13" ht="14.25" x14ac:dyDescent="0.2">
      <c r="B22" s="191" t="s">
        <v>253</v>
      </c>
      <c r="C22" s="192">
        <v>3330</v>
      </c>
      <c r="E22" s="49"/>
      <c r="F22" s="50"/>
    </row>
    <row r="23" spans="2:13" ht="12.75" x14ac:dyDescent="0.2">
      <c r="B23" s="199"/>
      <c r="C23" s="200"/>
      <c r="E23" s="49"/>
      <c r="F23" s="50"/>
    </row>
    <row r="24" spans="2:13" ht="12.75" x14ac:dyDescent="0.2">
      <c r="B24" s="199"/>
      <c r="C24" s="200"/>
      <c r="E24" s="49"/>
      <c r="F24" s="50"/>
    </row>
    <row r="25" spans="2:13" ht="12.75" x14ac:dyDescent="0.2">
      <c r="B25" s="191" t="s">
        <v>249</v>
      </c>
      <c r="C25" s="192">
        <v>6677</v>
      </c>
      <c r="E25" s="49"/>
      <c r="F25" s="50"/>
    </row>
    <row r="26" spans="2:13" ht="13.5" thickBot="1" x14ac:dyDescent="0.25">
      <c r="B26" s="201"/>
      <c r="C26" s="202"/>
      <c r="E26" s="51"/>
      <c r="F26" s="52"/>
    </row>
    <row r="27" spans="2:13" ht="12.75" customHeight="1" thickTop="1" x14ac:dyDescent="0.25">
      <c r="D27" s="11"/>
    </row>
    <row r="28" spans="2:13" ht="18.75" customHeight="1" x14ac:dyDescent="0.2">
      <c r="B28" s="165" t="s">
        <v>257</v>
      </c>
      <c r="C28" s="165"/>
      <c r="D28" s="165"/>
      <c r="E28" s="165"/>
      <c r="F28" s="165"/>
    </row>
    <row r="29" spans="2:13" ht="15" customHeight="1" x14ac:dyDescent="0.25">
      <c r="B29" s="158" t="s">
        <v>258</v>
      </c>
      <c r="C29" s="158"/>
      <c r="D29" s="158"/>
      <c r="E29" s="158"/>
      <c r="F29" s="87"/>
      <c r="M29" s="9"/>
    </row>
    <row r="30" spans="2:13" ht="12.75" customHeight="1" x14ac:dyDescent="0.25">
      <c r="B30" s="158" t="s">
        <v>259</v>
      </c>
      <c r="C30" s="158"/>
      <c r="D30" s="158"/>
      <c r="E30" s="158"/>
      <c r="F30" s="87"/>
      <c r="M30" s="9"/>
    </row>
    <row r="31" spans="2:13" ht="12.75" customHeight="1" x14ac:dyDescent="0.25">
      <c r="B31" s="158" t="s">
        <v>260</v>
      </c>
      <c r="C31" s="158"/>
      <c r="D31" s="158"/>
      <c r="E31" s="158"/>
      <c r="F31" s="87"/>
      <c r="K31" s="10"/>
      <c r="M31" s="9"/>
    </row>
    <row r="32" spans="2:13" ht="12.75" customHeight="1" x14ac:dyDescent="0.25">
      <c r="B32" s="158" t="s">
        <v>261</v>
      </c>
      <c r="C32" s="158"/>
      <c r="D32" s="158"/>
      <c r="E32" s="158"/>
      <c r="F32" s="87"/>
      <c r="K32" s="10"/>
      <c r="M32" s="9"/>
    </row>
    <row r="33" spans="2:13" ht="12.75" customHeight="1" x14ac:dyDescent="0.25">
      <c r="B33" s="203" t="s">
        <v>262</v>
      </c>
      <c r="C33" s="203"/>
      <c r="D33" s="203"/>
      <c r="E33" s="203"/>
      <c r="F33" s="204"/>
      <c r="M33" s="9"/>
    </row>
    <row r="34" spans="2:13" ht="12.75" customHeight="1" x14ac:dyDescent="0.25">
      <c r="M34" s="9"/>
    </row>
    <row r="35" spans="2:13" ht="12.75" customHeight="1" x14ac:dyDescent="0.25">
      <c r="C35" s="8"/>
      <c r="F35" s="8"/>
      <c r="M35" s="9"/>
    </row>
    <row r="36" spans="2:13" ht="12.75" customHeight="1" x14ac:dyDescent="0.2">
      <c r="M36" s="8"/>
    </row>
    <row r="37" spans="2:13" ht="12.75" customHeight="1" x14ac:dyDescent="0.2"/>
    <row r="38" spans="2:13" ht="12.75" customHeight="1" x14ac:dyDescent="0.2"/>
    <row r="39" spans="2:13" ht="12.75" customHeight="1" x14ac:dyDescent="0.2"/>
    <row r="40" spans="2:13" ht="12.75" customHeight="1" x14ac:dyDescent="0.2"/>
    <row r="41" spans="2:13" ht="12.75" customHeight="1" x14ac:dyDescent="0.2"/>
    <row r="42" spans="2:13" ht="12.75" customHeight="1" x14ac:dyDescent="0.2"/>
    <row r="43" spans="2:13" ht="12.75" customHeight="1" x14ac:dyDescent="0.2"/>
    <row r="44" spans="2:13" ht="12.75" customHeight="1" x14ac:dyDescent="0.2"/>
    <row r="45" spans="2:13" ht="12.75" customHeight="1" x14ac:dyDescent="0.2"/>
    <row r="46" spans="2:13" ht="12.75" customHeight="1" x14ac:dyDescent="0.2"/>
    <row r="47" spans="2:13" ht="12.75" customHeight="1" x14ac:dyDescent="0.2"/>
    <row r="48" spans="2:1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</sheetData>
  <mergeCells count="10">
    <mergeCell ref="B33:E33"/>
    <mergeCell ref="B10:C10"/>
    <mergeCell ref="B11:C11"/>
    <mergeCell ref="E10:F10"/>
    <mergeCell ref="E11:F11"/>
    <mergeCell ref="B28:F28"/>
    <mergeCell ref="B29:E29"/>
    <mergeCell ref="B30:E30"/>
    <mergeCell ref="B31:E31"/>
    <mergeCell ref="B32:E32"/>
  </mergeCells>
  <conditionalFormatting sqref="E13:F13">
    <cfRule type="expression" dxfId="25" priority="1">
      <formula>MOD(ROW(),2)=0</formula>
    </cfRule>
  </conditionalFormatting>
  <pageMargins left="0" right="0" top="0" bottom="0" header="0" footer="0"/>
  <pageSetup paperSize="9" scale="75" orientation="landscape" r:id="rId1"/>
  <headerFooter alignWithMargins="0">
    <oddFooter>&amp;R_x000D_&amp;1#&amp;"Calibri"&amp;10&amp;K000000 Classificação: Público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O29"/>
  <sheetViews>
    <sheetView showGridLines="0" showRowColHeaders="0" zoomScale="85" zoomScaleNormal="85" workbookViewId="0">
      <selection activeCell="B26" sqref="B26:E26"/>
    </sheetView>
  </sheetViews>
  <sheetFormatPr defaultColWidth="7" defaultRowHeight="15" x14ac:dyDescent="0.25"/>
  <cols>
    <col min="1" max="1" width="9.85546875" customWidth="1"/>
    <col min="2" max="2" width="28.28515625" bestFit="1" customWidth="1"/>
    <col min="3" max="3" width="12.42578125" customWidth="1"/>
    <col min="4" max="4" width="10.85546875" customWidth="1"/>
    <col min="5" max="5" width="14" customWidth="1"/>
    <col min="6" max="6" width="13.7109375" bestFit="1" customWidth="1"/>
    <col min="7" max="7" width="12" bestFit="1" customWidth="1"/>
    <col min="8" max="8" width="14.28515625" customWidth="1"/>
    <col min="9" max="9" width="9.42578125" bestFit="1" customWidth="1"/>
    <col min="10" max="10" width="8.85546875" bestFit="1" customWidth="1"/>
    <col min="11" max="11" width="9.140625" bestFit="1" customWidth="1"/>
    <col min="12" max="12" width="8.7109375" bestFit="1" customWidth="1"/>
  </cols>
  <sheetData>
    <row r="1" spans="2:15" ht="15" customHeight="1" x14ac:dyDescent="0.25">
      <c r="B1" s="79"/>
      <c r="C1" s="5"/>
      <c r="D1" s="5"/>
      <c r="E1" s="5"/>
      <c r="F1" s="5"/>
      <c r="G1" s="5"/>
    </row>
    <row r="2" spans="2:15" ht="15" customHeight="1" x14ac:dyDescent="0.25">
      <c r="B2" s="5"/>
      <c r="C2" s="5"/>
      <c r="D2" s="5"/>
      <c r="E2" s="5"/>
      <c r="F2" s="5"/>
      <c r="G2" s="5"/>
    </row>
    <row r="3" spans="2:15" ht="15" customHeight="1" x14ac:dyDescent="0.25">
      <c r="B3" s="5"/>
      <c r="C3" s="5"/>
      <c r="D3" s="5"/>
      <c r="E3" s="5"/>
      <c r="F3" s="5"/>
      <c r="G3" s="5"/>
    </row>
    <row r="4" spans="2:15" ht="15" customHeight="1" x14ac:dyDescent="0.25">
      <c r="B4" s="5"/>
      <c r="C4" s="5"/>
      <c r="D4" s="5"/>
      <c r="E4" s="5"/>
      <c r="F4" s="5"/>
      <c r="G4" s="5"/>
    </row>
    <row r="5" spans="2:15" ht="15" customHeight="1" x14ac:dyDescent="0.25">
      <c r="B5" s="5"/>
      <c r="C5" s="5"/>
      <c r="D5" s="5"/>
      <c r="E5" s="5"/>
      <c r="F5" s="5"/>
      <c r="G5" s="5"/>
    </row>
    <row r="6" spans="2:15" ht="15" customHeight="1" x14ac:dyDescent="0.25">
      <c r="B6" s="5"/>
      <c r="C6" s="5"/>
      <c r="D6" s="5"/>
      <c r="E6" s="5"/>
      <c r="F6" s="5"/>
      <c r="G6" s="5"/>
    </row>
    <row r="9" spans="2:15" x14ac:dyDescent="0.25">
      <c r="B9" s="4" t="s">
        <v>2</v>
      </c>
    </row>
    <row r="10" spans="2:15" ht="15.75" thickBot="1" x14ac:dyDescent="0.3">
      <c r="B10" s="4"/>
    </row>
    <row r="11" spans="2:15" ht="15.75" customHeight="1" thickTop="1" x14ac:dyDescent="0.25">
      <c r="B11" s="169"/>
      <c r="C11" s="170" t="s">
        <v>93</v>
      </c>
      <c r="D11" s="170"/>
      <c r="E11" s="170"/>
      <c r="F11" s="170" t="s">
        <v>94</v>
      </c>
      <c r="G11" s="170"/>
      <c r="H11" s="170"/>
      <c r="I11" s="166" t="s">
        <v>89</v>
      </c>
      <c r="J11" s="167"/>
    </row>
    <row r="12" spans="2:15" ht="60" x14ac:dyDescent="0.25">
      <c r="B12" s="169"/>
      <c r="C12" s="70" t="s">
        <v>59</v>
      </c>
      <c r="D12" s="70" t="s">
        <v>44</v>
      </c>
      <c r="E12" s="70" t="s">
        <v>90</v>
      </c>
      <c r="F12" s="70" t="s">
        <v>59</v>
      </c>
      <c r="G12" s="70" t="s">
        <v>44</v>
      </c>
      <c r="H12" s="70" t="s">
        <v>90</v>
      </c>
      <c r="I12" s="70" t="s">
        <v>59</v>
      </c>
      <c r="J12" s="70" t="s">
        <v>44</v>
      </c>
    </row>
    <row r="13" spans="2:15" ht="18.600000000000001" customHeight="1" x14ac:dyDescent="0.25">
      <c r="B13" s="93" t="s">
        <v>97</v>
      </c>
      <c r="C13" s="16">
        <v>2874159</v>
      </c>
      <c r="D13" s="16">
        <v>2698431</v>
      </c>
      <c r="E13" s="125">
        <v>938.86</v>
      </c>
      <c r="F13" s="16">
        <v>2706219</v>
      </c>
      <c r="G13" s="16">
        <v>2079674</v>
      </c>
      <c r="H13" s="125">
        <v>768.48</v>
      </c>
      <c r="I13" s="131">
        <v>6.21</v>
      </c>
      <c r="J13" s="131">
        <v>29.75</v>
      </c>
      <c r="K13" s="76"/>
      <c r="L13" s="76"/>
      <c r="N13" s="75"/>
      <c r="O13" s="75"/>
    </row>
    <row r="14" spans="2:15" ht="18.600000000000001" customHeight="1" x14ac:dyDescent="0.25">
      <c r="B14" s="94" t="s">
        <v>98</v>
      </c>
      <c r="C14" s="95">
        <v>320470</v>
      </c>
      <c r="D14" s="95">
        <v>315361</v>
      </c>
      <c r="E14" s="126">
        <v>984.06</v>
      </c>
      <c r="F14" s="95">
        <v>395043</v>
      </c>
      <c r="G14" s="95">
        <v>284861</v>
      </c>
      <c r="H14" s="126">
        <v>721.09</v>
      </c>
      <c r="I14" s="132">
        <v>-18.88</v>
      </c>
      <c r="J14" s="132">
        <v>10.71</v>
      </c>
      <c r="K14" s="76"/>
      <c r="L14" s="76"/>
      <c r="N14" s="75"/>
      <c r="O14" s="75"/>
    </row>
    <row r="15" spans="2:15" ht="18.600000000000001" customHeight="1" x14ac:dyDescent="0.25">
      <c r="B15" s="93" t="s">
        <v>99</v>
      </c>
      <c r="C15" s="16">
        <v>1008973</v>
      </c>
      <c r="D15" s="16">
        <v>1186019</v>
      </c>
      <c r="E15" s="125">
        <v>1175.47</v>
      </c>
      <c r="F15" s="16">
        <v>1061850</v>
      </c>
      <c r="G15" s="16">
        <v>1068683</v>
      </c>
      <c r="H15" s="125">
        <v>1006.43</v>
      </c>
      <c r="I15" s="131">
        <v>-4.9800000000000004</v>
      </c>
      <c r="J15" s="131">
        <v>10.98</v>
      </c>
      <c r="K15" s="76"/>
      <c r="L15" s="76"/>
      <c r="N15" s="75"/>
      <c r="O15" s="75"/>
    </row>
    <row r="16" spans="2:15" ht="18.600000000000001" customHeight="1" x14ac:dyDescent="0.25">
      <c r="B16" s="94" t="s">
        <v>100</v>
      </c>
      <c r="C16" s="95">
        <v>867641</v>
      </c>
      <c r="D16" s="95">
        <v>660625</v>
      </c>
      <c r="E16" s="126">
        <v>761.4</v>
      </c>
      <c r="F16" s="95">
        <v>924189</v>
      </c>
      <c r="G16" s="95">
        <v>538961</v>
      </c>
      <c r="H16" s="126">
        <v>583.16999999999996</v>
      </c>
      <c r="I16" s="132">
        <v>-6.12</v>
      </c>
      <c r="J16" s="132">
        <v>22.57</v>
      </c>
      <c r="K16" s="76"/>
      <c r="L16" s="76"/>
      <c r="N16" s="75"/>
      <c r="O16" s="75"/>
    </row>
    <row r="17" spans="1:15" ht="18.600000000000001" customHeight="1" x14ac:dyDescent="0.25">
      <c r="B17" s="93" t="s">
        <v>101</v>
      </c>
      <c r="C17" s="16">
        <v>214818</v>
      </c>
      <c r="D17" s="16">
        <v>190624</v>
      </c>
      <c r="E17" s="125">
        <v>887.37</v>
      </c>
      <c r="F17" s="16">
        <v>201625</v>
      </c>
      <c r="G17" s="16">
        <v>144977</v>
      </c>
      <c r="H17" s="125">
        <v>719.04</v>
      </c>
      <c r="I17" s="131">
        <v>6.54</v>
      </c>
      <c r="J17" s="131">
        <v>31.49</v>
      </c>
      <c r="K17" s="76"/>
      <c r="L17" s="76"/>
      <c r="N17" s="75"/>
      <c r="O17" s="75"/>
    </row>
    <row r="18" spans="1:15" ht="18.600000000000001" customHeight="1" x14ac:dyDescent="0.25">
      <c r="B18" s="94" t="s">
        <v>102</v>
      </c>
      <c r="C18" s="95">
        <v>263431</v>
      </c>
      <c r="D18" s="95">
        <v>120576</v>
      </c>
      <c r="E18" s="126">
        <v>457.71</v>
      </c>
      <c r="F18" s="95">
        <v>287126</v>
      </c>
      <c r="G18" s="95">
        <v>120307</v>
      </c>
      <c r="H18" s="126">
        <v>419</v>
      </c>
      <c r="I18" s="132">
        <v>-8.25</v>
      </c>
      <c r="J18" s="132">
        <v>0.22</v>
      </c>
      <c r="K18" s="76"/>
      <c r="L18" s="76"/>
      <c r="N18" s="75"/>
      <c r="O18" s="75"/>
    </row>
    <row r="19" spans="1:15" ht="18.600000000000001" customHeight="1" x14ac:dyDescent="0.25">
      <c r="B19" s="93" t="s">
        <v>103</v>
      </c>
      <c r="C19" s="16">
        <v>255403</v>
      </c>
      <c r="D19" s="16">
        <v>203362</v>
      </c>
      <c r="E19" s="125">
        <v>796.24</v>
      </c>
      <c r="F19" s="16">
        <v>359448</v>
      </c>
      <c r="G19" s="16">
        <v>192393</v>
      </c>
      <c r="H19" s="125">
        <v>535.25</v>
      </c>
      <c r="I19" s="131">
        <v>-28.95</v>
      </c>
      <c r="J19" s="131">
        <v>5.7</v>
      </c>
      <c r="K19" s="76"/>
      <c r="L19" s="76"/>
      <c r="N19" s="75"/>
      <c r="O19" s="75"/>
    </row>
    <row r="20" spans="1:15" ht="18.600000000000001" customHeight="1" thickBot="1" x14ac:dyDescent="0.3">
      <c r="B20" s="120" t="s">
        <v>104</v>
      </c>
      <c r="C20" s="118">
        <v>5804895</v>
      </c>
      <c r="D20" s="118">
        <v>5374998</v>
      </c>
      <c r="E20" s="127">
        <v>925.94</v>
      </c>
      <c r="F20" s="118">
        <v>5935500</v>
      </c>
      <c r="G20" s="118">
        <v>4429856</v>
      </c>
      <c r="H20" s="127">
        <v>746.33</v>
      </c>
      <c r="I20" s="133">
        <v>-2.2000000000000002</v>
      </c>
      <c r="J20" s="133">
        <v>21.34</v>
      </c>
      <c r="K20" s="76"/>
      <c r="L20" s="76"/>
      <c r="N20" s="75"/>
      <c r="O20" s="75"/>
    </row>
    <row r="21" spans="1:15" ht="18.600000000000001" customHeight="1" thickTop="1" x14ac:dyDescent="0.25">
      <c r="B21" s="93" t="s">
        <v>105</v>
      </c>
      <c r="C21" s="16">
        <v>6783</v>
      </c>
      <c r="D21" s="96" t="s">
        <v>10</v>
      </c>
      <c r="E21" s="117" t="s">
        <v>10</v>
      </c>
      <c r="F21" s="96">
        <v>6761</v>
      </c>
      <c r="G21" s="16" t="s">
        <v>10</v>
      </c>
      <c r="H21" s="117" t="s">
        <v>10</v>
      </c>
      <c r="I21" s="134">
        <v>0.33</v>
      </c>
      <c r="J21" s="134" t="s">
        <v>10</v>
      </c>
      <c r="K21" s="76"/>
      <c r="L21" s="76"/>
      <c r="N21" s="75"/>
      <c r="O21" s="75"/>
    </row>
    <row r="22" spans="1:15" ht="27" customHeight="1" x14ac:dyDescent="0.25">
      <c r="B22" s="94" t="s">
        <v>106</v>
      </c>
      <c r="C22" s="136" t="s">
        <v>10</v>
      </c>
      <c r="D22" s="137">
        <v>47805</v>
      </c>
      <c r="E22" s="138" t="s">
        <v>10</v>
      </c>
      <c r="F22" s="136" t="s">
        <v>10</v>
      </c>
      <c r="G22" s="137">
        <v>15176</v>
      </c>
      <c r="H22" s="138" t="s">
        <v>10</v>
      </c>
      <c r="I22" s="139" t="s">
        <v>10</v>
      </c>
      <c r="J22" s="139" t="s">
        <v>10</v>
      </c>
      <c r="K22" s="76"/>
      <c r="L22" s="76"/>
      <c r="N22" s="75"/>
      <c r="O22" s="75"/>
    </row>
    <row r="23" spans="1:15" ht="25.5" x14ac:dyDescent="0.25">
      <c r="B23" s="93" t="s">
        <v>107</v>
      </c>
      <c r="C23" s="16" t="s">
        <v>10</v>
      </c>
      <c r="D23" s="16">
        <v>66963</v>
      </c>
      <c r="E23" s="125" t="s">
        <v>10</v>
      </c>
      <c r="F23" s="16" t="s">
        <v>10</v>
      </c>
      <c r="G23" s="16">
        <v>54888</v>
      </c>
      <c r="H23" s="125" t="s">
        <v>10</v>
      </c>
      <c r="I23" s="131" t="s">
        <v>10</v>
      </c>
      <c r="J23" s="131">
        <v>22</v>
      </c>
      <c r="K23" s="76"/>
      <c r="L23" s="76"/>
      <c r="N23" s="75"/>
      <c r="O23" s="75"/>
    </row>
    <row r="24" spans="1:15" ht="21" customHeight="1" thickBot="1" x14ac:dyDescent="0.3">
      <c r="B24" s="120" t="s">
        <v>108</v>
      </c>
      <c r="C24" s="129">
        <v>5811678</v>
      </c>
      <c r="D24" s="129">
        <v>5489766</v>
      </c>
      <c r="E24" s="130" t="s">
        <v>10</v>
      </c>
      <c r="F24" s="129">
        <v>5942261</v>
      </c>
      <c r="G24" s="129">
        <v>4499920</v>
      </c>
      <c r="H24" s="130" t="s">
        <v>10</v>
      </c>
      <c r="I24" s="135">
        <v>-2.2000000000000002</v>
      </c>
      <c r="J24" s="135">
        <v>22</v>
      </c>
      <c r="K24" s="76"/>
      <c r="L24" s="76"/>
      <c r="N24" s="75"/>
      <c r="O24" s="75"/>
    </row>
    <row r="25" spans="1:15" ht="15.75" thickTop="1" x14ac:dyDescent="0.25">
      <c r="C25" s="73">
        <f>SUM(C13:C19)-C20</f>
        <v>0</v>
      </c>
      <c r="D25" s="73">
        <f>SUM(D13:D19)-D20</f>
        <v>0</v>
      </c>
      <c r="E25" s="73"/>
      <c r="F25" s="73">
        <f>SUM(F13:F19)-F20</f>
        <v>0</v>
      </c>
      <c r="G25" s="73">
        <f>SUM(G13:G19)-G20</f>
        <v>0</v>
      </c>
      <c r="H25" s="73"/>
    </row>
    <row r="26" spans="1:15" ht="46.5" customHeight="1" x14ac:dyDescent="0.25">
      <c r="A26" s="14"/>
      <c r="B26" s="168" t="s">
        <v>109</v>
      </c>
      <c r="C26" s="168"/>
      <c r="D26" s="168"/>
      <c r="E26" s="168"/>
      <c r="F26" s="73"/>
      <c r="G26" s="73"/>
      <c r="H26" s="73"/>
    </row>
    <row r="27" spans="1:15" ht="15" customHeight="1" x14ac:dyDescent="0.25">
      <c r="A27" s="13"/>
      <c r="B27" s="74"/>
      <c r="C27" s="74"/>
      <c r="D27" s="74"/>
      <c r="E27" s="74"/>
      <c r="F27" s="74"/>
      <c r="H27" s="74"/>
    </row>
    <row r="28" spans="1:15" x14ac:dyDescent="0.25">
      <c r="B28" s="74"/>
      <c r="C28" s="74"/>
      <c r="D28" s="74"/>
      <c r="E28" s="74"/>
      <c r="F28" s="74"/>
      <c r="H28" s="74"/>
    </row>
    <row r="29" spans="1:15" x14ac:dyDescent="0.25">
      <c r="B29" s="74"/>
      <c r="C29" s="74"/>
      <c r="D29" s="74"/>
      <c r="E29" s="74"/>
      <c r="F29" s="74"/>
      <c r="H29" s="74"/>
    </row>
  </sheetData>
  <mergeCells count="5">
    <mergeCell ref="I11:J11"/>
    <mergeCell ref="B26:E26"/>
    <mergeCell ref="B11:B12"/>
    <mergeCell ref="C11:E11"/>
    <mergeCell ref="F11:H11"/>
  </mergeCells>
  <conditionalFormatting sqref="C25:G25 F26:G26">
    <cfRule type="cellIs" dxfId="24" priority="2" operator="notEqual">
      <formula>0</formula>
    </cfRule>
  </conditionalFormatting>
  <conditionalFormatting sqref="H25:H26">
    <cfRule type="cellIs" dxfId="23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F41"/>
  <sheetViews>
    <sheetView showGridLines="0" showRowColHeaders="0" zoomScale="85" zoomScaleNormal="85" workbookViewId="0">
      <selection activeCell="B26" sqref="B26:E26"/>
    </sheetView>
  </sheetViews>
  <sheetFormatPr defaultColWidth="8.7109375" defaultRowHeight="15" x14ac:dyDescent="0.25"/>
  <cols>
    <col min="1" max="1" width="9.85546875" customWidth="1"/>
    <col min="2" max="2" width="59.7109375" customWidth="1"/>
    <col min="3" max="3" width="20.28515625" customWidth="1"/>
    <col min="4" max="4" width="20.5703125" customWidth="1"/>
    <col min="5" max="5" width="19.42578125" customWidth="1"/>
    <col min="6" max="6" width="20.85546875" customWidth="1"/>
    <col min="16384" max="16384" width="8.7109375" customWidth="1"/>
  </cols>
  <sheetData>
    <row r="1" spans="1:6" ht="15" customHeight="1" x14ac:dyDescent="0.25">
      <c r="B1" s="79"/>
      <c r="C1" s="79"/>
      <c r="D1" s="79"/>
      <c r="E1" s="79"/>
      <c r="F1" s="79"/>
    </row>
    <row r="2" spans="1:6" ht="15" customHeight="1" x14ac:dyDescent="0.25">
      <c r="B2" s="79"/>
      <c r="C2" s="79"/>
      <c r="D2" s="79"/>
      <c r="E2" s="79"/>
      <c r="F2" s="79"/>
    </row>
    <row r="3" spans="1:6" ht="15" customHeight="1" x14ac:dyDescent="0.25">
      <c r="B3" s="79"/>
      <c r="C3" s="79"/>
      <c r="D3" s="79"/>
      <c r="E3" s="79"/>
      <c r="F3" s="79"/>
    </row>
    <row r="4" spans="1:6" ht="15" customHeight="1" x14ac:dyDescent="0.25">
      <c r="B4" s="79"/>
      <c r="C4" s="79"/>
      <c r="D4" s="79"/>
      <c r="E4" s="79"/>
      <c r="F4" s="79"/>
    </row>
    <row r="5" spans="1:6" ht="15" customHeight="1" x14ac:dyDescent="0.25">
      <c r="B5" s="79"/>
      <c r="C5" s="79"/>
      <c r="D5" s="79"/>
      <c r="E5" s="79"/>
      <c r="F5" s="79"/>
    </row>
    <row r="6" spans="1:6" ht="15" customHeight="1" x14ac:dyDescent="0.25">
      <c r="B6" s="79"/>
      <c r="C6" s="79"/>
      <c r="D6" s="79"/>
      <c r="E6" s="79"/>
      <c r="F6" s="79"/>
    </row>
    <row r="7" spans="1:6" ht="15" customHeight="1" x14ac:dyDescent="0.25">
      <c r="B7" s="79"/>
      <c r="C7" s="79"/>
      <c r="D7" s="79"/>
      <c r="E7" s="79"/>
      <c r="F7" s="79"/>
    </row>
    <row r="8" spans="1:6" ht="24.6" customHeight="1" x14ac:dyDescent="0.25">
      <c r="A8" s="19"/>
      <c r="B8" s="4" t="s">
        <v>2</v>
      </c>
      <c r="C8" s="19"/>
      <c r="D8" s="19"/>
      <c r="E8" s="19"/>
    </row>
    <row r="9" spans="1:6" ht="9" customHeight="1" x14ac:dyDescent="0.25">
      <c r="A9" s="19"/>
      <c r="B9" s="4"/>
      <c r="C9" s="19"/>
      <c r="D9" s="19"/>
      <c r="E9" s="19"/>
    </row>
    <row r="10" spans="1:6" ht="24.6" customHeight="1" x14ac:dyDescent="0.25">
      <c r="A10" s="19"/>
      <c r="B10" s="169"/>
      <c r="C10" s="171" t="s">
        <v>4</v>
      </c>
      <c r="D10" s="172"/>
      <c r="E10" s="171" t="s">
        <v>58</v>
      </c>
      <c r="F10" s="173"/>
    </row>
    <row r="11" spans="1:6" ht="24.6" customHeight="1" x14ac:dyDescent="0.25">
      <c r="A11" s="19"/>
      <c r="B11" s="169"/>
      <c r="C11" s="89" t="s">
        <v>93</v>
      </c>
      <c r="D11" s="89" t="s">
        <v>94</v>
      </c>
      <c r="E11" s="89" t="s">
        <v>95</v>
      </c>
      <c r="F11" s="89" t="s">
        <v>96</v>
      </c>
    </row>
    <row r="12" spans="1:6" ht="24.6" customHeight="1" x14ac:dyDescent="0.25">
      <c r="A12" s="19"/>
      <c r="B12" s="23" t="s">
        <v>116</v>
      </c>
      <c r="C12" s="110">
        <v>5489766</v>
      </c>
      <c r="D12" s="110">
        <v>4499920</v>
      </c>
      <c r="E12" s="110">
        <v>15309394</v>
      </c>
      <c r="F12" s="110">
        <v>15968691</v>
      </c>
    </row>
    <row r="13" spans="1:6" ht="25.5" x14ac:dyDescent="0.25">
      <c r="A13" s="19"/>
      <c r="B13" s="111" t="s">
        <v>5</v>
      </c>
      <c r="C13" s="112">
        <v>311748</v>
      </c>
      <c r="D13" s="112">
        <v>706087</v>
      </c>
      <c r="E13" s="112">
        <v>1569255</v>
      </c>
      <c r="F13" s="112">
        <v>1641578</v>
      </c>
    </row>
    <row r="14" spans="1:6" ht="24.6" customHeight="1" x14ac:dyDescent="0.25">
      <c r="A14" s="19"/>
      <c r="B14" s="23" t="s">
        <v>117</v>
      </c>
      <c r="C14" s="110">
        <v>1133966</v>
      </c>
      <c r="D14" s="110">
        <v>991869</v>
      </c>
      <c r="E14" s="110">
        <v>3247142</v>
      </c>
      <c r="F14" s="110">
        <v>2780530</v>
      </c>
    </row>
    <row r="15" spans="1:6" ht="26.25" customHeight="1" x14ac:dyDescent="0.25">
      <c r="A15" s="19"/>
      <c r="B15" s="111" t="s">
        <v>110</v>
      </c>
      <c r="C15" s="112">
        <v>80237</v>
      </c>
      <c r="D15" s="112">
        <v>-395654</v>
      </c>
      <c r="E15" s="112">
        <v>-63572</v>
      </c>
      <c r="F15" s="112">
        <v>-1367694</v>
      </c>
    </row>
    <row r="16" spans="1:6" ht="24.6" customHeight="1" x14ac:dyDescent="0.25">
      <c r="A16" s="19"/>
      <c r="B16" s="23" t="s">
        <v>111</v>
      </c>
      <c r="C16" s="110">
        <v>1030177</v>
      </c>
      <c r="D16" s="110">
        <v>1050012</v>
      </c>
      <c r="E16" s="110">
        <v>2547586</v>
      </c>
      <c r="F16" s="110">
        <v>2162794</v>
      </c>
    </row>
    <row r="17" spans="1:6" ht="24.6" customHeight="1" x14ac:dyDescent="0.25">
      <c r="A17" s="19"/>
      <c r="B17" s="111" t="s">
        <v>112</v>
      </c>
      <c r="C17" s="112"/>
      <c r="D17" s="112"/>
      <c r="E17" s="112" t="s">
        <v>119</v>
      </c>
      <c r="F17" s="112">
        <v>-829783</v>
      </c>
    </row>
    <row r="18" spans="1:6" ht="24.6" customHeight="1" x14ac:dyDescent="0.25">
      <c r="A18" s="19"/>
      <c r="B18" s="23" t="s">
        <v>113</v>
      </c>
      <c r="C18" s="110">
        <v>49577</v>
      </c>
      <c r="D18" s="110">
        <v>-10361</v>
      </c>
      <c r="E18" s="110">
        <v>127152</v>
      </c>
      <c r="F18" s="110">
        <v>28401</v>
      </c>
    </row>
    <row r="19" spans="1:6" x14ac:dyDescent="0.25">
      <c r="A19" s="19"/>
      <c r="B19" s="111" t="s">
        <v>114</v>
      </c>
      <c r="C19" s="112">
        <v>-21480</v>
      </c>
      <c r="D19" s="112">
        <v>-13668</v>
      </c>
      <c r="E19" s="112">
        <v>-92859</v>
      </c>
      <c r="F19" s="112">
        <v>-64867</v>
      </c>
    </row>
    <row r="20" spans="1:6" ht="26.25" customHeight="1" x14ac:dyDescent="0.25">
      <c r="A20" s="19"/>
      <c r="B20" s="23" t="s">
        <v>115</v>
      </c>
      <c r="C20" s="110" t="s">
        <v>119</v>
      </c>
      <c r="D20" s="110">
        <v>125463</v>
      </c>
      <c r="E20" s="110">
        <v>-3766</v>
      </c>
      <c r="F20" s="110">
        <v>331312</v>
      </c>
    </row>
    <row r="21" spans="1:6" ht="19.5" customHeight="1" x14ac:dyDescent="0.25">
      <c r="A21" s="19"/>
      <c r="B21" s="111" t="s">
        <v>7</v>
      </c>
      <c r="C21" s="112">
        <v>553437</v>
      </c>
      <c r="D21" s="112">
        <v>850935</v>
      </c>
      <c r="E21" s="112">
        <v>1549069</v>
      </c>
      <c r="F21" s="112">
        <v>2025399</v>
      </c>
    </row>
    <row r="22" spans="1:6" ht="19.5" customHeight="1" x14ac:dyDescent="0.25">
      <c r="A22" s="19"/>
      <c r="B22" s="23" t="s">
        <v>118</v>
      </c>
      <c r="C22" s="110">
        <v>-2632732</v>
      </c>
      <c r="D22" s="110">
        <v>-2063713</v>
      </c>
      <c r="E22" s="110">
        <v>-7268311</v>
      </c>
      <c r="F22" s="110">
        <v>-7830568</v>
      </c>
    </row>
    <row r="23" spans="1:6" ht="21" customHeight="1" thickBot="1" x14ac:dyDescent="0.3">
      <c r="A23" s="19"/>
      <c r="B23" s="69" t="s">
        <v>8</v>
      </c>
      <c r="C23" s="118">
        <v>5994696</v>
      </c>
      <c r="D23" s="118">
        <v>5740890</v>
      </c>
      <c r="E23" s="118">
        <v>16921090</v>
      </c>
      <c r="F23" s="118">
        <v>14845793</v>
      </c>
    </row>
    <row r="24" spans="1:6" ht="15.75" thickTop="1" x14ac:dyDescent="0.25">
      <c r="C24" s="73">
        <f>SUM(C12:C22)-C23</f>
        <v>0</v>
      </c>
      <c r="D24" s="73">
        <f>SUM(D12:D22)-D23</f>
        <v>0</v>
      </c>
      <c r="E24" s="73">
        <f>SUM(E12:E22)-E23</f>
        <v>0</v>
      </c>
      <c r="F24" s="73">
        <f>SUM(F12:F22)-F23</f>
        <v>0</v>
      </c>
    </row>
    <row r="25" spans="1:6" x14ac:dyDescent="0.25">
      <c r="C25" s="17"/>
      <c r="D25" s="17"/>
      <c r="F25" s="12"/>
    </row>
    <row r="26" spans="1:6" x14ac:dyDescent="0.25">
      <c r="C26" s="12"/>
      <c r="D26" s="12"/>
    </row>
    <row r="27" spans="1:6" x14ac:dyDescent="0.25">
      <c r="C27" s="12"/>
      <c r="D27" s="12"/>
      <c r="F27" s="65"/>
    </row>
    <row r="28" spans="1:6" x14ac:dyDescent="0.25">
      <c r="C28" s="12"/>
      <c r="D28" s="12"/>
    </row>
    <row r="30" spans="1:6" x14ac:dyDescent="0.25">
      <c r="C30" s="12"/>
      <c r="D30" s="12"/>
    </row>
    <row r="31" spans="1:6" x14ac:dyDescent="0.25">
      <c r="C31" s="12"/>
      <c r="D31" s="12"/>
    </row>
    <row r="32" spans="1:6" x14ac:dyDescent="0.25">
      <c r="C32" s="12"/>
      <c r="D32" s="12"/>
    </row>
    <row r="33" spans="3:4" x14ac:dyDescent="0.25">
      <c r="C33" s="12"/>
      <c r="D33" s="12"/>
    </row>
    <row r="34" spans="3:4" x14ac:dyDescent="0.25">
      <c r="D34" s="12"/>
    </row>
    <row r="35" spans="3:4" x14ac:dyDescent="0.25">
      <c r="C35" s="12"/>
      <c r="D35" s="12"/>
    </row>
    <row r="36" spans="3:4" x14ac:dyDescent="0.25">
      <c r="C36" s="12"/>
      <c r="D36" s="12"/>
    </row>
    <row r="37" spans="3:4" x14ac:dyDescent="0.25">
      <c r="C37" s="12"/>
      <c r="D37" s="12"/>
    </row>
    <row r="38" spans="3:4" x14ac:dyDescent="0.25">
      <c r="C38" s="12"/>
      <c r="D38" s="12"/>
    </row>
    <row r="39" spans="3:4" x14ac:dyDescent="0.25">
      <c r="C39" s="12"/>
      <c r="D39" s="12"/>
    </row>
    <row r="40" spans="3:4" x14ac:dyDescent="0.25">
      <c r="C40" s="12"/>
      <c r="D40" s="12"/>
    </row>
    <row r="41" spans="3:4" x14ac:dyDescent="0.25">
      <c r="C41" s="12"/>
      <c r="D41" s="12"/>
    </row>
  </sheetData>
  <mergeCells count="3">
    <mergeCell ref="B10:B11"/>
    <mergeCell ref="C10:D10"/>
    <mergeCell ref="E10:F10"/>
  </mergeCells>
  <conditionalFormatting sqref="C24:F24">
    <cfRule type="cellIs" dxfId="22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B5:J37"/>
  <sheetViews>
    <sheetView showGridLines="0" showRowColHeaders="0" zoomScale="85" zoomScaleNormal="85" workbookViewId="0">
      <selection activeCell="B26" sqref="B26:E26"/>
    </sheetView>
  </sheetViews>
  <sheetFormatPr defaultColWidth="8.7109375" defaultRowHeight="15" x14ac:dyDescent="0.25"/>
  <cols>
    <col min="1" max="1" width="9.85546875" customWidth="1"/>
    <col min="2" max="2" width="57.7109375" bestFit="1" customWidth="1"/>
    <col min="3" max="3" width="20.5703125" customWidth="1"/>
    <col min="4" max="4" width="24.140625" customWidth="1"/>
    <col min="5" max="5" width="20.140625" customWidth="1"/>
    <col min="6" max="6" width="19.28515625" customWidth="1"/>
    <col min="7" max="8" width="8.7109375" customWidth="1"/>
    <col min="9" max="9" width="10.42578125" bestFit="1" customWidth="1"/>
    <col min="10" max="10" width="10.85546875" bestFit="1" customWidth="1"/>
  </cols>
  <sheetData>
    <row r="5" spans="2:7" x14ac:dyDescent="0.25">
      <c r="B5" s="174"/>
      <c r="C5" s="174"/>
      <c r="D5" s="174"/>
      <c r="E5" s="175"/>
      <c r="F5" s="175"/>
      <c r="G5" s="175"/>
    </row>
    <row r="6" spans="2:7" x14ac:dyDescent="0.25">
      <c r="B6" s="175"/>
      <c r="C6" s="175"/>
      <c r="D6" s="175"/>
      <c r="E6" s="175"/>
      <c r="F6" s="175"/>
      <c r="G6" s="175"/>
    </row>
    <row r="7" spans="2:7" ht="19.5" customHeight="1" x14ac:dyDescent="0.25">
      <c r="B7" s="175"/>
      <c r="C7" s="175"/>
      <c r="D7" s="175"/>
      <c r="E7" s="175"/>
      <c r="F7" s="175"/>
      <c r="G7" s="175"/>
    </row>
    <row r="8" spans="2:7" ht="21" customHeight="1" x14ac:dyDescent="0.25">
      <c r="B8" s="20" t="s">
        <v>2</v>
      </c>
      <c r="C8" s="2"/>
      <c r="D8" s="2"/>
    </row>
    <row r="9" spans="2:7" ht="21" customHeight="1" x14ac:dyDescent="0.25">
      <c r="B9" s="20"/>
      <c r="C9" s="2"/>
      <c r="D9" s="2"/>
    </row>
    <row r="10" spans="2:7" ht="21" customHeight="1" x14ac:dyDescent="0.25">
      <c r="B10" s="169"/>
      <c r="C10" s="171" t="s">
        <v>4</v>
      </c>
      <c r="D10" s="172"/>
      <c r="E10" s="171" t="s">
        <v>58</v>
      </c>
      <c r="F10" s="173"/>
    </row>
    <row r="11" spans="2:7" ht="21" customHeight="1" x14ac:dyDescent="0.25">
      <c r="B11" s="169"/>
      <c r="C11" s="70" t="s">
        <v>93</v>
      </c>
      <c r="D11" s="70" t="s">
        <v>94</v>
      </c>
      <c r="E11" s="70" t="s">
        <v>95</v>
      </c>
      <c r="F11" s="70" t="s">
        <v>96</v>
      </c>
    </row>
    <row r="12" spans="2:7" ht="24" customHeight="1" x14ac:dyDescent="0.25">
      <c r="B12" s="23" t="s">
        <v>60</v>
      </c>
      <c r="C12" s="110">
        <v>2361047</v>
      </c>
      <c r="D12" s="110">
        <v>2460498</v>
      </c>
      <c r="E12" s="110">
        <v>6990893</v>
      </c>
      <c r="F12" s="110">
        <v>6696192</v>
      </c>
    </row>
    <row r="13" spans="2:7" ht="27" customHeight="1" x14ac:dyDescent="0.25">
      <c r="B13" s="111" t="s">
        <v>120</v>
      </c>
      <c r="C13" s="112">
        <v>809263</v>
      </c>
      <c r="D13" s="112">
        <v>617023</v>
      </c>
      <c r="E13" s="112">
        <v>2271342</v>
      </c>
      <c r="F13" s="112">
        <v>2085416</v>
      </c>
    </row>
    <row r="14" spans="2:7" ht="24" customHeight="1" x14ac:dyDescent="0.25">
      <c r="B14" s="23" t="s">
        <v>121</v>
      </c>
      <c r="C14" s="110">
        <v>1030177</v>
      </c>
      <c r="D14" s="110">
        <v>1050012</v>
      </c>
      <c r="E14" s="110">
        <v>2547586</v>
      </c>
      <c r="F14" s="110">
        <v>2162794</v>
      </c>
    </row>
    <row r="15" spans="2:7" ht="24" customHeight="1" x14ac:dyDescent="0.25">
      <c r="B15" s="111" t="s">
        <v>45</v>
      </c>
      <c r="C15" s="112">
        <v>204185</v>
      </c>
      <c r="D15" s="112">
        <v>208313</v>
      </c>
      <c r="E15" s="112">
        <v>645922</v>
      </c>
      <c r="F15" s="112">
        <v>665277</v>
      </c>
    </row>
    <row r="16" spans="2:7" ht="24" customHeight="1" x14ac:dyDescent="0.25">
      <c r="B16" s="23" t="s">
        <v>122</v>
      </c>
      <c r="C16" s="110">
        <v>27486</v>
      </c>
      <c r="D16" s="110">
        <v>10582</v>
      </c>
      <c r="E16" s="110">
        <v>77614</v>
      </c>
      <c r="F16" s="110">
        <v>61917</v>
      </c>
    </row>
    <row r="17" spans="2:10" ht="24" customHeight="1" x14ac:dyDescent="0.25">
      <c r="B17" s="111" t="s">
        <v>9</v>
      </c>
      <c r="C17" s="112">
        <v>112323</v>
      </c>
      <c r="D17" s="112">
        <v>110170</v>
      </c>
      <c r="E17" s="112">
        <v>291606</v>
      </c>
      <c r="F17" s="112">
        <v>313755</v>
      </c>
    </row>
    <row r="18" spans="2:10" ht="24" customHeight="1" x14ac:dyDescent="0.25">
      <c r="B18" s="23" t="s">
        <v>47</v>
      </c>
      <c r="C18" s="110">
        <v>21406</v>
      </c>
      <c r="D18" s="110">
        <v>27646</v>
      </c>
      <c r="E18" s="110">
        <v>71767</v>
      </c>
      <c r="F18" s="110">
        <v>68967</v>
      </c>
    </row>
    <row r="19" spans="2:10" ht="24" customHeight="1" x14ac:dyDescent="0.25">
      <c r="B19" s="111" t="s">
        <v>48</v>
      </c>
      <c r="C19" s="112">
        <v>389523</v>
      </c>
      <c r="D19" s="112">
        <v>338420</v>
      </c>
      <c r="E19" s="112">
        <v>1167971</v>
      </c>
      <c r="F19" s="112">
        <v>990489</v>
      </c>
    </row>
    <row r="20" spans="2:10" ht="24" customHeight="1" x14ac:dyDescent="0.25">
      <c r="B20" s="23" t="s">
        <v>124</v>
      </c>
      <c r="C20" s="110">
        <v>195783</v>
      </c>
      <c r="D20" s="110">
        <v>178456</v>
      </c>
      <c r="E20" s="110">
        <v>569870</v>
      </c>
      <c r="F20" s="110">
        <v>510186</v>
      </c>
      <c r="I20" s="140"/>
      <c r="J20" s="12"/>
    </row>
    <row r="21" spans="2:10" ht="24" customHeight="1" x14ac:dyDescent="0.25">
      <c r="B21" s="111" t="s">
        <v>125</v>
      </c>
      <c r="C21" s="112">
        <v>9476</v>
      </c>
      <c r="D21" s="112">
        <v>9791</v>
      </c>
      <c r="E21" s="112">
        <v>26503</v>
      </c>
      <c r="F21" s="112">
        <v>32317</v>
      </c>
      <c r="I21" s="12"/>
      <c r="J21" s="12"/>
    </row>
    <row r="22" spans="2:10" ht="24" customHeight="1" x14ac:dyDescent="0.25">
      <c r="B22" s="23" t="s">
        <v>123</v>
      </c>
      <c r="C22" s="110">
        <v>76041</v>
      </c>
      <c r="D22" s="110">
        <v>84698</v>
      </c>
      <c r="E22" s="110">
        <v>209054</v>
      </c>
      <c r="F22" s="110">
        <v>180238</v>
      </c>
    </row>
    <row r="23" spans="2:10" ht="24" customHeight="1" x14ac:dyDescent="0.25">
      <c r="B23" s="111" t="s">
        <v>49</v>
      </c>
      <c r="C23" s="112">
        <v>41143</v>
      </c>
      <c r="D23" s="112">
        <v>-82260</v>
      </c>
      <c r="E23" s="112">
        <v>80532</v>
      </c>
      <c r="F23" s="112">
        <v>66361</v>
      </c>
    </row>
    <row r="24" spans="2:10" ht="24" customHeight="1" x14ac:dyDescent="0.25">
      <c r="B24" s="23" t="s">
        <v>52</v>
      </c>
      <c r="C24" s="110">
        <v>86514</v>
      </c>
      <c r="D24" s="110">
        <v>56809</v>
      </c>
      <c r="E24" s="110">
        <v>267804</v>
      </c>
      <c r="F24" s="110">
        <v>123722</v>
      </c>
    </row>
    <row r="25" spans="2:10" ht="25.5" customHeight="1" thickBot="1" x14ac:dyDescent="0.3">
      <c r="B25" s="24" t="s">
        <v>0</v>
      </c>
      <c r="C25" s="53">
        <f>SUM(C12:C24)</f>
        <v>5364367</v>
      </c>
      <c r="D25" s="53">
        <f>SUM(D12:D24)</f>
        <v>5070158</v>
      </c>
      <c r="E25" s="53">
        <f>SUM(E12:E24)</f>
        <v>15218464</v>
      </c>
      <c r="F25" s="53">
        <f>SUM(F12:F24)</f>
        <v>13957631</v>
      </c>
    </row>
    <row r="26" spans="2:10" ht="15.75" thickTop="1" x14ac:dyDescent="0.25">
      <c r="B26" s="64"/>
      <c r="C26" s="12"/>
    </row>
    <row r="27" spans="2:10" x14ac:dyDescent="0.25">
      <c r="C27" s="73"/>
      <c r="D27" s="73"/>
      <c r="E27" s="73"/>
      <c r="F27" s="73"/>
      <c r="G27" s="71"/>
    </row>
    <row r="28" spans="2:10" x14ac:dyDescent="0.25">
      <c r="C28" s="12"/>
      <c r="D28" s="12"/>
    </row>
    <row r="29" spans="2:10" x14ac:dyDescent="0.25">
      <c r="C29" s="12"/>
      <c r="D29" s="12"/>
    </row>
    <row r="30" spans="2:10" x14ac:dyDescent="0.25">
      <c r="C30" s="12"/>
      <c r="D30" s="12"/>
    </row>
    <row r="31" spans="2:10" x14ac:dyDescent="0.25">
      <c r="C31" s="12"/>
      <c r="D31" s="12"/>
    </row>
    <row r="32" spans="2:10" x14ac:dyDescent="0.25">
      <c r="C32" s="12"/>
      <c r="D32" s="12"/>
    </row>
    <row r="33" spans="3:4" x14ac:dyDescent="0.25">
      <c r="C33" s="12"/>
      <c r="D33" s="12"/>
    </row>
    <row r="34" spans="3:4" x14ac:dyDescent="0.25">
      <c r="C34" s="12"/>
      <c r="D34" s="12"/>
    </row>
    <row r="35" spans="3:4" x14ac:dyDescent="0.25">
      <c r="C35" s="12"/>
      <c r="D35" s="12"/>
    </row>
    <row r="36" spans="3:4" x14ac:dyDescent="0.25">
      <c r="C36" s="12"/>
      <c r="D36" s="12"/>
    </row>
    <row r="37" spans="3:4" x14ac:dyDescent="0.25">
      <c r="C37" s="12"/>
      <c r="D37" s="12"/>
    </row>
  </sheetData>
  <mergeCells count="4">
    <mergeCell ref="B5:G7"/>
    <mergeCell ref="B10:B11"/>
    <mergeCell ref="C10:D10"/>
    <mergeCell ref="E10:F10"/>
  </mergeCells>
  <conditionalFormatting sqref="C27:F27">
    <cfRule type="cellIs" dxfId="21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DC99-8326-4E75-B607-864CF120C4CA}">
  <dimension ref="B5:G39"/>
  <sheetViews>
    <sheetView showGridLines="0" showRowColHeaders="0" zoomScale="85" zoomScaleNormal="85" workbookViewId="0">
      <selection activeCell="B26" sqref="B26:E26"/>
    </sheetView>
  </sheetViews>
  <sheetFormatPr defaultColWidth="8.7109375" defaultRowHeight="15" customHeight="1" x14ac:dyDescent="0.25"/>
  <cols>
    <col min="1" max="1" width="9.85546875" customWidth="1"/>
    <col min="2" max="2" width="57.7109375" bestFit="1" customWidth="1"/>
    <col min="3" max="3" width="20.5703125" customWidth="1"/>
    <col min="4" max="4" width="24.140625" customWidth="1"/>
    <col min="5" max="5" width="21.7109375" customWidth="1"/>
    <col min="6" max="6" width="19.28515625" customWidth="1"/>
    <col min="7" max="8" width="8.7109375" customWidth="1"/>
  </cols>
  <sheetData>
    <row r="5" spans="2:7" x14ac:dyDescent="0.25">
      <c r="B5" s="174"/>
      <c r="C5" s="174"/>
      <c r="D5" s="174"/>
      <c r="E5" s="175"/>
      <c r="F5" s="175"/>
      <c r="G5" s="175"/>
    </row>
    <row r="6" spans="2:7" x14ac:dyDescent="0.25">
      <c r="B6" s="175"/>
      <c r="C6" s="175"/>
      <c r="D6" s="175"/>
      <c r="E6" s="175"/>
      <c r="F6" s="175"/>
      <c r="G6" s="175"/>
    </row>
    <row r="7" spans="2:7" ht="7.5" customHeight="1" x14ac:dyDescent="0.25">
      <c r="B7" s="175"/>
      <c r="C7" s="175"/>
      <c r="D7" s="175"/>
      <c r="E7" s="175"/>
      <c r="F7" s="175"/>
      <c r="G7" s="175"/>
    </row>
    <row r="8" spans="2:7" ht="21" customHeight="1" x14ac:dyDescent="0.25">
      <c r="C8" s="2"/>
      <c r="D8" s="2"/>
    </row>
    <row r="9" spans="2:7" ht="21" customHeight="1" x14ac:dyDescent="0.25">
      <c r="B9" s="20" t="s">
        <v>2</v>
      </c>
      <c r="C9" s="2"/>
      <c r="D9" s="2"/>
    </row>
    <row r="10" spans="2:7" ht="17.25" customHeight="1" x14ac:dyDescent="0.25">
      <c r="B10" s="20"/>
      <c r="C10" s="2"/>
      <c r="D10" s="2"/>
    </row>
    <row r="11" spans="2:7" ht="21" customHeight="1" x14ac:dyDescent="0.25">
      <c r="B11" s="169"/>
      <c r="C11" s="171" t="s">
        <v>4</v>
      </c>
      <c r="D11" s="172"/>
      <c r="E11" s="171" t="s">
        <v>58</v>
      </c>
      <c r="F11" s="173"/>
    </row>
    <row r="12" spans="2:7" ht="21" customHeight="1" x14ac:dyDescent="0.25">
      <c r="B12" s="169"/>
      <c r="C12" s="70" t="s">
        <v>93</v>
      </c>
      <c r="D12" s="70" t="s">
        <v>94</v>
      </c>
      <c r="E12" s="70" t="s">
        <v>95</v>
      </c>
      <c r="F12" s="70" t="s">
        <v>96</v>
      </c>
    </row>
    <row r="13" spans="2:7" ht="24" customHeight="1" x14ac:dyDescent="0.25">
      <c r="B13" s="83" t="s">
        <v>126</v>
      </c>
      <c r="C13" s="84">
        <v>323440</v>
      </c>
      <c r="D13" s="84">
        <v>425463</v>
      </c>
      <c r="E13" s="84">
        <v>896326</v>
      </c>
      <c r="F13" s="84">
        <v>1229374</v>
      </c>
    </row>
    <row r="14" spans="2:7" ht="24" customHeight="1" x14ac:dyDescent="0.25">
      <c r="B14" s="83" t="s">
        <v>127</v>
      </c>
      <c r="C14" s="84">
        <v>219654</v>
      </c>
      <c r="D14" s="84">
        <v>254182</v>
      </c>
      <c r="E14" s="84">
        <v>697168</v>
      </c>
      <c r="F14" s="84">
        <v>713387</v>
      </c>
    </row>
    <row r="15" spans="2:7" ht="24" customHeight="1" x14ac:dyDescent="0.25">
      <c r="B15" s="83" t="s">
        <v>128</v>
      </c>
      <c r="C15" s="84">
        <v>92000</v>
      </c>
      <c r="D15" s="84">
        <v>89298</v>
      </c>
      <c r="E15" s="84">
        <v>271835</v>
      </c>
      <c r="F15" s="84">
        <v>267894</v>
      </c>
    </row>
    <row r="16" spans="2:7" ht="24" customHeight="1" x14ac:dyDescent="0.25">
      <c r="B16" s="83" t="s">
        <v>129</v>
      </c>
      <c r="C16" s="84">
        <v>80826</v>
      </c>
      <c r="D16" s="84">
        <v>184796</v>
      </c>
      <c r="E16" s="84">
        <v>252275</v>
      </c>
      <c r="F16" s="84">
        <v>356933</v>
      </c>
    </row>
    <row r="17" spans="2:6" ht="24" customHeight="1" x14ac:dyDescent="0.25">
      <c r="B17" s="83" t="s">
        <v>130</v>
      </c>
      <c r="C17" s="84">
        <v>128695</v>
      </c>
      <c r="D17" s="84">
        <v>128054</v>
      </c>
      <c r="E17" s="84">
        <v>381419</v>
      </c>
      <c r="F17" s="84">
        <v>364800</v>
      </c>
    </row>
    <row r="18" spans="2:6" ht="24" customHeight="1" x14ac:dyDescent="0.25">
      <c r="B18" s="83" t="s">
        <v>131</v>
      </c>
      <c r="C18" s="84">
        <v>1010691</v>
      </c>
      <c r="D18" s="84">
        <v>925614</v>
      </c>
      <c r="E18" s="84">
        <v>2957410</v>
      </c>
      <c r="F18" s="84">
        <v>2395560</v>
      </c>
    </row>
    <row r="19" spans="2:6" ht="24" customHeight="1" x14ac:dyDescent="0.25">
      <c r="B19" s="83" t="s">
        <v>132</v>
      </c>
      <c r="C19" s="84">
        <v>127894</v>
      </c>
      <c r="D19" s="84">
        <v>151414</v>
      </c>
      <c r="E19" s="84">
        <v>383683</v>
      </c>
      <c r="F19" s="84">
        <v>454241</v>
      </c>
    </row>
    <row r="20" spans="2:6" ht="24" customHeight="1" x14ac:dyDescent="0.25">
      <c r="B20" s="83" t="s">
        <v>133</v>
      </c>
      <c r="C20" s="84">
        <v>551036</v>
      </c>
      <c r="D20" s="84">
        <v>490163</v>
      </c>
      <c r="E20" s="84">
        <v>1661438</v>
      </c>
      <c r="F20" s="84">
        <v>1416394</v>
      </c>
    </row>
    <row r="21" spans="2:6" ht="24" customHeight="1" x14ac:dyDescent="0.25">
      <c r="B21" s="83" t="s">
        <v>134</v>
      </c>
      <c r="C21" s="84">
        <v>-173189</v>
      </c>
      <c r="D21" s="84">
        <v>-188486</v>
      </c>
      <c r="E21" s="84">
        <v>-510661</v>
      </c>
      <c r="F21" s="84">
        <v>-502391</v>
      </c>
    </row>
    <row r="22" spans="2:6" ht="24" customHeight="1" thickBot="1" x14ac:dyDescent="0.3">
      <c r="B22" s="44" t="s">
        <v>92</v>
      </c>
      <c r="C22" s="85">
        <v>2361047</v>
      </c>
      <c r="D22" s="86">
        <v>2460498</v>
      </c>
      <c r="E22" s="86">
        <v>6990893</v>
      </c>
      <c r="F22" s="86">
        <v>6696192</v>
      </c>
    </row>
    <row r="23" spans="2:6" ht="15.75" thickTop="1" x14ac:dyDescent="0.25">
      <c r="C23" s="73">
        <f>SUM(C13:C21)-C22</f>
        <v>0</v>
      </c>
      <c r="D23" s="73">
        <f>SUM(D13:D21)-D22</f>
        <v>0</v>
      </c>
      <c r="E23" s="73">
        <f>SUM(E13:E21)-E22</f>
        <v>0</v>
      </c>
      <c r="F23" s="73">
        <f>SUM(F13:F21)-F22</f>
        <v>0</v>
      </c>
    </row>
    <row r="26" spans="2:6" x14ac:dyDescent="0.25">
      <c r="C26" s="17"/>
      <c r="D26" s="17"/>
    </row>
    <row r="27" spans="2:6" x14ac:dyDescent="0.25">
      <c r="C27" s="12"/>
      <c r="D27" s="12"/>
    </row>
    <row r="28" spans="2:6" x14ac:dyDescent="0.25">
      <c r="C28" s="12"/>
      <c r="D28" s="12"/>
    </row>
    <row r="29" spans="2:6" x14ac:dyDescent="0.25">
      <c r="C29" s="12"/>
      <c r="D29" s="12"/>
    </row>
    <row r="30" spans="2:6" x14ac:dyDescent="0.25">
      <c r="C30" s="12"/>
      <c r="D30" s="12"/>
    </row>
    <row r="31" spans="2:6" x14ac:dyDescent="0.25">
      <c r="C31" s="12"/>
      <c r="D31" s="12"/>
    </row>
    <row r="32" spans="2:6" x14ac:dyDescent="0.25">
      <c r="C32" s="12"/>
      <c r="D32" s="12"/>
    </row>
    <row r="33" spans="3:4" x14ac:dyDescent="0.25">
      <c r="C33" s="12"/>
      <c r="D33" s="12"/>
    </row>
    <row r="34" spans="3:4" x14ac:dyDescent="0.25">
      <c r="C34" s="12"/>
      <c r="D34" s="12"/>
    </row>
    <row r="35" spans="3:4" x14ac:dyDescent="0.25">
      <c r="C35" s="12"/>
      <c r="D35" s="12"/>
    </row>
    <row r="36" spans="3:4" x14ac:dyDescent="0.25">
      <c r="C36" s="12"/>
      <c r="D36" s="12"/>
    </row>
    <row r="37" spans="3:4" x14ac:dyDescent="0.25">
      <c r="C37" s="12"/>
      <c r="D37" s="12"/>
    </row>
    <row r="38" spans="3:4" x14ac:dyDescent="0.25">
      <c r="C38" s="12"/>
      <c r="D38" s="12"/>
    </row>
    <row r="39" spans="3:4" x14ac:dyDescent="0.25">
      <c r="C39" s="12"/>
      <c r="D39" s="12"/>
    </row>
  </sheetData>
  <mergeCells count="4">
    <mergeCell ref="B5:G7"/>
    <mergeCell ref="B11:B12"/>
    <mergeCell ref="C11:D11"/>
    <mergeCell ref="E11:F11"/>
  </mergeCells>
  <conditionalFormatting sqref="B13:F22">
    <cfRule type="expression" dxfId="20" priority="4">
      <formula>MOD(ROW(),2)=0</formula>
    </cfRule>
  </conditionalFormatting>
  <conditionalFormatting sqref="C23:F23">
    <cfRule type="cellIs" dxfId="19" priority="1" operator="notEqual">
      <formula>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3"/>
  <dimension ref="B4:F40"/>
  <sheetViews>
    <sheetView showGridLines="0" showRowColHeaders="0" zoomScale="85" zoomScaleNormal="85" workbookViewId="0">
      <selection activeCell="D39" sqref="D39"/>
    </sheetView>
  </sheetViews>
  <sheetFormatPr defaultColWidth="2.7109375" defaultRowHeight="15" x14ac:dyDescent="0.25"/>
  <cols>
    <col min="1" max="1" width="9.85546875" customWidth="1"/>
    <col min="2" max="2" width="61.5703125" bestFit="1" customWidth="1"/>
    <col min="3" max="3" width="19.140625" customWidth="1"/>
    <col min="4" max="4" width="21.85546875" customWidth="1"/>
    <col min="5" max="6" width="19.28515625" bestFit="1" customWidth="1"/>
  </cols>
  <sheetData>
    <row r="4" spans="2:6" ht="15" customHeight="1" x14ac:dyDescent="0.25">
      <c r="B4" s="80"/>
      <c r="C4" s="81"/>
      <c r="D4" s="81"/>
      <c r="E4" s="81"/>
    </row>
    <row r="5" spans="2:6" ht="15" customHeight="1" x14ac:dyDescent="0.25">
      <c r="B5" s="81"/>
      <c r="C5" s="81"/>
      <c r="D5" s="81"/>
      <c r="E5" s="81"/>
    </row>
    <row r="6" spans="2:6" ht="15" customHeight="1" x14ac:dyDescent="0.25">
      <c r="B6" s="81"/>
      <c r="C6" s="81"/>
      <c r="D6" s="81"/>
      <c r="E6" s="81"/>
    </row>
    <row r="7" spans="2:6" ht="15" customHeight="1" x14ac:dyDescent="0.25">
      <c r="B7" s="81"/>
      <c r="C7" s="81"/>
      <c r="D7" s="81"/>
      <c r="E7" s="81"/>
    </row>
    <row r="8" spans="2:6" ht="21.95" customHeight="1" x14ac:dyDescent="0.25">
      <c r="B8" s="81"/>
      <c r="C8" s="81"/>
      <c r="D8" s="81"/>
      <c r="E8" s="81"/>
    </row>
    <row r="9" spans="2:6" ht="21.6" customHeight="1" x14ac:dyDescent="0.25">
      <c r="C9" s="2"/>
      <c r="D9" s="2"/>
    </row>
    <row r="10" spans="2:6" ht="21.6" customHeight="1" x14ac:dyDescent="0.25">
      <c r="B10" s="6" t="s">
        <v>2</v>
      </c>
      <c r="C10" s="2"/>
      <c r="D10" s="2"/>
    </row>
    <row r="11" spans="2:6" ht="21.6" customHeight="1" x14ac:dyDescent="0.25">
      <c r="B11" s="169"/>
      <c r="C11" s="171" t="s">
        <v>4</v>
      </c>
      <c r="D11" s="172"/>
      <c r="E11" s="171" t="s">
        <v>58</v>
      </c>
      <c r="F11" s="173"/>
    </row>
    <row r="12" spans="2:6" ht="21.6" customHeight="1" x14ac:dyDescent="0.25">
      <c r="B12" s="169"/>
      <c r="C12" s="89" t="s">
        <v>93</v>
      </c>
      <c r="D12" s="89" t="s">
        <v>94</v>
      </c>
      <c r="E12" s="89" t="s">
        <v>95</v>
      </c>
      <c r="F12" s="89" t="s">
        <v>96</v>
      </c>
    </row>
    <row r="13" spans="2:6" ht="20.45" customHeight="1" x14ac:dyDescent="0.25">
      <c r="B13" s="15" t="s">
        <v>11</v>
      </c>
      <c r="C13" s="142" t="s">
        <v>6</v>
      </c>
      <c r="D13" s="142" t="s">
        <v>6</v>
      </c>
      <c r="E13" s="42"/>
      <c r="F13" s="42"/>
    </row>
    <row r="14" spans="2:6" ht="20.45" customHeight="1" x14ac:dyDescent="0.25">
      <c r="B14" s="23" t="s">
        <v>135</v>
      </c>
      <c r="C14" s="143">
        <v>45081</v>
      </c>
      <c r="D14" s="143">
        <v>51858</v>
      </c>
      <c r="E14" s="143">
        <v>76544</v>
      </c>
      <c r="F14" s="143">
        <v>77687</v>
      </c>
    </row>
    <row r="15" spans="2:6" ht="20.45" customHeight="1" x14ac:dyDescent="0.25">
      <c r="B15" s="23" t="s">
        <v>136</v>
      </c>
      <c r="C15" s="143">
        <v>-8602</v>
      </c>
      <c r="D15" s="143">
        <v>-9807</v>
      </c>
      <c r="E15" s="143">
        <v>-24903</v>
      </c>
      <c r="F15" s="143">
        <v>-5123</v>
      </c>
    </row>
    <row r="16" spans="2:6" ht="20.45" customHeight="1" x14ac:dyDescent="0.25">
      <c r="B16" s="23" t="s">
        <v>137</v>
      </c>
      <c r="C16" s="143">
        <v>64255</v>
      </c>
      <c r="D16" s="143">
        <v>70822</v>
      </c>
      <c r="E16" s="143">
        <v>201501</v>
      </c>
      <c r="F16" s="143">
        <v>264198</v>
      </c>
    </row>
    <row r="17" spans="2:6" ht="20.45" customHeight="1" x14ac:dyDescent="0.25">
      <c r="B17" s="23" t="s">
        <v>138</v>
      </c>
      <c r="C17" s="143"/>
      <c r="D17" s="143"/>
      <c r="E17" s="143">
        <v>10645</v>
      </c>
      <c r="F17" s="143">
        <v>17666</v>
      </c>
    </row>
    <row r="18" spans="2:6" ht="20.45" customHeight="1" x14ac:dyDescent="0.25">
      <c r="B18" s="23" t="s">
        <v>139</v>
      </c>
      <c r="C18" s="143">
        <v>8552</v>
      </c>
      <c r="D18" s="143">
        <v>4510</v>
      </c>
      <c r="E18" s="143">
        <v>15914</v>
      </c>
      <c r="F18" s="143">
        <v>19595</v>
      </c>
    </row>
    <row r="19" spans="2:6" ht="20.45" customHeight="1" x14ac:dyDescent="0.25">
      <c r="B19" s="23" t="s">
        <v>140</v>
      </c>
      <c r="C19" s="143">
        <v>13722</v>
      </c>
      <c r="D19" s="143">
        <v>12720</v>
      </c>
      <c r="E19" s="143">
        <v>34565</v>
      </c>
      <c r="F19" s="143">
        <v>32679</v>
      </c>
    </row>
    <row r="20" spans="2:6" ht="20.45" customHeight="1" x14ac:dyDescent="0.25">
      <c r="B20" s="23" t="s">
        <v>148</v>
      </c>
      <c r="C20" s="143" t="s">
        <v>145</v>
      </c>
      <c r="D20" s="143">
        <v>10247</v>
      </c>
      <c r="E20" s="143"/>
      <c r="F20" s="143"/>
    </row>
    <row r="21" spans="2:6" ht="20.45" customHeight="1" x14ac:dyDescent="0.25">
      <c r="B21" s="23" t="s">
        <v>146</v>
      </c>
      <c r="C21" s="143" t="s">
        <v>145</v>
      </c>
      <c r="D21" s="143">
        <v>38210</v>
      </c>
      <c r="E21" s="143">
        <v>81105</v>
      </c>
      <c r="F21" s="143">
        <v>149426</v>
      </c>
    </row>
    <row r="22" spans="2:6" ht="20.45" customHeight="1" x14ac:dyDescent="0.25">
      <c r="B22" s="23" t="s">
        <v>141</v>
      </c>
      <c r="C22" s="144">
        <v>36813</v>
      </c>
      <c r="D22" s="144">
        <v>17146</v>
      </c>
      <c r="E22" s="144">
        <v>64776</v>
      </c>
      <c r="F22" s="144">
        <v>36624</v>
      </c>
    </row>
    <row r="23" spans="2:6" ht="20.45" customHeight="1" x14ac:dyDescent="0.25">
      <c r="B23" s="23"/>
      <c r="C23" s="141">
        <v>159821</v>
      </c>
      <c r="D23" s="141">
        <v>195706</v>
      </c>
      <c r="E23" s="141">
        <v>460147</v>
      </c>
      <c r="F23" s="141">
        <v>592752</v>
      </c>
    </row>
    <row r="24" spans="2:6" ht="20.45" customHeight="1" x14ac:dyDescent="0.25">
      <c r="B24" s="24" t="s">
        <v>12</v>
      </c>
      <c r="C24" s="43"/>
      <c r="D24" s="43"/>
      <c r="E24" s="43"/>
      <c r="F24" s="43"/>
    </row>
    <row r="25" spans="2:6" ht="20.45" customHeight="1" x14ac:dyDescent="0.25">
      <c r="B25" s="23" t="s">
        <v>13</v>
      </c>
      <c r="C25" s="43">
        <v>-125904</v>
      </c>
      <c r="D25" s="43">
        <v>-77809</v>
      </c>
      <c r="E25" s="43">
        <v>-273821</v>
      </c>
      <c r="F25" s="43">
        <v>-190821</v>
      </c>
    </row>
    <row r="26" spans="2:6" ht="20.45" customHeight="1" x14ac:dyDescent="0.25">
      <c r="B26" s="23" t="s">
        <v>147</v>
      </c>
      <c r="C26" s="43">
        <v>-1901</v>
      </c>
      <c r="D26" s="43">
        <v>-890</v>
      </c>
      <c r="E26" s="43">
        <v>-3909</v>
      </c>
      <c r="F26" s="43">
        <v>-1764</v>
      </c>
    </row>
    <row r="27" spans="2:6" ht="20.45" customHeight="1" x14ac:dyDescent="0.25">
      <c r="B27" s="23" t="s">
        <v>142</v>
      </c>
      <c r="C27" s="43">
        <v>-1998</v>
      </c>
      <c r="D27" s="43">
        <v>-2588</v>
      </c>
      <c r="E27" s="43">
        <v>-12453</v>
      </c>
      <c r="F27" s="43">
        <v>-24521</v>
      </c>
    </row>
    <row r="28" spans="2:6" ht="20.45" customHeight="1" x14ac:dyDescent="0.25">
      <c r="B28" s="23" t="s">
        <v>138</v>
      </c>
      <c r="C28" s="43">
        <v>-2466</v>
      </c>
      <c r="D28" s="43">
        <v>-14547</v>
      </c>
      <c r="E28" s="43"/>
      <c r="F28" s="43"/>
    </row>
    <row r="29" spans="2:6" ht="20.45" customHeight="1" x14ac:dyDescent="0.25">
      <c r="B29" s="23" t="s">
        <v>148</v>
      </c>
      <c r="C29" s="43">
        <v>-24330</v>
      </c>
      <c r="D29" s="43" t="s">
        <v>145</v>
      </c>
      <c r="E29" s="43">
        <v>-109348</v>
      </c>
      <c r="F29" s="43">
        <v>-129531</v>
      </c>
    </row>
    <row r="30" spans="2:6" ht="20.45" customHeight="1" x14ac:dyDescent="0.25">
      <c r="B30" s="23" t="s">
        <v>149</v>
      </c>
      <c r="C30" s="43">
        <v>-32160</v>
      </c>
      <c r="D30" s="43">
        <v>-61608</v>
      </c>
      <c r="E30" s="43">
        <v>-100341</v>
      </c>
      <c r="F30" s="43">
        <v>-1284247</v>
      </c>
    </row>
    <row r="31" spans="2:6" ht="20.45" customHeight="1" x14ac:dyDescent="0.25">
      <c r="B31" s="23" t="s">
        <v>146</v>
      </c>
      <c r="C31" s="43">
        <v>-10973</v>
      </c>
      <c r="D31" s="43" t="s">
        <v>145</v>
      </c>
      <c r="E31" s="43" t="s">
        <v>145</v>
      </c>
      <c r="F31" s="43" t="s">
        <v>145</v>
      </c>
    </row>
    <row r="32" spans="2:6" ht="20.45" customHeight="1" x14ac:dyDescent="0.25">
      <c r="B32" s="23" t="s">
        <v>143</v>
      </c>
      <c r="C32" s="43">
        <v>-8800</v>
      </c>
      <c r="D32" s="43">
        <v>-10619</v>
      </c>
      <c r="E32" s="43">
        <v>-28100</v>
      </c>
      <c r="F32" s="43">
        <v>-26827</v>
      </c>
    </row>
    <row r="33" spans="2:6" ht="20.45" customHeight="1" x14ac:dyDescent="0.25">
      <c r="B33" s="23" t="s">
        <v>150</v>
      </c>
      <c r="C33" s="43">
        <v>-6579</v>
      </c>
      <c r="D33" s="43">
        <v>-4727</v>
      </c>
      <c r="E33" s="43">
        <v>-19682</v>
      </c>
      <c r="F33" s="43">
        <v>-14238</v>
      </c>
    </row>
    <row r="34" spans="2:6" ht="20.45" customHeight="1" x14ac:dyDescent="0.25">
      <c r="B34" s="23" t="s">
        <v>144</v>
      </c>
      <c r="C34" s="43">
        <v>-17476</v>
      </c>
      <c r="D34" s="43">
        <v>-8376</v>
      </c>
      <c r="E34" s="43">
        <v>-26878</v>
      </c>
      <c r="F34" s="43">
        <v>-20191</v>
      </c>
    </row>
    <row r="35" spans="2:6" ht="20.45" customHeight="1" x14ac:dyDescent="0.25">
      <c r="B35" s="23" t="s">
        <v>141</v>
      </c>
      <c r="C35" s="43">
        <v>-26663</v>
      </c>
      <c r="D35" s="43">
        <v>-3077</v>
      </c>
      <c r="E35" s="43">
        <v>-65827</v>
      </c>
      <c r="F35" s="43">
        <v>-27304</v>
      </c>
    </row>
    <row r="36" spans="2:6" ht="21.75" customHeight="1" x14ac:dyDescent="0.25">
      <c r="B36" s="23"/>
      <c r="C36" s="54">
        <v>-259250</v>
      </c>
      <c r="D36" s="54">
        <v>-184241</v>
      </c>
      <c r="E36" s="54">
        <v>-640359</v>
      </c>
      <c r="F36" s="54">
        <v>-1719444</v>
      </c>
    </row>
    <row r="37" spans="2:6" ht="21.75" customHeight="1" thickBot="1" x14ac:dyDescent="0.3">
      <c r="B37" s="24" t="s">
        <v>14</v>
      </c>
      <c r="C37" s="62">
        <v>-99429</v>
      </c>
      <c r="D37" s="62">
        <v>11465</v>
      </c>
      <c r="E37" s="62">
        <v>-180212</v>
      </c>
      <c r="F37" s="62">
        <v>-1126692</v>
      </c>
    </row>
    <row r="38" spans="2:6" ht="15.75" thickTop="1" x14ac:dyDescent="0.25">
      <c r="C38" s="73">
        <f>SUM(C14:C22)-C23</f>
        <v>0</v>
      </c>
      <c r="D38" s="73">
        <f>SUM(D14:D22)-D23</f>
        <v>0</v>
      </c>
      <c r="E38" s="73">
        <f>SUM(E14:E22)-E23</f>
        <v>0</v>
      </c>
      <c r="F38" s="73">
        <f>SUM(F14:F22)-F23</f>
        <v>0</v>
      </c>
    </row>
    <row r="39" spans="2:6" x14ac:dyDescent="0.25">
      <c r="C39" s="73">
        <f>SUM(C25:C35)-C36</f>
        <v>0</v>
      </c>
      <c r="D39" s="73">
        <f>SUM(D25:D35)-D36</f>
        <v>0</v>
      </c>
      <c r="E39" s="73">
        <f>SUM(E25:E35)-E36</f>
        <v>0</v>
      </c>
      <c r="F39" s="73">
        <f>SUM(F25:F35)-F36</f>
        <v>0</v>
      </c>
    </row>
    <row r="40" spans="2:6" x14ac:dyDescent="0.25">
      <c r="C40" s="73">
        <f>C36+C23-C37</f>
        <v>0</v>
      </c>
      <c r="D40" s="73">
        <f>D36+D23-D37</f>
        <v>0</v>
      </c>
      <c r="E40" s="73">
        <f>E36+E23-E37</f>
        <v>0</v>
      </c>
      <c r="F40" s="73">
        <f>F36+F23-F37</f>
        <v>0</v>
      </c>
    </row>
  </sheetData>
  <mergeCells count="3">
    <mergeCell ref="B11:B12"/>
    <mergeCell ref="C11:D11"/>
    <mergeCell ref="E11:F11"/>
  </mergeCells>
  <conditionalFormatting sqref="B13:F37">
    <cfRule type="expression" dxfId="18" priority="5">
      <formula>MOD(ROW(),2)=0</formula>
    </cfRule>
  </conditionalFormatting>
  <conditionalFormatting sqref="C38:F40">
    <cfRule type="cellIs" dxfId="17" priority="2" operator="notEqual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4"/>
  <dimension ref="B1:I44"/>
  <sheetViews>
    <sheetView showGridLines="0" showRowColHeaders="0" topLeftCell="A4" zoomScale="85" zoomScaleNormal="85" workbookViewId="0">
      <selection activeCell="E25" sqref="E25"/>
    </sheetView>
  </sheetViews>
  <sheetFormatPr defaultColWidth="8.7109375" defaultRowHeight="15" x14ac:dyDescent="0.25"/>
  <cols>
    <col min="1" max="1" width="9.85546875" customWidth="1"/>
    <col min="2" max="2" width="33.5703125" customWidth="1"/>
    <col min="3" max="3" width="13.5703125" customWidth="1"/>
    <col min="4" max="4" width="17.85546875" customWidth="1"/>
    <col min="5" max="9" width="13.5703125" customWidth="1"/>
    <col min="10" max="10" width="4.140625" customWidth="1"/>
    <col min="11" max="12" width="8.7109375" customWidth="1"/>
  </cols>
  <sheetData>
    <row r="1" spans="2:9" hidden="1" x14ac:dyDescent="0.25"/>
    <row r="2" spans="2:9" hidden="1" x14ac:dyDescent="0.25"/>
    <row r="3" spans="2:9" hidden="1" x14ac:dyDescent="0.25"/>
    <row r="4" spans="2:9" ht="15" customHeight="1" x14ac:dyDescent="0.25">
      <c r="B4" s="176"/>
      <c r="C4" s="176"/>
      <c r="D4" s="176"/>
      <c r="E4" s="176"/>
      <c r="F4" s="176"/>
      <c r="G4" s="176"/>
      <c r="H4" s="176"/>
      <c r="I4" s="176"/>
    </row>
    <row r="5" spans="2:9" ht="15" customHeight="1" x14ac:dyDescent="0.25">
      <c r="B5" s="176"/>
      <c r="C5" s="176"/>
      <c r="D5" s="176"/>
      <c r="E5" s="176"/>
      <c r="F5" s="176"/>
      <c r="G5" s="176"/>
      <c r="H5" s="176"/>
      <c r="I5" s="176"/>
    </row>
    <row r="6" spans="2:9" ht="15" customHeight="1" x14ac:dyDescent="0.25">
      <c r="B6" s="176"/>
      <c r="C6" s="176"/>
      <c r="D6" s="176"/>
      <c r="E6" s="176"/>
      <c r="F6" s="176"/>
      <c r="G6" s="176"/>
      <c r="H6" s="176"/>
      <c r="I6" s="176"/>
    </row>
    <row r="7" spans="2:9" ht="15" customHeight="1" x14ac:dyDescent="0.25">
      <c r="B7" s="58"/>
      <c r="C7" s="58"/>
      <c r="D7" s="58"/>
      <c r="E7" s="58"/>
      <c r="F7" s="58"/>
      <c r="G7" s="58"/>
      <c r="H7" s="58"/>
      <c r="I7" s="58"/>
    </row>
    <row r="8" spans="2:9" ht="15" customHeight="1" x14ac:dyDescent="0.25">
      <c r="B8" s="58"/>
      <c r="C8" s="58"/>
      <c r="D8" s="58"/>
      <c r="E8" s="58"/>
      <c r="F8" s="58"/>
      <c r="G8" s="58"/>
      <c r="H8" s="58"/>
      <c r="I8" s="58"/>
    </row>
    <row r="9" spans="2:9" ht="15" customHeight="1" x14ac:dyDescent="0.25">
      <c r="B9" s="58"/>
      <c r="C9" s="58"/>
      <c r="D9" s="58"/>
      <c r="E9" s="58"/>
      <c r="F9" s="58"/>
      <c r="G9" s="58"/>
      <c r="H9" s="58"/>
      <c r="I9" s="58"/>
    </row>
    <row r="10" spans="2:9" ht="15" customHeight="1" x14ac:dyDescent="0.25">
      <c r="B10" s="58"/>
      <c r="C10" s="58"/>
      <c r="D10" s="58"/>
      <c r="E10" s="58"/>
      <c r="F10" s="58"/>
      <c r="G10" s="58"/>
      <c r="H10" s="58"/>
      <c r="I10" s="58"/>
    </row>
    <row r="11" spans="2:9" ht="15" customHeight="1" x14ac:dyDescent="0.25">
      <c r="B11" s="58"/>
      <c r="C11" s="58"/>
      <c r="D11" s="58"/>
      <c r="E11" s="58"/>
      <c r="F11" s="58"/>
      <c r="G11" s="58"/>
      <c r="H11" s="58"/>
      <c r="I11" s="58"/>
    </row>
    <row r="12" spans="2:9" ht="15" customHeight="1" x14ac:dyDescent="0.25">
      <c r="B12" s="58"/>
      <c r="C12" s="58"/>
      <c r="D12" s="58"/>
      <c r="E12" s="58"/>
      <c r="F12" s="58"/>
      <c r="G12" s="58"/>
      <c r="H12" s="58"/>
      <c r="I12" s="58"/>
    </row>
    <row r="13" spans="2:9" ht="15" customHeight="1" x14ac:dyDescent="0.25">
      <c r="B13" s="58"/>
      <c r="C13" s="58"/>
      <c r="D13" s="58"/>
      <c r="E13" s="58"/>
      <c r="F13" s="58"/>
      <c r="G13" s="58"/>
      <c r="H13" s="58"/>
      <c r="I13" s="58"/>
    </row>
    <row r="14" spans="2:9" ht="20.100000000000001" customHeight="1" x14ac:dyDescent="0.25">
      <c r="B14" s="4" t="s">
        <v>2</v>
      </c>
    </row>
    <row r="15" spans="2:9" ht="34.5" customHeight="1" x14ac:dyDescent="0.25">
      <c r="B15" s="41" t="s">
        <v>91</v>
      </c>
      <c r="C15" s="57">
        <v>2023</v>
      </c>
      <c r="D15" s="57">
        <v>2024</v>
      </c>
      <c r="E15" s="57">
        <v>2025</v>
      </c>
      <c r="F15" s="57">
        <v>2026</v>
      </c>
      <c r="G15" s="57">
        <v>2027</v>
      </c>
      <c r="H15" s="57" t="s">
        <v>15</v>
      </c>
      <c r="I15" s="57" t="s">
        <v>0</v>
      </c>
    </row>
    <row r="16" spans="2:9" ht="20.45" customHeight="1" x14ac:dyDescent="0.25">
      <c r="B16" s="15" t="s">
        <v>151</v>
      </c>
      <c r="C16" s="97"/>
      <c r="D16" s="97"/>
      <c r="E16" s="97"/>
      <c r="F16" s="97"/>
      <c r="G16" s="97"/>
      <c r="H16" s="97"/>
      <c r="I16" s="97"/>
    </row>
    <row r="17" spans="2:9" ht="20.45" customHeight="1" x14ac:dyDescent="0.25">
      <c r="B17" s="93" t="s">
        <v>16</v>
      </c>
      <c r="C17" s="102">
        <v>51363</v>
      </c>
      <c r="D17" s="102">
        <v>301731</v>
      </c>
      <c r="E17" s="102">
        <v>1266361</v>
      </c>
      <c r="F17" s="102">
        <v>964630</v>
      </c>
      <c r="G17" s="102" t="s">
        <v>152</v>
      </c>
      <c r="H17" s="102">
        <v>524466</v>
      </c>
      <c r="I17" s="102">
        <v>3108551</v>
      </c>
    </row>
    <row r="18" spans="2:9" ht="20.45" customHeight="1" x14ac:dyDescent="0.25">
      <c r="B18" s="44" t="s">
        <v>17</v>
      </c>
      <c r="C18" s="145">
        <v>256</v>
      </c>
      <c r="D18" s="100" t="s">
        <v>152</v>
      </c>
      <c r="E18" s="100" t="s">
        <v>152</v>
      </c>
      <c r="F18" s="100" t="s">
        <v>152</v>
      </c>
      <c r="G18" s="100" t="s">
        <v>152</v>
      </c>
      <c r="H18" s="100" t="s">
        <v>152</v>
      </c>
      <c r="I18" s="145">
        <v>256</v>
      </c>
    </row>
    <row r="19" spans="2:9" ht="20.45" customHeight="1" x14ac:dyDescent="0.25">
      <c r="B19" s="93" t="s">
        <v>18</v>
      </c>
      <c r="C19" s="99">
        <v>254005</v>
      </c>
      <c r="D19" s="99">
        <v>269999</v>
      </c>
      <c r="E19" s="99">
        <v>1000000</v>
      </c>
      <c r="F19" s="99">
        <v>1000000</v>
      </c>
      <c r="G19" s="99">
        <v>500000</v>
      </c>
      <c r="H19" s="99" t="s">
        <v>152</v>
      </c>
      <c r="I19" s="99">
        <v>3024004</v>
      </c>
    </row>
    <row r="20" spans="2:9" ht="20.45" customHeight="1" x14ac:dyDescent="0.25">
      <c r="B20" s="15" t="s">
        <v>153</v>
      </c>
      <c r="C20" s="96">
        <v>305624</v>
      </c>
      <c r="D20" s="96">
        <v>571730</v>
      </c>
      <c r="E20" s="96">
        <v>2266361</v>
      </c>
      <c r="F20" s="96">
        <v>1964630</v>
      </c>
      <c r="G20" s="96">
        <v>500000</v>
      </c>
      <c r="H20" s="96">
        <v>524466</v>
      </c>
      <c r="I20" s="96">
        <v>6132811</v>
      </c>
    </row>
    <row r="21" spans="2:9" ht="20.45" customHeight="1" x14ac:dyDescent="0.25">
      <c r="B21" s="93" t="s">
        <v>77</v>
      </c>
      <c r="C21" s="16">
        <v>-291</v>
      </c>
      <c r="D21" s="16">
        <v>-1291</v>
      </c>
      <c r="E21" s="16">
        <v>-6333</v>
      </c>
      <c r="F21" s="16">
        <v>-6321</v>
      </c>
      <c r="G21" s="16">
        <v>-801</v>
      </c>
      <c r="H21" s="16">
        <v>-9068</v>
      </c>
      <c r="I21" s="16">
        <v>-24105</v>
      </c>
    </row>
    <row r="22" spans="2:9" ht="20.45" customHeight="1" x14ac:dyDescent="0.25">
      <c r="B22" s="93" t="s">
        <v>154</v>
      </c>
      <c r="C22" s="99" t="s">
        <v>152</v>
      </c>
      <c r="D22" s="99" t="s">
        <v>152</v>
      </c>
      <c r="E22" s="99">
        <v>-4615</v>
      </c>
      <c r="F22" s="99">
        <v>-4615</v>
      </c>
      <c r="G22" s="99" t="s">
        <v>152</v>
      </c>
      <c r="H22" s="99">
        <v>-308</v>
      </c>
      <c r="I22" s="99">
        <v>-9538</v>
      </c>
    </row>
    <row r="23" spans="2:9" ht="20.45" customHeight="1" thickBot="1" x14ac:dyDescent="0.3">
      <c r="B23" s="15" t="s">
        <v>155</v>
      </c>
      <c r="C23" s="149">
        <v>305333</v>
      </c>
      <c r="D23" s="149">
        <v>570439</v>
      </c>
      <c r="E23" s="149">
        <v>2255413</v>
      </c>
      <c r="F23" s="149">
        <v>1953694</v>
      </c>
      <c r="G23" s="149">
        <v>499199</v>
      </c>
      <c r="H23" s="149">
        <v>515090</v>
      </c>
      <c r="I23" s="149">
        <v>6099168</v>
      </c>
    </row>
    <row r="24" spans="2:9" ht="15.75" thickTop="1" x14ac:dyDescent="0.25">
      <c r="B24" s="39"/>
      <c r="C24" s="73"/>
      <c r="D24" s="73"/>
      <c r="E24" s="73"/>
      <c r="F24" s="73"/>
      <c r="G24" s="73"/>
      <c r="H24" s="73"/>
      <c r="I24" s="73"/>
    </row>
    <row r="25" spans="2:9" x14ac:dyDescent="0.25">
      <c r="C25" s="73"/>
      <c r="D25" s="73"/>
      <c r="E25" s="73"/>
      <c r="F25" s="73"/>
      <c r="G25" s="73"/>
      <c r="H25" s="73"/>
      <c r="I25" s="73"/>
    </row>
    <row r="26" spans="2:9" x14ac:dyDescent="0.25">
      <c r="C26" s="73"/>
      <c r="D26" s="73"/>
      <c r="E26" s="73"/>
      <c r="F26" s="73"/>
      <c r="G26" s="73"/>
      <c r="H26" s="73"/>
      <c r="I26" s="73"/>
    </row>
    <row r="27" spans="2:9" ht="15.75" thickBot="1" x14ac:dyDescent="0.3">
      <c r="B27" s="6" t="s">
        <v>2</v>
      </c>
      <c r="C27" s="2"/>
      <c r="D27" s="2"/>
    </row>
    <row r="28" spans="2:9" ht="15.75" customHeight="1" thickBot="1" x14ac:dyDescent="0.3">
      <c r="B28" s="177" t="s">
        <v>19</v>
      </c>
      <c r="C28" s="179" t="s">
        <v>95</v>
      </c>
      <c r="D28" s="180"/>
      <c r="E28" s="180"/>
      <c r="F28" s="180"/>
      <c r="G28" s="180"/>
      <c r="H28" s="180"/>
      <c r="I28" s="121">
        <v>2022</v>
      </c>
    </row>
    <row r="29" spans="2:9" ht="45.75" thickBot="1" x14ac:dyDescent="0.3">
      <c r="B29" s="178"/>
      <c r="C29" s="121" t="s">
        <v>20</v>
      </c>
      <c r="D29" s="121" t="s">
        <v>156</v>
      </c>
      <c r="E29" s="121" t="s">
        <v>21</v>
      </c>
      <c r="F29" s="119" t="s">
        <v>22</v>
      </c>
      <c r="G29" s="121" t="s">
        <v>23</v>
      </c>
      <c r="H29" s="121" t="s">
        <v>0</v>
      </c>
      <c r="I29" s="121" t="s">
        <v>0</v>
      </c>
    </row>
    <row r="30" spans="2:9" x14ac:dyDescent="0.25">
      <c r="B30" s="105" t="s">
        <v>78</v>
      </c>
      <c r="C30" s="106"/>
      <c r="D30" s="107"/>
      <c r="E30" s="107"/>
      <c r="F30" s="45"/>
      <c r="G30" s="45"/>
      <c r="H30" s="45"/>
      <c r="I30" s="45"/>
    </row>
    <row r="31" spans="2:9" x14ac:dyDescent="0.25">
      <c r="B31" s="108" t="s">
        <v>157</v>
      </c>
      <c r="C31" s="106">
        <v>2023</v>
      </c>
      <c r="D31" s="124" t="s">
        <v>165</v>
      </c>
      <c r="E31" s="109" t="s">
        <v>44</v>
      </c>
      <c r="F31" s="46">
        <v>256</v>
      </c>
      <c r="G31" s="46" t="s">
        <v>10</v>
      </c>
      <c r="H31" s="46">
        <v>256</v>
      </c>
      <c r="I31" s="46">
        <v>2380</v>
      </c>
    </row>
    <row r="32" spans="2:9" x14ac:dyDescent="0.25">
      <c r="B32" s="105" t="s">
        <v>79</v>
      </c>
      <c r="C32" s="106"/>
      <c r="D32" s="109"/>
      <c r="E32" s="109"/>
      <c r="F32" s="45">
        <v>256</v>
      </c>
      <c r="G32" s="45" t="s">
        <v>10</v>
      </c>
      <c r="H32" s="45">
        <v>256</v>
      </c>
      <c r="I32" s="45">
        <v>2380</v>
      </c>
    </row>
    <row r="33" spans="2:9" x14ac:dyDescent="0.25">
      <c r="B33" s="108"/>
      <c r="C33" s="106"/>
      <c r="D33" s="109"/>
      <c r="E33" s="109"/>
      <c r="F33" s="45"/>
      <c r="G33" s="45"/>
      <c r="H33" s="45"/>
      <c r="I33" s="45"/>
    </row>
    <row r="34" spans="2:9" x14ac:dyDescent="0.25">
      <c r="B34" s="108" t="s">
        <v>24</v>
      </c>
      <c r="C34" s="106">
        <v>2025</v>
      </c>
      <c r="D34" s="109" t="s">
        <v>80</v>
      </c>
      <c r="E34" s="113" t="s">
        <v>44</v>
      </c>
      <c r="F34" s="45">
        <v>320479</v>
      </c>
      <c r="G34" s="45">
        <v>301731</v>
      </c>
      <c r="H34" s="45">
        <v>622210</v>
      </c>
      <c r="I34" s="45">
        <v>911878</v>
      </c>
    </row>
    <row r="35" spans="2:9" x14ac:dyDescent="0.25">
      <c r="B35" s="108" t="s">
        <v>163</v>
      </c>
      <c r="C35" s="106">
        <v>2024</v>
      </c>
      <c r="D35" s="107" t="s">
        <v>166</v>
      </c>
      <c r="E35" s="147" t="s">
        <v>44</v>
      </c>
      <c r="F35" s="45">
        <v>407020</v>
      </c>
      <c r="G35" s="45" t="s">
        <v>10</v>
      </c>
      <c r="H35" s="45">
        <v>407020</v>
      </c>
      <c r="I35" s="45">
        <v>814697</v>
      </c>
    </row>
    <row r="36" spans="2:9" x14ac:dyDescent="0.25">
      <c r="B36" s="108" t="s">
        <v>162</v>
      </c>
      <c r="C36" s="106">
        <v>2026</v>
      </c>
      <c r="D36" s="109" t="s">
        <v>167</v>
      </c>
      <c r="E36" s="113" t="s">
        <v>44</v>
      </c>
      <c r="F36" s="45">
        <v>23210</v>
      </c>
      <c r="G36" s="45">
        <v>1929260</v>
      </c>
      <c r="H36" s="45">
        <v>1952470</v>
      </c>
      <c r="I36" s="45">
        <v>1864547</v>
      </c>
    </row>
    <row r="37" spans="2:9" x14ac:dyDescent="0.25">
      <c r="B37" s="108" t="s">
        <v>161</v>
      </c>
      <c r="C37" s="106">
        <v>2027</v>
      </c>
      <c r="D37" s="109" t="s">
        <v>81</v>
      </c>
      <c r="E37" s="113" t="s">
        <v>44</v>
      </c>
      <c r="F37" s="45">
        <v>21065</v>
      </c>
      <c r="G37" s="45">
        <v>500000</v>
      </c>
      <c r="H37" s="45">
        <v>521065</v>
      </c>
      <c r="I37" s="45">
        <v>503095</v>
      </c>
    </row>
    <row r="38" spans="2:9" x14ac:dyDescent="0.25">
      <c r="B38" s="108" t="s">
        <v>160</v>
      </c>
      <c r="C38" s="106">
        <v>2029</v>
      </c>
      <c r="D38" s="109" t="s">
        <v>82</v>
      </c>
      <c r="E38" s="113" t="s">
        <v>44</v>
      </c>
      <c r="F38" s="45">
        <v>9405</v>
      </c>
      <c r="G38" s="45">
        <v>524466</v>
      </c>
      <c r="H38" s="45">
        <v>533871</v>
      </c>
      <c r="I38" s="45">
        <v>507408</v>
      </c>
    </row>
    <row r="39" spans="2:9" x14ac:dyDescent="0.25">
      <c r="B39" s="108" t="s">
        <v>159</v>
      </c>
      <c r="C39" s="106">
        <v>2026</v>
      </c>
      <c r="D39" s="109" t="s">
        <v>83</v>
      </c>
      <c r="E39" s="109" t="s">
        <v>44</v>
      </c>
      <c r="F39" s="45">
        <v>95919</v>
      </c>
      <c r="G39" s="45">
        <v>2000000</v>
      </c>
      <c r="H39" s="45">
        <v>2095919</v>
      </c>
      <c r="I39" s="45" t="s">
        <v>10</v>
      </c>
    </row>
    <row r="40" spans="2:9" x14ac:dyDescent="0.25">
      <c r="B40" s="108" t="s">
        <v>164</v>
      </c>
      <c r="C40" s="106"/>
      <c r="D40" s="109"/>
      <c r="E40" s="109"/>
      <c r="F40" s="45" t="s">
        <v>10</v>
      </c>
      <c r="G40" s="45">
        <v>-9538</v>
      </c>
      <c r="H40" s="45">
        <v>-9538</v>
      </c>
      <c r="I40" s="45">
        <v>-12048</v>
      </c>
    </row>
    <row r="41" spans="2:9" x14ac:dyDescent="0.25">
      <c r="B41" s="108" t="s">
        <v>77</v>
      </c>
      <c r="C41" s="106"/>
      <c r="D41" s="109"/>
      <c r="E41" s="109"/>
      <c r="F41" s="46">
        <v>-590</v>
      </c>
      <c r="G41" s="46">
        <v>-23515</v>
      </c>
      <c r="H41" s="46">
        <v>-24105</v>
      </c>
      <c r="I41" s="46">
        <v>-15959</v>
      </c>
    </row>
    <row r="42" spans="2:9" x14ac:dyDescent="0.25">
      <c r="B42" s="105" t="s">
        <v>84</v>
      </c>
      <c r="C42" s="122"/>
      <c r="D42" s="123"/>
      <c r="E42" s="123"/>
      <c r="F42" s="67">
        <v>876508</v>
      </c>
      <c r="G42" s="67">
        <v>5222404</v>
      </c>
      <c r="H42" s="67">
        <v>6098912</v>
      </c>
      <c r="I42" s="67">
        <v>4573618</v>
      </c>
    </row>
    <row r="43" spans="2:9" ht="15.75" thickBot="1" x14ac:dyDescent="0.3">
      <c r="B43" s="105" t="s">
        <v>158</v>
      </c>
      <c r="C43" s="122"/>
      <c r="D43" s="146"/>
      <c r="E43" s="146"/>
      <c r="F43" s="148">
        <v>876764</v>
      </c>
      <c r="G43" s="148">
        <v>5222404</v>
      </c>
      <c r="H43" s="148">
        <v>6099168</v>
      </c>
      <c r="I43" s="148">
        <v>4575998</v>
      </c>
    </row>
    <row r="44" spans="2:9" ht="15.75" thickTop="1" x14ac:dyDescent="0.25"/>
  </sheetData>
  <mergeCells count="3">
    <mergeCell ref="B4:I6"/>
    <mergeCell ref="B28:B29"/>
    <mergeCell ref="C28:H28"/>
  </mergeCells>
  <conditionalFormatting sqref="B16:B23 B30:I43">
    <cfRule type="expression" dxfId="16" priority="7">
      <formula>MOD(ROW(),2)=0</formula>
    </cfRule>
  </conditionalFormatting>
  <conditionalFormatting sqref="C16:I23">
    <cfRule type="expression" dxfId="15" priority="4">
      <formula>MOD(ROW(),2)=0</formula>
    </cfRule>
  </conditionalFormatting>
  <conditionalFormatting sqref="C24:I26">
    <cfRule type="cellIs" dxfId="14" priority="3" operator="notEqual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6"/>
  <dimension ref="A7:G23"/>
  <sheetViews>
    <sheetView showGridLines="0" showRowColHeaders="0" zoomScale="115" zoomScaleNormal="115" workbookViewId="0">
      <selection activeCell="B7" sqref="B7:G8"/>
    </sheetView>
  </sheetViews>
  <sheetFormatPr defaultColWidth="9.140625" defaultRowHeight="15" x14ac:dyDescent="0.25"/>
  <cols>
    <col min="1" max="1" width="13.7109375" style="25" customWidth="1"/>
    <col min="2" max="2" width="49.7109375" style="25" customWidth="1"/>
    <col min="3" max="4" width="22.28515625" style="25" customWidth="1"/>
    <col min="5" max="5" width="18.42578125" style="25" customWidth="1"/>
    <col min="6" max="7" width="9.140625" style="25" customWidth="1"/>
    <col min="8" max="16384" width="9.140625" style="25"/>
  </cols>
  <sheetData>
    <row r="7" spans="1:7" x14ac:dyDescent="0.25">
      <c r="A7"/>
      <c r="B7" s="176"/>
      <c r="C7" s="182"/>
      <c r="D7" s="182"/>
      <c r="E7" s="182"/>
      <c r="F7" s="182"/>
      <c r="G7" s="182"/>
    </row>
    <row r="8" spans="1:7" x14ac:dyDescent="0.25">
      <c r="A8"/>
      <c r="B8" s="182"/>
      <c r="C8" s="182"/>
      <c r="D8" s="182"/>
      <c r="E8" s="182"/>
      <c r="F8" s="182"/>
      <c r="G8" s="182"/>
    </row>
    <row r="9" spans="1:7" ht="21.6" customHeight="1" x14ac:dyDescent="0.25">
      <c r="B9" s="6" t="s">
        <v>85</v>
      </c>
      <c r="C9" s="3"/>
      <c r="D9" s="3"/>
    </row>
    <row r="10" spans="1:7" ht="17.45" customHeight="1" x14ac:dyDescent="0.25">
      <c r="B10" s="181" t="s">
        <v>86</v>
      </c>
      <c r="C10" s="29" t="s">
        <v>25</v>
      </c>
    </row>
    <row r="11" spans="1:7" ht="17.45" customHeight="1" x14ac:dyDescent="0.25">
      <c r="B11" s="181"/>
      <c r="C11" s="30">
        <v>45170</v>
      </c>
    </row>
    <row r="12" spans="1:7" ht="17.45" customHeight="1" x14ac:dyDescent="0.25">
      <c r="B12" s="22" t="s">
        <v>26</v>
      </c>
      <c r="C12" s="32">
        <v>580</v>
      </c>
    </row>
    <row r="13" spans="1:7" ht="17.45" customHeight="1" x14ac:dyDescent="0.25">
      <c r="B13" s="27"/>
      <c r="C13" s="33"/>
    </row>
    <row r="14" spans="1:7" ht="17.45" customHeight="1" x14ac:dyDescent="0.25">
      <c r="B14" s="22" t="s">
        <v>27</v>
      </c>
      <c r="C14" s="32">
        <v>123</v>
      </c>
    </row>
    <row r="15" spans="1:7" ht="17.45" customHeight="1" x14ac:dyDescent="0.25">
      <c r="B15" s="27"/>
      <c r="C15" s="33"/>
    </row>
    <row r="16" spans="1:7" ht="17.45" customHeight="1" x14ac:dyDescent="0.25">
      <c r="B16" s="22" t="s">
        <v>28</v>
      </c>
      <c r="C16" s="32">
        <v>2346</v>
      </c>
    </row>
    <row r="17" spans="2:3" ht="17.45" customHeight="1" x14ac:dyDescent="0.25">
      <c r="B17" s="27"/>
      <c r="C17" s="33"/>
    </row>
    <row r="18" spans="2:3" ht="17.45" customHeight="1" x14ac:dyDescent="0.25">
      <c r="B18" s="28" t="s">
        <v>29</v>
      </c>
      <c r="C18" s="31">
        <f>C19+C20</f>
        <v>283</v>
      </c>
    </row>
    <row r="19" spans="2:3" ht="17.45" customHeight="1" x14ac:dyDescent="0.25">
      <c r="B19" s="27" t="s">
        <v>87</v>
      </c>
      <c r="C19" s="72">
        <v>207</v>
      </c>
    </row>
    <row r="20" spans="2:3" ht="17.45" customHeight="1" x14ac:dyDescent="0.25">
      <c r="B20" s="27" t="s">
        <v>88</v>
      </c>
      <c r="C20" s="72">
        <v>76</v>
      </c>
    </row>
    <row r="21" spans="2:3" ht="17.45" customHeight="1" thickBot="1" x14ac:dyDescent="0.3">
      <c r="B21" s="22" t="s">
        <v>30</v>
      </c>
      <c r="C21" s="34">
        <f>C18+C16+C14+C12</f>
        <v>3332</v>
      </c>
    </row>
    <row r="22" spans="2:3" ht="15.75" thickTop="1" x14ac:dyDescent="0.25">
      <c r="C22" s="26"/>
    </row>
    <row r="23" spans="2:3" x14ac:dyDescent="0.25">
      <c r="C23" s="26"/>
    </row>
  </sheetData>
  <mergeCells count="2">
    <mergeCell ref="B10:B11"/>
    <mergeCell ref="B7:G8"/>
  </mergeCells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B725659268684A8C3698EDD7A4A760" ma:contentTypeVersion="5" ma:contentTypeDescription="Crie um novo documento." ma:contentTypeScope="" ma:versionID="da02524ae76c0b2db83e94fc701dd8f3">
  <xsd:schema xmlns:xsd="http://www.w3.org/2001/XMLSchema" xmlns:xs="http://www.w3.org/2001/XMLSchema" xmlns:p="http://schemas.microsoft.com/office/2006/metadata/properties" xmlns:ns2="dd672efd-914e-43b9-8a12-d5de897e3e13" xmlns:ns3="965a5651-c003-4491-8bb4-cf333821dd20" targetNamespace="http://schemas.microsoft.com/office/2006/metadata/properties" ma:root="true" ma:fieldsID="5f99843cb20a1a9e3a10f0eed166a6e3" ns2:_="" ns3:_="">
    <xsd:import namespace="dd672efd-914e-43b9-8a12-d5de897e3e13"/>
    <xsd:import namespace="965a5651-c003-4491-8bb4-cf333821dd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672efd-914e-43b9-8a12-d5de897e3e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a5651-c003-4491-8bb4-cf333821dd2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AF2AD7-7310-4AFC-87B9-F10CA69323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C1E732-7D98-45E0-811C-8238F90D31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672efd-914e-43b9-8a12-d5de897e3e13"/>
    <ds:schemaRef ds:uri="965a5651-c003-4491-8bb4-cf333821dd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5</vt:i4>
      </vt:variant>
    </vt:vector>
  </HeadingPairs>
  <TitlesOfParts>
    <vt:vector size="19" baseType="lpstr">
      <vt:lpstr>Cemig D (Sumário)</vt:lpstr>
      <vt:lpstr>Balanço de Energia</vt:lpstr>
      <vt:lpstr>Venda de energia por classe</vt:lpstr>
      <vt:lpstr>Receita</vt:lpstr>
      <vt:lpstr>Custos e Despesas</vt:lpstr>
      <vt:lpstr>Energia comprada para revenda</vt:lpstr>
      <vt:lpstr>Resultado Financeiro</vt:lpstr>
      <vt:lpstr>Endividamento</vt:lpstr>
      <vt:lpstr>Investimentos</vt:lpstr>
      <vt:lpstr>BP (Ativo)</vt:lpstr>
      <vt:lpstr>BP (Passivo)</vt:lpstr>
      <vt:lpstr>LAJIDA</vt:lpstr>
      <vt:lpstr>DRE</vt:lpstr>
      <vt:lpstr>DFC</vt:lpstr>
      <vt:lpstr>'Custos e Despesas'!_Hlk160453777</vt:lpstr>
      <vt:lpstr>'Energia comprada para revenda'!_Toc223922453</vt:lpstr>
      <vt:lpstr>DFC!_Toc229977613</vt:lpstr>
      <vt:lpstr>'BP (Passivo)'!_Toc282006926</vt:lpstr>
      <vt:lpstr>'BP (Passivo)'!_Toc282006927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c056837</cp:lastModifiedBy>
  <cp:revision/>
  <dcterms:created xsi:type="dcterms:W3CDTF">2020-11-04T13:02:04Z</dcterms:created>
  <dcterms:modified xsi:type="dcterms:W3CDTF">2023-11-09T15:09:12Z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1367614967</vt:lpwstr>
  </property>
  <property fmtid="{D5CDD505-2E9C-101B-9397-08002B2CF9AE}" pid="3" name="EcoUpdateMessage">
    <vt:lpwstr>2023/05/03-21:02:47</vt:lpwstr>
  </property>
  <property fmtid="{D5CDD505-2E9C-101B-9397-08002B2CF9AE}" pid="4" name="EcoUpdateStatus">
    <vt:lpwstr>2023-05-02=BRA:St,Fd,TP;ARG:St,ME,Fd,TP;CHL:ME,Fd;GBR:St,ME;COL:St,ME,Fd;PER:St,ME,Fd|2023-05-03=BRA:ME;USA:St,ME;MEX:St,ME,Fd,TP;CHL:St|2022-10-17=USA:TP|2021-11-17=CHL:TP|2014-02-26=VEN:St|2002-11-08=JPN:St|2016-08-18=NNN:St|2023-05-01=PER:TP|2007-01-31=ESP:St|2003-01-29=CHN:St|2003-01-28=TWN:St|2003-01-30=HKG:St;KOR:St|2023-01-19=OTH:St</vt:lpwstr>
  </property>
</Properties>
</file>