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E610146\Documents\"/>
    </mc:Choice>
  </mc:AlternateContent>
  <xr:revisionPtr revIDLastSave="0" documentId="13_ncr:1_{1C9C217F-6756-4E37-AC34-7AA386F7C9CD}" xr6:coauthVersionLast="47" xr6:coauthVersionMax="47" xr10:uidLastSave="{00000000-0000-0000-0000-000000000000}"/>
  <bookViews>
    <workbookView xWindow="19080" yWindow="-120" windowWidth="19440" windowHeight="15000" firstSheet="2" activeTab="2" xr2:uid="{87EB3544-9530-40E0-8317-ABC5DBE323CF}"/>
  </bookViews>
  <sheets>
    <sheet name="Cemig D (Sumário)" sheetId="1" r:id="rId1"/>
    <sheet name="Balanço de Energia" sheetId="5" r:id="rId2"/>
    <sheet name="Venda de energia por classe" sheetId="6" r:id="rId3"/>
    <sheet name="Receita" sheetId="9" r:id="rId4"/>
    <sheet name="Custos e Despesas" sheetId="10" r:id="rId5"/>
    <sheet name="Energia comprada para revenda" sheetId="19" r:id="rId6"/>
    <sheet name="Resultado Financeiro" sheetId="12" r:id="rId7"/>
    <sheet name="Endividamento" sheetId="13" r:id="rId8"/>
    <sheet name="Investimentos" sheetId="14" r:id="rId9"/>
    <sheet name="BP (Ativo)" sheetId="15" r:id="rId10"/>
    <sheet name="BP (Passivo)" sheetId="16" r:id="rId11"/>
    <sheet name="LAJIDA" sheetId="24" r:id="rId12"/>
    <sheet name="DRE" sheetId="17" r:id="rId13"/>
    <sheet name="DFC" sheetId="18" r:id="rId14"/>
  </sheets>
  <externalReferences>
    <externalReference r:id="rId15"/>
  </externalReferences>
  <definedNames>
    <definedName name="_Hlk160453777" localSheetId="4">'Custos e Despesas'!$B$15</definedName>
    <definedName name="_Toc223922453" localSheetId="5">'Energia comprada para revenda'!$B$7</definedName>
    <definedName name="_Toc229977613" localSheetId="13">DFC!$B$10</definedName>
    <definedName name="_Toc282006926" localSheetId="10">'BP (Passivo)'!$B$8</definedName>
    <definedName name="_Toc282006927" localSheetId="10">'BP (Passivo)'!$B$9</definedName>
    <definedName name="_Toc288721758" localSheetId="4">'Custos e Despesas'!#REF!</definedName>
    <definedName name="_Toc288721760" localSheetId="4">'Custos e Despesas'!#REF!</definedName>
    <definedName name="_xlcn.WorksheetConnection_teste_atualizado1.xlsmTabela290620161" hidden="1">[1]!Tabela30102017[#Data]</definedName>
    <definedName name="_xlcn.WorksheetConnection_teste_atualizado1.xlsxTabela11" hidden="1">[1]!Tabela1[#Data]</definedName>
    <definedName name="Tabela20042017">[1]!Tabela301011121314[#Data]</definedName>
    <definedName name="Tabela29062016">[1]!Tabela301011121314[#Data]</definedName>
    <definedName name="Tabela31032017">[1]!Tabela301011121314[#Data]</definedName>
    <definedName name="Timeline_Operação_Comercial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9" l="1"/>
  <c r="C16" i="14"/>
  <c r="C19" i="14"/>
  <c r="C63" i="13"/>
  <c r="C66" i="13" s="1"/>
  <c r="H25" i="10"/>
  <c r="J25" i="10"/>
  <c r="G29" i="12"/>
  <c r="H29" i="12" s="1"/>
  <c r="I29" i="12" s="1"/>
  <c r="J29" i="12" s="1"/>
  <c r="K29" i="12" s="1"/>
  <c r="L29" i="12" s="1"/>
  <c r="M29" i="12" s="1"/>
  <c r="N29" i="12" s="1"/>
  <c r="O29" i="12" s="1"/>
  <c r="P29" i="12" s="1"/>
  <c r="Q29" i="12" s="1"/>
  <c r="R29" i="12" s="1"/>
  <c r="S29" i="12" s="1"/>
  <c r="T29" i="12" s="1"/>
  <c r="U29" i="12" s="1"/>
  <c r="V29" i="12" s="1"/>
  <c r="W29" i="12" s="1"/>
  <c r="X29" i="12" s="1"/>
  <c r="Y29" i="12" s="1"/>
  <c r="Z29" i="12" s="1"/>
  <c r="AA29" i="12" s="1"/>
  <c r="F41" i="12"/>
  <c r="D25" i="10"/>
  <c r="G25" i="10"/>
  <c r="D41" i="16"/>
  <c r="D29" i="16"/>
  <c r="D54" i="13"/>
  <c r="D63" i="13" s="1"/>
  <c r="D66" i="13" s="1"/>
  <c r="E65" i="13"/>
  <c r="E64" i="13"/>
  <c r="E54" i="13"/>
  <c r="E63" i="13" s="1"/>
  <c r="H37" i="17"/>
  <c r="E66" i="13" l="1"/>
  <c r="T20" i="6" l="1"/>
  <c r="T24" i="6" s="1"/>
  <c r="T19" i="6"/>
  <c r="T18" i="6"/>
  <c r="T17" i="6"/>
  <c r="T16" i="6"/>
  <c r="T15" i="6"/>
  <c r="T14" i="6"/>
  <c r="T13" i="6"/>
  <c r="F65" i="13" l="1"/>
  <c r="F64" i="13"/>
  <c r="F52" i="13"/>
  <c r="Q20" i="6"/>
  <c r="Q19" i="6"/>
  <c r="Q18" i="6"/>
  <c r="Q17" i="6"/>
  <c r="Q16" i="6"/>
  <c r="Q15" i="6"/>
  <c r="Q14" i="6"/>
  <c r="Q13" i="6"/>
  <c r="F54" i="13" l="1"/>
  <c r="F63" i="13" s="1"/>
  <c r="F66" i="13" s="1"/>
  <c r="H65" i="13" l="1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G65" i="13"/>
  <c r="G64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G52" i="13"/>
  <c r="Y54" i="13" l="1"/>
  <c r="U54" i="13"/>
  <c r="M54" i="13"/>
  <c r="T54" i="13"/>
  <c r="T63" i="13" s="1"/>
  <c r="T66" i="13" s="1"/>
  <c r="L54" i="13"/>
  <c r="L63" i="13" s="1"/>
  <c r="L66" i="13" s="1"/>
  <c r="W54" i="13"/>
  <c r="W63" i="13" s="1"/>
  <c r="W66" i="13" s="1"/>
  <c r="O54" i="13"/>
  <c r="O63" i="13" s="1"/>
  <c r="O66" i="13" s="1"/>
  <c r="K54" i="13"/>
  <c r="K63" i="13" s="1"/>
  <c r="K66" i="13" s="1"/>
  <c r="Q54" i="13"/>
  <c r="I54" i="13"/>
  <c r="X54" i="13"/>
  <c r="X63" i="13" s="1"/>
  <c r="X66" i="13" s="1"/>
  <c r="P54" i="13"/>
  <c r="P63" i="13" s="1"/>
  <c r="P66" i="13" s="1"/>
  <c r="H54" i="13"/>
  <c r="S54" i="13"/>
  <c r="G54" i="13"/>
  <c r="G63" i="13" s="1"/>
  <c r="G66" i="13" s="1"/>
  <c r="V54" i="13"/>
  <c r="V63" i="13" s="1"/>
  <c r="V66" i="13" s="1"/>
  <c r="R54" i="13"/>
  <c r="N54" i="13"/>
  <c r="N63" i="13" s="1"/>
  <c r="N66" i="13" s="1"/>
  <c r="J54" i="13"/>
  <c r="J63" i="13" s="1"/>
  <c r="J66" i="13" s="1"/>
  <c r="I63" i="13"/>
  <c r="I66" i="13" s="1"/>
  <c r="R63" i="13"/>
  <c r="R66" i="13" s="1"/>
  <c r="H63" i="13"/>
  <c r="H66" i="13" s="1"/>
  <c r="Q63" i="13"/>
  <c r="Q66" i="13" s="1"/>
  <c r="Y63" i="13"/>
  <c r="Y66" i="13" s="1"/>
  <c r="S63" i="13" l="1"/>
  <c r="S66" i="13" s="1"/>
  <c r="U63" i="13"/>
  <c r="U66" i="13" s="1"/>
  <c r="M63" i="13"/>
  <c r="M66" i="13" s="1"/>
  <c r="AA16" i="17"/>
  <c r="Z16" i="17"/>
  <c r="Y16" i="17"/>
  <c r="X16" i="17"/>
  <c r="W16" i="17"/>
  <c r="V16" i="17"/>
  <c r="Y13" i="24"/>
  <c r="U13" i="24"/>
  <c r="Q13" i="24"/>
  <c r="T42" i="16"/>
  <c r="X29" i="16"/>
  <c r="W29" i="16"/>
  <c r="V29" i="16"/>
  <c r="U29" i="16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H28" i="15"/>
  <c r="AU24" i="6"/>
  <c r="X25" i="10"/>
  <c r="U25" i="10"/>
  <c r="R25" i="10"/>
  <c r="Q25" i="10"/>
  <c r="P25" i="10"/>
  <c r="O25" i="10"/>
  <c r="N25" i="10"/>
  <c r="K25" i="10"/>
  <c r="BY20" i="6"/>
  <c r="BV20" i="6"/>
  <c r="BS20" i="6"/>
  <c r="BP20" i="6"/>
  <c r="BM20" i="6"/>
  <c r="BJ20" i="6"/>
  <c r="BG20" i="6"/>
  <c r="BD20" i="6"/>
  <c r="BA20" i="6"/>
  <c r="AX20" i="6"/>
  <c r="AR20" i="6"/>
  <c r="AO20" i="6"/>
  <c r="AL20" i="6"/>
  <c r="AF20" i="6"/>
  <c r="AC20" i="6"/>
  <c r="Z20" i="6"/>
  <c r="BY19" i="6"/>
  <c r="BV19" i="6"/>
  <c r="BS19" i="6"/>
  <c r="BP19" i="6"/>
  <c r="BM19" i="6"/>
  <c r="BJ19" i="6"/>
  <c r="BG19" i="6"/>
  <c r="BD19" i="6"/>
  <c r="BA19" i="6"/>
  <c r="AX19" i="6"/>
  <c r="AR19" i="6"/>
  <c r="AO19" i="6"/>
  <c r="AL19" i="6"/>
  <c r="AF19" i="6"/>
  <c r="AC19" i="6"/>
  <c r="Z19" i="6"/>
  <c r="BY18" i="6"/>
  <c r="BV18" i="6"/>
  <c r="BS18" i="6"/>
  <c r="BP18" i="6"/>
  <c r="BM18" i="6"/>
  <c r="BJ18" i="6"/>
  <c r="BG18" i="6"/>
  <c r="BD18" i="6"/>
  <c r="BA18" i="6"/>
  <c r="AX18" i="6"/>
  <c r="AR18" i="6"/>
  <c r="AO18" i="6"/>
  <c r="AL18" i="6"/>
  <c r="AF18" i="6"/>
  <c r="AC18" i="6"/>
  <c r="Z18" i="6"/>
  <c r="BY17" i="6"/>
  <c r="BV17" i="6"/>
  <c r="BS17" i="6"/>
  <c r="BP17" i="6"/>
  <c r="BM17" i="6"/>
  <c r="BJ17" i="6"/>
  <c r="BG17" i="6"/>
  <c r="BD17" i="6"/>
  <c r="BA17" i="6"/>
  <c r="AX17" i="6"/>
  <c r="AR17" i="6"/>
  <c r="AO17" i="6"/>
  <c r="AL17" i="6"/>
  <c r="AF17" i="6"/>
  <c r="AC17" i="6"/>
  <c r="Z17" i="6"/>
  <c r="BY16" i="6"/>
  <c r="BV16" i="6"/>
  <c r="BS16" i="6"/>
  <c r="BP16" i="6"/>
  <c r="BM16" i="6"/>
  <c r="BJ16" i="6"/>
  <c r="BG16" i="6"/>
  <c r="BD16" i="6"/>
  <c r="BA16" i="6"/>
  <c r="AX16" i="6"/>
  <c r="AR16" i="6"/>
  <c r="AO16" i="6"/>
  <c r="AL16" i="6"/>
  <c r="AF16" i="6"/>
  <c r="AC16" i="6"/>
  <c r="Z16" i="6"/>
  <c r="BY15" i="6"/>
  <c r="BV15" i="6"/>
  <c r="BS15" i="6"/>
  <c r="BP15" i="6"/>
  <c r="BM15" i="6"/>
  <c r="BJ15" i="6"/>
  <c r="BG15" i="6"/>
  <c r="BD15" i="6"/>
  <c r="BA15" i="6"/>
  <c r="AX15" i="6"/>
  <c r="AR15" i="6"/>
  <c r="AO15" i="6"/>
  <c r="AL15" i="6"/>
  <c r="AF15" i="6"/>
  <c r="AC15" i="6"/>
  <c r="Z15" i="6"/>
  <c r="BY14" i="6"/>
  <c r="BV14" i="6"/>
  <c r="BS14" i="6"/>
  <c r="BP14" i="6"/>
  <c r="BM14" i="6"/>
  <c r="BJ14" i="6"/>
  <c r="BG14" i="6"/>
  <c r="BD14" i="6"/>
  <c r="BA14" i="6"/>
  <c r="AX14" i="6"/>
  <c r="AR14" i="6"/>
  <c r="AO14" i="6"/>
  <c r="AL14" i="6"/>
  <c r="AF14" i="6"/>
  <c r="AC14" i="6"/>
  <c r="Z14" i="6"/>
  <c r="BY13" i="6"/>
  <c r="BV13" i="6"/>
  <c r="BS13" i="6"/>
  <c r="BP13" i="6"/>
  <c r="BM13" i="6"/>
  <c r="BJ13" i="6"/>
  <c r="BG13" i="6"/>
  <c r="BD13" i="6"/>
  <c r="BA13" i="6"/>
  <c r="AX13" i="6"/>
  <c r="AR13" i="6"/>
  <c r="AO13" i="6"/>
  <c r="AL13" i="6"/>
  <c r="AF13" i="6"/>
  <c r="AC13" i="6"/>
  <c r="Z13" i="6"/>
  <c r="U42" i="16" l="1"/>
  <c r="V42" i="16"/>
  <c r="W42" i="16"/>
  <c r="X42" i="16"/>
  <c r="T51" i="16"/>
  <c r="Z24" i="6"/>
  <c r="AC24" i="6"/>
  <c r="AF24" i="6"/>
  <c r="AL24" i="6"/>
  <c r="AO24" i="6"/>
  <c r="AR24" i="6"/>
  <c r="AX24" i="6"/>
  <c r="BA24" i="6"/>
  <c r="BD24" i="6"/>
  <c r="BG24" i="6"/>
  <c r="BJ24" i="6"/>
  <c r="BM24" i="6"/>
  <c r="BP24" i="6"/>
  <c r="BS24" i="6"/>
  <c r="BV24" i="6"/>
  <c r="BY24" i="6"/>
  <c r="X51" i="16" l="1"/>
  <c r="W51" i="16"/>
  <c r="V51" i="16"/>
  <c r="U51" i="16"/>
</calcChain>
</file>

<file path=xl/sharedStrings.xml><?xml version="1.0" encoding="utf-8"?>
<sst xmlns="http://schemas.openxmlformats.org/spreadsheetml/2006/main" count="1102" uniqueCount="333">
  <si>
    <t>RECURSOS TOTAIS</t>
  </si>
  <si>
    <t>REQUISITOS TOTAIS</t>
  </si>
  <si>
    <t>Energia Comprada</t>
  </si>
  <si>
    <t>Mercado Faturado (6)</t>
  </si>
  <si>
    <t>Itaipu</t>
  </si>
  <si>
    <r>
      <t xml:space="preserve">Contratos Regulados </t>
    </r>
    <r>
      <rPr>
        <vertAlign val="superscript"/>
        <sz val="10"/>
        <color rgb="FF000000"/>
        <rFont val="Arial"/>
        <family val="2"/>
      </rPr>
      <t>(1)</t>
    </r>
  </si>
  <si>
    <t>Perdas - Rede de Distribuição (5)</t>
  </si>
  <si>
    <r>
      <t xml:space="preserve">PROINFA </t>
    </r>
    <r>
      <rPr>
        <vertAlign val="superscript"/>
        <sz val="10"/>
        <color rgb="FF000000"/>
        <rFont val="Arial"/>
        <family val="2"/>
      </rPr>
      <t>(2)</t>
    </r>
  </si>
  <si>
    <r>
      <t xml:space="preserve">Contratos Bilaterais </t>
    </r>
    <r>
      <rPr>
        <vertAlign val="superscript"/>
        <sz val="10"/>
        <color rgb="FF000000"/>
        <rFont val="Arial"/>
        <family val="2"/>
      </rPr>
      <t>(3)</t>
    </r>
  </si>
  <si>
    <t>Perdas - Rede Básica</t>
  </si>
  <si>
    <t>Contrato Compra Energia Nuclear</t>
  </si>
  <si>
    <t>Contrato Cota Garantia Fisica</t>
  </si>
  <si>
    <t>Vendas na CCEE</t>
  </si>
  <si>
    <t>Consumo GD</t>
  </si>
  <si>
    <t>Geração Injetada Diretamente na Rede de Distribuição   (4)</t>
  </si>
  <si>
    <t>Compra na CCEE</t>
  </si>
  <si>
    <t>1. Compra de Energia  Elétrica pela CEMIG D por meio de CCEAR e Leilão de Ajuste</t>
  </si>
  <si>
    <t>2. Programa de Incentivo às Fontes Alternativas de Energia</t>
  </si>
  <si>
    <t>3. Energia Contratada pela CEMIG D de forma bilateral com a UHE Ponte de Pedra e UHE Capim Branco</t>
  </si>
  <si>
    <t>4. Compra de Energia não modelada na CCEE e outras injeções (incluindo micro geração distribuída)</t>
  </si>
  <si>
    <t>5. Perdas técnicas e não técnicas atribuídas ao mercado cativo e a energia transportada na rede de distribuição</t>
  </si>
  <si>
    <t xml:space="preserve">6. Considera a energia compesada pela Micro e Mini GD e o mês de referência é o de leitura </t>
  </si>
  <si>
    <t>(Em milhares de Reais)</t>
  </si>
  <si>
    <t xml:space="preserve">  HISTÓRICO</t>
  </si>
  <si>
    <t>3T25</t>
  </si>
  <si>
    <t>3T24</t>
  </si>
  <si>
    <t>Variação %</t>
  </si>
  <si>
    <t>2T25</t>
  </si>
  <si>
    <t>1T25</t>
  </si>
  <si>
    <t>2024 (acumulado)</t>
  </si>
  <si>
    <t>2T24</t>
  </si>
  <si>
    <t>1T24</t>
  </si>
  <si>
    <t>2023 (acumulado)</t>
  </si>
  <si>
    <t>3T23</t>
  </si>
  <si>
    <t>2T23</t>
  </si>
  <si>
    <t>1T23</t>
  </si>
  <si>
    <t>2022 (acumulado)</t>
  </si>
  <si>
    <t>3T22</t>
  </si>
  <si>
    <t>2T22</t>
  </si>
  <si>
    <t>1T22</t>
  </si>
  <si>
    <t>2021 (acumulado)</t>
  </si>
  <si>
    <t>3T21</t>
  </si>
  <si>
    <t>2T21</t>
  </si>
  <si>
    <t>1T21</t>
  </si>
  <si>
    <t>2020 (acumulado)</t>
  </si>
  <si>
    <t>3T20</t>
  </si>
  <si>
    <t>2T20</t>
  </si>
  <si>
    <t>1T20</t>
  </si>
  <si>
    <t>MWh</t>
  </si>
  <si>
    <t>R$</t>
  </si>
  <si>
    <t>Preço Médio MWh Faturado  (R$/MWh) (1)</t>
  </si>
  <si>
    <t>Residencial</t>
  </si>
  <si>
    <t>Industrial</t>
  </si>
  <si>
    <t>Comércio, serviços e outros</t>
  </si>
  <si>
    <t>Rural</t>
  </si>
  <si>
    <t>Poder público</t>
  </si>
  <si>
    <t>Iluminação pública</t>
  </si>
  <si>
    <t>Serviço público</t>
  </si>
  <si>
    <t>Subtotal</t>
  </si>
  <si>
    <t>Consumo próprio</t>
  </si>
  <si>
    <t>-</t>
  </si>
  <si>
    <t xml:space="preserve"> -   </t>
  </si>
  <si>
    <t xml:space="preserve">                              -  </t>
  </si>
  <si>
    <t xml:space="preserve">                             - </t>
  </si>
  <si>
    <t xml:space="preserve">                            - </t>
  </si>
  <si>
    <t xml:space="preserve">                             -  </t>
  </si>
  <si>
    <t>Suprimento a outras Concessionárias</t>
  </si>
  <si>
    <t>Fornecimento não faturado líquido</t>
  </si>
  <si>
    <t>Fornecimento bruto de energia elétrica e receita de uso da rede - consumidores cativos</t>
  </si>
  <si>
    <t xml:space="preserve">Restituição de créditos de PIS/Pasep e Cofins aos consumidores - Realização </t>
  </si>
  <si>
    <t>Receita de uso da rede - consumidores livres</t>
  </si>
  <si>
    <t xml:space="preserve">Ativos e passivos financeiros setoriais líquidos </t>
  </si>
  <si>
    <t>Receita de construção de infraestrutura de distribuição</t>
  </si>
  <si>
    <t xml:space="preserve">Ajuste de expectativa do fluxo de caixa do ativo financeiro indenizável da concessão </t>
  </si>
  <si>
    <t>Compensação por violação de padrão indicador de continuidade</t>
  </si>
  <si>
    <t>Transações no Mecanismo de Venda de Excedentes</t>
  </si>
  <si>
    <t xml:space="preserve"> - </t>
  </si>
  <si>
    <t>Outras receitas operacionais</t>
  </si>
  <si>
    <t xml:space="preserve">Tributos e encargos incidentes sobre as receitas </t>
  </si>
  <si>
    <t>Energia elétrica comprada para revenda</t>
  </si>
  <si>
    <t>Encargos de uso da rede básica de transmissão e demais encargos do sistema</t>
  </si>
  <si>
    <t>Custo de construção da infraestrutura de distribuição</t>
  </si>
  <si>
    <t>Pessoal</t>
  </si>
  <si>
    <t>Participação de empregados e administradores no resultado</t>
  </si>
  <si>
    <t>Obrigações pós-emprego</t>
  </si>
  <si>
    <t>Materiais</t>
  </si>
  <si>
    <t xml:space="preserve">Serviços de terceiros </t>
  </si>
  <si>
    <t xml:space="preserve">Amortização </t>
  </si>
  <si>
    <t xml:space="preserve">Amortização direito de uso - arrendamento </t>
  </si>
  <si>
    <t>Provisões</t>
  </si>
  <si>
    <t xml:space="preserve">Perdas de créditos esperadas </t>
  </si>
  <si>
    <t>Perda esperada com outros créditos</t>
  </si>
  <si>
    <t xml:space="preserve">Outras despesas </t>
  </si>
  <si>
    <t>Total</t>
  </si>
  <si>
    <t>Energia de Itaipu binacional</t>
  </si>
  <si>
    <t xml:space="preserve">Contratos por cotas de garantia física     </t>
  </si>
  <si>
    <t>Cotas das usinas de Angra I e II</t>
  </si>
  <si>
    <t>Energia de curto prazo - CCEE</t>
  </si>
  <si>
    <t xml:space="preserve">                                              - </t>
  </si>
  <si>
    <t>Contratos bilaterais</t>
  </si>
  <si>
    <t>Energia adquirida em leilão em ambiente regulado</t>
  </si>
  <si>
    <t>PROINFA</t>
  </si>
  <si>
    <t>Geração distribuída</t>
  </si>
  <si>
    <t>Créditos de PIS/Pasep e Cofins</t>
  </si>
  <si>
    <t>  </t>
  </si>
  <si>
    <t>RECEITAS FINANCEIRAS</t>
  </si>
  <si>
    <t>Renda de aplicação financeira</t>
  </si>
  <si>
    <t>PIS/Pasep e Cofins incidentes sobre receitas financeiras</t>
  </si>
  <si>
    <t>Acréscimos moratórios de contas de energia</t>
  </si>
  <si>
    <t>Variações cambiais de empréstimos e financiamentos</t>
  </si>
  <si>
    <t>Variações cambiais de Itaipu</t>
  </si>
  <si>
    <t xml:space="preserve">Variações monetárias </t>
  </si>
  <si>
    <t xml:space="preserve">                               -   </t>
  </si>
  <si>
    <t>Variação monetária depósitos judiciais</t>
  </si>
  <si>
    <t>Variação monetária de empréstimos e debêntures</t>
  </si>
  <si>
    <t xml:space="preserve">Variação monetária - CVA </t>
  </si>
  <si>
    <t xml:space="preserve">Atualização dos créditos de PIS/Pasep e Cofins </t>
  </si>
  <si>
    <t>Atualização crédito IRPJ sobre PAT</t>
  </si>
  <si>
    <t>Outras</t>
  </si>
  <si>
    <t>DESPESAS FINANCEIRAS</t>
  </si>
  <si>
    <t xml:space="preserve">Encargos de debêntures </t>
  </si>
  <si>
    <t xml:space="preserve">Amortização do custo de transação </t>
  </si>
  <si>
    <t>Encargos de variação monetária - Forluz</t>
  </si>
  <si>
    <t xml:space="preserve">Variação monetária de debêntures </t>
  </si>
  <si>
    <t xml:space="preserve">Atualização PIS/Pasep e Cofins a restituir </t>
  </si>
  <si>
    <t>Variação monetária de P&amp;D e PEE</t>
  </si>
  <si>
    <t xml:space="preserve">Variação monetária de arrendamentos </t>
  </si>
  <si>
    <t xml:space="preserve">Atualização estimada de créditos de GD, líquida </t>
  </si>
  <si>
    <t>Outras variações monetárias</t>
  </si>
  <si>
    <t>RESULTADO FINANCEIRO LÍQUIDO</t>
  </si>
  <si>
    <t>Amortização da dívida</t>
  </si>
  <si>
    <t>2030 em diante</t>
  </si>
  <si>
    <t>Indexadores</t>
  </si>
  <si>
    <t>IPCA</t>
  </si>
  <si>
    <t>CDI</t>
  </si>
  <si>
    <t>Total por Indexadores</t>
  </si>
  <si>
    <t>(-) Custos de transação</t>
  </si>
  <si>
    <t>(-) Desconto</t>
  </si>
  <si>
    <t>Total geral</t>
  </si>
  <si>
    <t>Financiadores</t>
  </si>
  <si>
    <t>Vencimento principal</t>
  </si>
  <si>
    <t>Encargos financeiros anuais (%)</t>
  </si>
  <si>
    <t>Circulante</t>
  </si>
  <si>
    <t>Não circulante</t>
  </si>
  <si>
    <t>Debêntures - 3ª Emissão - 3ª Série (1)</t>
  </si>
  <si>
    <t>IPCA+5,10%</t>
  </si>
  <si>
    <t>IPCA+4,10%</t>
  </si>
  <si>
    <t>CDI+1,35%</t>
  </si>
  <si>
    <t>IPCA+6,10%</t>
  </si>
  <si>
    <t>CDI+2,05%</t>
  </si>
  <si>
    <t>CDI+0,80%</t>
  </si>
  <si>
    <t>IPCA+6,15%</t>
  </si>
  <si>
    <t>CDI+0,55%</t>
  </si>
  <si>
    <t>IPCA+6,58%</t>
  </si>
  <si>
    <t>CDI+0,86%</t>
  </si>
  <si>
    <t>IPCA+7,55%</t>
  </si>
  <si>
    <t>CDI+0,64%</t>
  </si>
  <si>
    <t>9M25</t>
  </si>
  <si>
    <t>1S25</t>
  </si>
  <si>
    <t>9M24</t>
  </si>
  <si>
    <t>1S24</t>
  </si>
  <si>
    <t>9M23</t>
  </si>
  <si>
    <t>1S23</t>
  </si>
  <si>
    <t>9M22</t>
  </si>
  <si>
    <t>1S22</t>
  </si>
  <si>
    <t>9M21</t>
  </si>
  <si>
    <t>1S21</t>
  </si>
  <si>
    <t xml:space="preserve">9M20 </t>
  </si>
  <si>
    <t>1S20</t>
  </si>
  <si>
    <t xml:space="preserve">1T20 </t>
  </si>
  <si>
    <t>Dívida em moeda estrangeira</t>
  </si>
  <si>
    <t>Dívida em moeda nacional</t>
  </si>
  <si>
    <t>Total de empréstimos</t>
  </si>
  <si>
    <t>Total de debêntures</t>
  </si>
  <si>
    <t>Total geral consolidado</t>
  </si>
  <si>
    <t>Dívida Bruta</t>
  </si>
  <si>
    <t xml:space="preserve">Caixa e equivalentes </t>
  </si>
  <si>
    <t>TVM</t>
  </si>
  <si>
    <t>Dívida Líquida</t>
  </si>
  <si>
    <t>(Em milhões de Reais)</t>
  </si>
  <si>
    <t xml:space="preserve">Descrição </t>
  </si>
  <si>
    <t>Realizado</t>
  </si>
  <si>
    <t>Geração</t>
  </si>
  <si>
    <t>Transmissão</t>
  </si>
  <si>
    <t>Distribuição</t>
  </si>
  <si>
    <t>Holding</t>
  </si>
  <si>
    <t>Gás</t>
  </si>
  <si>
    <t>Geração Distribuída</t>
  </si>
  <si>
    <t>TOTAL</t>
  </si>
  <si>
    <t>Investimentos realizados</t>
  </si>
  <si>
    <t>Caixa e equivalentes de caixa</t>
  </si>
  <si>
    <t>Títulos e valores mobiliários</t>
  </si>
  <si>
    <t>Consumidores e revendedores</t>
  </si>
  <si>
    <t>Concessionários - transporte de energia</t>
  </si>
  <si>
    <t xml:space="preserve">Tributos a recuperar </t>
  </si>
  <si>
    <t>Fundos Vinculados</t>
  </si>
  <si>
    <t>Imposto de renda e contribuição social a recuperar</t>
  </si>
  <si>
    <t>Estoques  </t>
  </si>
  <si>
    <t>Contribuição de iluminação pública</t>
  </si>
  <si>
    <t>Reembolso subsídios tarifários</t>
  </si>
  <si>
    <t>Subvenção baixa renda </t>
  </si>
  <si>
    <t>Ativos setoriais da concessão</t>
  </si>
  <si>
    <t>Outros ativos</t>
  </si>
  <si>
    <t>Realizável a longo prazo</t>
  </si>
  <si>
    <t xml:space="preserve">                              - </t>
  </si>
  <si>
    <t xml:space="preserve">Imposto de renda e contribuição social diferidos  </t>
  </si>
  <si>
    <t>Tributos a recuperar</t>
  </si>
  <si>
    <t>Depósitos vinculados a litígios</t>
  </si>
  <si>
    <t>Ativos financeiros relacionados à infraestrutura</t>
  </si>
  <si>
    <t>Ativos de contrato</t>
  </si>
  <si>
    <t xml:space="preserve">Intangíveis  </t>
  </si>
  <si>
    <t>Debêntures</t>
  </si>
  <si>
    <t>Fornecedores</t>
  </si>
  <si>
    <t xml:space="preserve">Impostos, taxas e contribuições   </t>
  </si>
  <si>
    <t>Imposto de renda e contribuição social</t>
  </si>
  <si>
    <t xml:space="preserve">                                 - </t>
  </si>
  <si>
    <t>Salários e encargos sociais</t>
  </si>
  <si>
    <t>Encargos regulatórios</t>
  </si>
  <si>
    <t>Participação dos colaboradores e administradores no resultado</t>
  </si>
  <si>
    <t>Mútuo com partes relacionadas</t>
  </si>
  <si>
    <t>Contas a pagar relacionado à energia gerada por consumidores</t>
  </si>
  <si>
    <t>Passivos setoriais da concessão</t>
  </si>
  <si>
    <t>Juros sobre capital próprio e dividendos a pagar</t>
  </si>
  <si>
    <t>Valores a restituir a consumidores</t>
  </si>
  <si>
    <t>Valores a pagar a partes relacionadas </t>
  </si>
  <si>
    <t>Arrendamentos - obrigações</t>
  </si>
  <si>
    <t>Outros passivos</t>
  </si>
  <si>
    <t>Capital social</t>
  </si>
  <si>
    <t>Adiantamento para futuro aumento de capital </t>
  </si>
  <si>
    <t>Reservas de lucros</t>
  </si>
  <si>
    <t>Ajustes de avaliação patrimonial</t>
  </si>
  <si>
    <t>Lucros acumulados</t>
  </si>
  <si>
    <t xml:space="preserve">  HISTÓRICO LAJIDA CVM</t>
  </si>
  <si>
    <t>LAJIDA - R$ milhões</t>
  </si>
  <si>
    <t>Lucro líquido do período</t>
  </si>
  <si>
    <t>Despesa com imposto de renda e contribuição social</t>
  </si>
  <si>
    <t>Resultado financeiro líquido</t>
  </si>
  <si>
    <t>Amortização</t>
  </si>
  <si>
    <t>Lajida conforme "Resolução CVM 156"</t>
  </si>
  <si>
    <t>Programa de desligamento voluntário programado</t>
  </si>
  <si>
    <t>Reversão de Provisões Tributárias - INSS s/ PLR</t>
  </si>
  <si>
    <t>Remensuração do passivo de pós-emprego</t>
  </si>
  <si>
    <t>= Lajida ajustado</t>
  </si>
  <si>
    <t>(Em milhares de Reais, exceto resultado por ação)</t>
  </si>
  <si>
    <t>Receita líquida</t>
  </si>
  <si>
    <t xml:space="preserve">Custos </t>
  </si>
  <si>
    <t xml:space="preserve">Custo com energia elétrica </t>
  </si>
  <si>
    <t>Custo de construção de infraestrutura de distribuição</t>
  </si>
  <si>
    <t>Custos de operação</t>
  </si>
  <si>
    <t>Lucro bruto</t>
  </si>
  <si>
    <t xml:space="preserve">Despesas </t>
  </si>
  <si>
    <t>Perdas de créditos esperadas - PCE</t>
  </si>
  <si>
    <t>Despesas gerais e administrativas</t>
  </si>
  <si>
    <t>Outras despesas, líquidas</t>
  </si>
  <si>
    <t>Resultado antes do resultado financeiro e dos tributos sobre o lucro</t>
  </si>
  <si>
    <t>Receitas financeiras</t>
  </si>
  <si>
    <t>Despesas financeiras</t>
  </si>
  <si>
    <t>Resultado antes do imposto de renda e contribuição social</t>
  </si>
  <si>
    <t>Imposto de renda e contribuição social correntes</t>
  </si>
  <si>
    <t xml:space="preserve">Imposto de renda e contribuição social diferidos </t>
  </si>
  <si>
    <t>Lucro líquido do exercício</t>
  </si>
  <si>
    <t>Lucro básico e diluído por ação (em R$)</t>
  </si>
  <si>
    <t>FLUXO DE CAIXA DAS ATIVIDADES OPERACIONAIS</t>
  </si>
  <si>
    <t>Perdas de créditos esperadas</t>
  </si>
  <si>
    <t xml:space="preserve">Provisões </t>
  </si>
  <si>
    <t>Restituição de créditos de PIS/Pasep e Cofins aos consumidores</t>
  </si>
  <si>
    <t>Valor residual líquido de ativos financeiros da concessão e intangível baixados</t>
  </si>
  <si>
    <t xml:space="preserve">Juros e variações monetárias </t>
  </si>
  <si>
    <t>Reversão de valores a restituir a consumidores</t>
  </si>
  <si>
    <t>Ajuste de expectativa do fluxo de caixa do ativo financeiro da concessão</t>
  </si>
  <si>
    <t>Amortização do custo de transação de empréstimos</t>
  </si>
  <si>
    <t>Imposto de renda e contribuição social corrente e diferido</t>
  </si>
  <si>
    <t>Consumidores, revendedores e concessionários de transporte de energia</t>
  </si>
  <si>
    <t>Tributos compensáveis</t>
  </si>
  <si>
    <t xml:space="preserve">Imposto de renda e contribuição social a recuperar </t>
  </si>
  <si>
    <t>Outros</t>
  </si>
  <si>
    <t xml:space="preserve">Aumento (redução) de passivos   </t>
  </si>
  <si>
    <t>Impostos, taxas e contribuições</t>
  </si>
  <si>
    <t>Contribuições pagas de pós-emprego</t>
  </si>
  <si>
    <t>Provisões pagas</t>
  </si>
  <si>
    <t>Contas a pagar relacionado a energia gerada por consumidores</t>
  </si>
  <si>
    <t>Caixa gerado pelas atividades operacionais</t>
  </si>
  <si>
    <t>Juros de debêntures pagos</t>
  </si>
  <si>
    <t>Juros de arrendamento pagos</t>
  </si>
  <si>
    <t>Juros recebidos</t>
  </si>
  <si>
    <t>Imposto de renda e contribuição social pagos</t>
  </si>
  <si>
    <t>CAIXA LÍQUIDO GERADO PELAS ATIVIDADES OPERACIONAIS</t>
  </si>
  <si>
    <t>FLUXO DE CAIXA DAS ATIVIDADES DE INVESTIMENTO</t>
  </si>
  <si>
    <t>Aplicações em Títulos e Valores Mobiliários</t>
  </si>
  <si>
    <t>Resgate de Títulos e Valores Mobiliários</t>
  </si>
  <si>
    <t>Adição em intangível</t>
  </si>
  <si>
    <t xml:space="preserve">Adição em ativos de contrato </t>
  </si>
  <si>
    <t>Aplicações em fundos vinculados</t>
  </si>
  <si>
    <t>Resgates de fundos vinculados</t>
  </si>
  <si>
    <t>CAIXA LÍQUIDO CONSUMIDO PELAS ATIVIDADES DE INVESTIMENTO</t>
  </si>
  <si>
    <t>FLUXO DE CAIXA DAS ATIVIDADES DE FINANCIAMENTO</t>
  </si>
  <si>
    <t>Captação de debêntures líquidas</t>
  </si>
  <si>
    <t>Pagamento de arrendamento</t>
  </si>
  <si>
    <t>Pagamento de empréstimos e debêntures</t>
  </si>
  <si>
    <t>Juros sobre capital próprio e dividendos pagos</t>
  </si>
  <si>
    <t>CAIXA LÍQUIDO GERADO PELAS ATIVIDADES DE FINANCIAMENTO</t>
  </si>
  <si>
    <t>VARIAÇÃO LÍQUIDA DO CAIXA E EQUIVALENTES DE CAIXA</t>
  </si>
  <si>
    <t>Caixa e equivalentes de caixa no início do período</t>
  </si>
  <si>
    <t>Caixa e equivalentes de caixa no final do período</t>
  </si>
  <si>
    <t>11.748 GWh</t>
  </si>
  <si>
    <t xml:space="preserve">Debêntures - 7ª Emissão - 2ª série </t>
  </si>
  <si>
    <t xml:space="preserve">Debêntures - 8ª Emissão - 1ª série </t>
  </si>
  <si>
    <t xml:space="preserve">Debêntures - 8ª Emissão - 2ª série </t>
  </si>
  <si>
    <t xml:space="preserve">Debêntures - 9ª Emissão - Série Única </t>
  </si>
  <si>
    <t xml:space="preserve">Debêntures - 10ª emissão - 1ª série </t>
  </si>
  <si>
    <t xml:space="preserve">Debêntures - 10ª emissão - 2ª série </t>
  </si>
  <si>
    <t xml:space="preserve">Debêntures - 11ª emissão - 1ª série </t>
  </si>
  <si>
    <t xml:space="preserve">Debêntures - 11ª emissão - 2ª série </t>
  </si>
  <si>
    <t xml:space="preserve">Debêntures - 12ª emissão - 1ª série </t>
  </si>
  <si>
    <t xml:space="preserve">Debêntures - 12ª emissão - 2ª série </t>
  </si>
  <si>
    <t xml:space="preserve">Debêntures - 13ª emissão - 1ª série </t>
  </si>
  <si>
    <t xml:space="preserve">Debêntures - 13ª emissão - 2ª série </t>
  </si>
  <si>
    <t>(-) Desconto na emissão de debêntures (1)</t>
  </si>
  <si>
    <t>Direito de uso</t>
  </si>
  <si>
    <t>CIRCULANTE</t>
  </si>
  <si>
    <t>TOTAL DO CIRCULANTE</t>
  </si>
  <si>
    <t>NÃO CIRCULANTE</t>
  </si>
  <si>
    <t>TOTAL DO NÃO CIRCULANTE</t>
  </si>
  <si>
    <t>ATIVO TOTAL</t>
  </si>
  <si>
    <t>TOTAL DO PASSIVO</t>
  </si>
  <si>
    <t>PATRIMÔNIO LÍQUIDO</t>
  </si>
  <si>
    <t>TOTAL DO PATRIMÔNIO LÍQUIDO</t>
  </si>
  <si>
    <t>TOTAL DO PASSIVO E DO PATRIMÔNIO LÍQUIDO</t>
  </si>
  <si>
    <t>Conciliação do lucro com o caixa gerado nas operações</t>
  </si>
  <si>
    <t>Conta de compensação de variação de valores de itens da “Parcela A” (CVA) e outros componentes financeiros</t>
  </si>
  <si>
    <t>(Aumento) redução de ativos</t>
  </si>
  <si>
    <r>
      <t>Total</t>
    </r>
    <r>
      <rPr>
        <b/>
        <vertAlign val="superscript"/>
        <sz val="10"/>
        <color rgb="FF404040"/>
        <rFont val="Arial"/>
        <family val="2"/>
      </rPr>
      <t>(1)</t>
    </r>
  </si>
  <si>
    <t>1. Considera, a partir do 3T24,  a energia compensada referente a Geração Distribuída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</si>
</sst>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0.0%"/>
    <numFmt numFmtId="167" formatCode="_-* #,##0.00_-;\(#,##0.00\);_-* &quot;-&quot;??_-;_-@_-"/>
    <numFmt numFmtId="168" formatCode="_-* #,##0_-;\(#,##0\);_-* &quot;-&quot;??_-;_-@_-"/>
    <numFmt numFmtId="169" formatCode="_-* #,##0_-;\-* #,##0_-;_-* &quot;-&quot;??_-;_-@_-"/>
    <numFmt numFmtId="170" formatCode="_-* #,##0.0000_-;\(#,##0.0000\);_-* &quot;-&quot;??_-;_-@_-"/>
    <numFmt numFmtId="171" formatCode="0.0000"/>
    <numFmt numFmtId="172" formatCode="0.00000"/>
  </numFmts>
  <fonts count="5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44D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744D"/>
      <name val="Calibri"/>
      <family val="2"/>
    </font>
    <font>
      <b/>
      <sz val="10"/>
      <color rgb="FF00744D"/>
      <name val="Arial"/>
      <family val="2"/>
    </font>
    <font>
      <sz val="1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sz val="10"/>
      <color theme="1" tint="0.249977111117893"/>
      <name val="Arial"/>
      <family val="2"/>
    </font>
    <font>
      <b/>
      <sz val="11"/>
      <color rgb="FFFFFFFF"/>
      <name val="Arial"/>
      <family val="2"/>
    </font>
    <font>
      <b/>
      <sz val="11"/>
      <color rgb="FF00744D"/>
      <name val="Arial"/>
      <family val="2"/>
    </font>
    <font>
      <b/>
      <sz val="14"/>
      <color rgb="FF00744D"/>
      <name val="Calibri"/>
      <family val="2"/>
    </font>
    <font>
      <b/>
      <sz val="10"/>
      <color theme="1" tint="0.249977111117893"/>
      <name val="Arial"/>
      <family val="2"/>
    </font>
    <font>
      <sz val="11"/>
      <color rgb="FFFFFFFF"/>
      <name val="Arial"/>
      <family val="2"/>
    </font>
    <font>
      <b/>
      <sz val="10"/>
      <color rgb="FF0000FF"/>
      <name val="Arial"/>
      <family val="2"/>
    </font>
    <font>
      <b/>
      <sz val="10"/>
      <color rgb="FF0000E1"/>
      <name val="Arial"/>
      <family val="2"/>
    </font>
    <font>
      <sz val="10"/>
      <color rgb="FF000000"/>
      <name val="Arial"/>
      <family val="2"/>
    </font>
    <font>
      <b/>
      <u/>
      <sz val="10"/>
      <color rgb="FF0000FF"/>
      <name val="Arial"/>
      <family val="2"/>
    </font>
    <font>
      <sz val="7"/>
      <color rgb="FF40404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404040"/>
      <name val="Calibri"/>
      <family val="2"/>
    </font>
    <font>
      <sz val="8"/>
      <color rgb="FF000000"/>
      <name val="Arial"/>
      <family val="2"/>
    </font>
    <font>
      <sz val="6.5"/>
      <color rgb="FFFFFFFF"/>
      <name val="Calibri"/>
      <family val="2"/>
    </font>
    <font>
      <sz val="11"/>
      <color theme="0"/>
      <name val="Calibri"/>
      <family val="2"/>
      <scheme val="minor"/>
    </font>
    <font>
      <sz val="11"/>
      <color rgb="FF404040"/>
      <name val="Arial"/>
      <family val="2"/>
    </font>
    <font>
      <vertAlign val="superscript"/>
      <sz val="10"/>
      <color rgb="FF000000"/>
      <name val="Arial"/>
      <family val="2"/>
    </font>
    <font>
      <sz val="11"/>
      <name val="Calibri"/>
      <family val="2"/>
      <scheme val="minor"/>
    </font>
    <font>
      <b/>
      <sz val="1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b/>
      <sz val="11"/>
      <color rgb="FFFF0000"/>
      <name val="Calibri"/>
      <family val="2"/>
      <scheme val="minor"/>
    </font>
    <font>
      <b/>
      <strike/>
      <sz val="9.3000000000000007"/>
      <color theme="1"/>
      <name val="Arial"/>
      <family val="2"/>
    </font>
    <font>
      <sz val="10"/>
      <color rgb="FFFF0000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744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8"/>
      <color theme="1"/>
      <name val="Arial"/>
      <family val="2"/>
    </font>
    <font>
      <b/>
      <vertAlign val="superscript"/>
      <sz val="10"/>
      <color rgb="FF40404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28"/>
        <bgColor indexed="64"/>
      </patternFill>
    </fill>
    <fill>
      <patternFill patternType="solid">
        <fgColor rgb="FF46D2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822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4.9989318521683403E-2"/>
        <bgColor rgb="FF000000"/>
      </patternFill>
    </fill>
  </fills>
  <borders count="6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ck">
        <color rgb="FFFFFFFF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double">
        <color rgb="FF006600"/>
      </left>
      <right/>
      <top style="double">
        <color rgb="FF006600"/>
      </top>
      <bottom/>
      <diagonal/>
    </border>
    <border>
      <left/>
      <right style="double">
        <color rgb="FF006600"/>
      </right>
      <top style="double">
        <color rgb="FF006600"/>
      </top>
      <bottom/>
      <diagonal/>
    </border>
    <border>
      <left style="double">
        <color rgb="FF006600"/>
      </left>
      <right/>
      <top/>
      <bottom/>
      <diagonal/>
    </border>
    <border>
      <left/>
      <right style="double">
        <color rgb="FF006600"/>
      </right>
      <top/>
      <bottom/>
      <diagonal/>
    </border>
    <border>
      <left style="double">
        <color rgb="FF006600"/>
      </left>
      <right/>
      <top/>
      <bottom style="double">
        <color rgb="FF006600"/>
      </bottom>
      <diagonal/>
    </border>
    <border>
      <left/>
      <right style="double">
        <color rgb="FF006600"/>
      </right>
      <top/>
      <bottom style="double">
        <color rgb="FF006600"/>
      </bottom>
      <diagonal/>
    </border>
    <border>
      <left style="thin">
        <color theme="0"/>
      </left>
      <right/>
      <top/>
      <bottom style="double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ck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ck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rgb="FFFFFFFF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double">
        <color indexed="64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auto="1"/>
      </top>
      <bottom/>
      <diagonal/>
    </border>
    <border>
      <left/>
      <right style="thin">
        <color rgb="FFFFFFFF"/>
      </right>
      <top style="thin">
        <color indexed="64"/>
      </top>
      <bottom style="double">
        <color indexed="64"/>
      </bottom>
      <diagonal/>
    </border>
    <border>
      <left/>
      <right/>
      <top style="thick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rgb="FF000000"/>
      </top>
      <bottom style="double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1"/>
      </bottom>
      <diagonal/>
    </border>
    <border>
      <left/>
      <right style="medium">
        <color rgb="FFFFFFFF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/>
      <top style="thin">
        <color theme="2"/>
      </top>
      <bottom/>
      <diagonal/>
    </border>
    <border>
      <left style="thin">
        <color rgb="FFFFFFFF"/>
      </left>
      <right/>
      <top style="thin">
        <color theme="2"/>
      </top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2" borderId="0" applyFont="0" applyBorder="0" applyAlignment="0">
      <alignment vertical="center" wrapText="1"/>
    </xf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92">
    <xf numFmtId="0" fontId="0" fillId="0" borderId="0" xfId="0"/>
    <xf numFmtId="0" fontId="1" fillId="3" borderId="0" xfId="0" applyFont="1" applyFill="1"/>
    <xf numFmtId="0" fontId="4" fillId="0" borderId="0" xfId="0" applyFont="1"/>
    <xf numFmtId="0" fontId="4" fillId="4" borderId="0" xfId="0" applyFont="1" applyFill="1"/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3"/>
    <xf numFmtId="164" fontId="11" fillId="0" borderId="0" xfId="3" applyNumberFormat="1"/>
    <xf numFmtId="164" fontId="0" fillId="0" borderId="0" xfId="4" applyNumberFormat="1" applyFont="1" applyFill="1"/>
    <xf numFmtId="166" fontId="0" fillId="0" borderId="0" xfId="5" applyNumberFormat="1" applyFont="1" applyFill="1"/>
    <xf numFmtId="164" fontId="0" fillId="0" borderId="0" xfId="4" applyNumberFormat="1" applyFont="1"/>
    <xf numFmtId="3" fontId="0" fillId="0" borderId="0" xfId="0" applyNumberFormat="1"/>
    <xf numFmtId="0" fontId="12" fillId="2" borderId="0" xfId="0" applyFont="1" applyFill="1" applyAlignment="1">
      <alignment vertical="center" wrapText="1"/>
    </xf>
    <xf numFmtId="168" fontId="13" fillId="2" borderId="1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0" fillId="4" borderId="0" xfId="0" applyFill="1"/>
    <xf numFmtId="3" fontId="0" fillId="4" borderId="0" xfId="0" applyNumberFormat="1" applyFill="1"/>
    <xf numFmtId="0" fontId="13" fillId="7" borderId="0" xfId="0" applyFont="1" applyFill="1" applyAlignment="1">
      <alignment horizontal="left" vertical="center" wrapText="1" indent="2"/>
    </xf>
    <xf numFmtId="0" fontId="6" fillId="6" borderId="0" xfId="0" applyFont="1" applyFill="1" applyAlignment="1">
      <alignment horizontal="left" vertical="center" wrapText="1"/>
    </xf>
    <xf numFmtId="169" fontId="6" fillId="6" borderId="1" xfId="1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indent="1"/>
    </xf>
    <xf numFmtId="0" fontId="14" fillId="2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" fillId="0" borderId="0" xfId="0" applyFont="1"/>
    <xf numFmtId="0" fontId="12" fillId="0" borderId="2" xfId="0" applyFont="1" applyBorder="1" applyAlignment="1">
      <alignment vertical="center" wrapText="1"/>
    </xf>
    <xf numFmtId="3" fontId="14" fillId="2" borderId="1" xfId="0" applyNumberFormat="1" applyFont="1" applyFill="1" applyBorder="1" applyAlignment="1">
      <alignment horizontal="right" vertical="center" wrapText="1"/>
    </xf>
    <xf numFmtId="0" fontId="15" fillId="5" borderId="0" xfId="0" applyFont="1" applyFill="1" applyAlignment="1">
      <alignment horizontal="center" vertical="center" wrapText="1"/>
    </xf>
    <xf numFmtId="0" fontId="13" fillId="2" borderId="7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vertical="center" wrapText="1"/>
    </xf>
    <xf numFmtId="3" fontId="18" fillId="2" borderId="6" xfId="0" applyNumberFormat="1" applyFont="1" applyFill="1" applyBorder="1" applyAlignment="1">
      <alignment horizontal="righ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25" fillId="0" borderId="0" xfId="0" applyFont="1"/>
    <xf numFmtId="168" fontId="12" fillId="2" borderId="17" xfId="0" applyNumberFormat="1" applyFont="1" applyFill="1" applyBorder="1" applyAlignment="1">
      <alignment horizontal="right" vertical="center" wrapText="1"/>
    </xf>
    <xf numFmtId="0" fontId="26" fillId="0" borderId="0" xfId="0" applyFont="1"/>
    <xf numFmtId="168" fontId="0" fillId="0" borderId="0" xfId="0" applyNumberFormat="1"/>
    <xf numFmtId="169" fontId="14" fillId="2" borderId="1" xfId="1" applyNumberFormat="1" applyFont="1" applyFill="1" applyBorder="1" applyAlignment="1">
      <alignment horizontal="right" vertical="center" wrapText="1"/>
    </xf>
    <xf numFmtId="0" fontId="18" fillId="7" borderId="0" xfId="0" applyFont="1" applyFill="1" applyAlignment="1">
      <alignment vertical="center" wrapText="1"/>
    </xf>
    <xf numFmtId="0" fontId="15" fillId="10" borderId="20" xfId="0" applyFont="1" applyFill="1" applyBorder="1" applyAlignment="1">
      <alignment horizontal="center" vertical="center" wrapText="1"/>
    </xf>
    <xf numFmtId="169" fontId="13" fillId="7" borderId="1" xfId="1" applyNumberFormat="1" applyFont="1" applyFill="1" applyBorder="1" applyAlignment="1">
      <alignment horizontal="center" vertical="center" wrapText="1"/>
    </xf>
    <xf numFmtId="168" fontId="29" fillId="0" borderId="0" xfId="0" applyNumberFormat="1" applyFont="1"/>
    <xf numFmtId="0" fontId="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1" fillId="2" borderId="2" xfId="0" applyFont="1" applyFill="1" applyBorder="1" applyAlignment="1">
      <alignment vertical="center" wrapText="1"/>
    </xf>
    <xf numFmtId="168" fontId="11" fillId="2" borderId="2" xfId="0" applyNumberFormat="1" applyFont="1" applyFill="1" applyBorder="1" applyAlignment="1">
      <alignment horizontal="right" vertical="center" wrapText="1"/>
    </xf>
    <xf numFmtId="3" fontId="12" fillId="2" borderId="21" xfId="0" applyNumberFormat="1" applyFont="1" applyFill="1" applyBorder="1" applyAlignment="1">
      <alignment horizontal="right" vertical="center" wrapText="1"/>
    </xf>
    <xf numFmtId="0" fontId="27" fillId="4" borderId="0" xfId="0" applyFont="1" applyFill="1" applyAlignment="1">
      <alignment horizontal="left" vertical="center" wrapText="1" shrinkToFit="1"/>
    </xf>
    <xf numFmtId="0" fontId="15" fillId="10" borderId="2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justify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3" fillId="7" borderId="0" xfId="0" applyFont="1" applyFill="1" applyAlignment="1">
      <alignment vertical="center" wrapText="1"/>
    </xf>
    <xf numFmtId="168" fontId="13" fillId="7" borderId="1" xfId="0" applyNumberFormat="1" applyFont="1" applyFill="1" applyBorder="1" applyAlignment="1">
      <alignment horizontal="right" vertical="center" wrapText="1"/>
    </xf>
    <xf numFmtId="168" fontId="12" fillId="2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0" xfId="0" applyFont="1" applyFill="1" applyAlignment="1">
      <alignment horizontal="left" vertical="center" wrapText="1" indent="1"/>
    </xf>
    <xf numFmtId="168" fontId="13" fillId="2" borderId="3" xfId="0" applyNumberFormat="1" applyFont="1" applyFill="1" applyBorder="1" applyAlignment="1">
      <alignment horizontal="right" vertical="center" wrapText="1"/>
    </xf>
    <xf numFmtId="168" fontId="12" fillId="2" borderId="3" xfId="0" applyNumberFormat="1" applyFont="1" applyFill="1" applyBorder="1" applyAlignment="1">
      <alignment horizontal="right" vertical="center" wrapText="1"/>
    </xf>
    <xf numFmtId="168" fontId="13" fillId="2" borderId="0" xfId="0" applyNumberFormat="1" applyFont="1" applyFill="1" applyAlignment="1">
      <alignment horizontal="right" vertical="center" wrapText="1"/>
    </xf>
    <xf numFmtId="168" fontId="12" fillId="2" borderId="0" xfId="0" applyNumberFormat="1" applyFont="1" applyFill="1" applyAlignment="1">
      <alignment horizontal="right" vertical="center" wrapText="1"/>
    </xf>
    <xf numFmtId="168" fontId="12" fillId="2" borderId="5" xfId="0" applyNumberFormat="1" applyFont="1" applyFill="1" applyBorder="1" applyAlignment="1">
      <alignment horizontal="right" vertical="center" wrapText="1"/>
    </xf>
    <xf numFmtId="168" fontId="14" fillId="2" borderId="1" xfId="0" applyNumberFormat="1" applyFont="1" applyFill="1" applyBorder="1" applyAlignment="1">
      <alignment horizontal="right" vertical="center" wrapText="1"/>
    </xf>
    <xf numFmtId="0" fontId="14" fillId="7" borderId="0" xfId="0" applyFont="1" applyFill="1" applyAlignment="1">
      <alignment vertical="center" wrapText="1"/>
    </xf>
    <xf numFmtId="168" fontId="14" fillId="7" borderId="1" xfId="0" applyNumberFormat="1" applyFont="1" applyFill="1" applyBorder="1" applyAlignment="1">
      <alignment horizontal="right" vertical="center" wrapText="1"/>
    </xf>
    <xf numFmtId="168" fontId="18" fillId="7" borderId="6" xfId="0" applyNumberFormat="1" applyFont="1" applyFill="1" applyBorder="1" applyAlignment="1">
      <alignment horizontal="right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167" fontId="13" fillId="2" borderId="1" xfId="0" applyNumberFormat="1" applyFont="1" applyFill="1" applyBorder="1" applyAlignment="1">
      <alignment horizontal="right" vertical="center" wrapText="1"/>
    </xf>
    <xf numFmtId="167" fontId="13" fillId="7" borderId="1" xfId="0" applyNumberFormat="1" applyFont="1" applyFill="1" applyBorder="1" applyAlignment="1">
      <alignment horizontal="right" vertical="center" wrapText="1"/>
    </xf>
    <xf numFmtId="167" fontId="18" fillId="7" borderId="6" xfId="0" applyNumberFormat="1" applyFont="1" applyFill="1" applyBorder="1" applyAlignment="1">
      <alignment horizontal="right" vertical="center" wrapText="1"/>
    </xf>
    <xf numFmtId="168" fontId="12" fillId="7" borderId="6" xfId="0" applyNumberFormat="1" applyFont="1" applyFill="1" applyBorder="1" applyAlignment="1">
      <alignment horizontal="right" vertical="center" wrapText="1"/>
    </xf>
    <xf numFmtId="168" fontId="13" fillId="7" borderId="0" xfId="0" applyNumberFormat="1" applyFont="1" applyFill="1" applyAlignment="1">
      <alignment horizontal="right" vertical="center" wrapText="1"/>
    </xf>
    <xf numFmtId="168" fontId="12" fillId="2" borderId="21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49" fontId="12" fillId="2" borderId="0" xfId="0" applyNumberFormat="1" applyFont="1" applyFill="1" applyAlignment="1">
      <alignment horizontal="left" vertical="center" wrapText="1"/>
    </xf>
    <xf numFmtId="168" fontId="12" fillId="2" borderId="6" xfId="0" applyNumberFormat="1" applyFont="1" applyFill="1" applyBorder="1" applyAlignment="1">
      <alignment horizontal="right" vertical="center" wrapText="1"/>
    </xf>
    <xf numFmtId="0" fontId="22" fillId="11" borderId="13" xfId="0" applyFont="1" applyFill="1" applyBorder="1" applyAlignment="1">
      <alignment horizontal="left" indent="2"/>
    </xf>
    <xf numFmtId="0" fontId="22" fillId="12" borderId="13" xfId="0" applyFont="1" applyFill="1" applyBorder="1" applyAlignment="1">
      <alignment horizontal="left" indent="2"/>
    </xf>
    <xf numFmtId="0" fontId="11" fillId="0" borderId="0" xfId="3" applyAlignment="1">
      <alignment horizontal="left"/>
    </xf>
    <xf numFmtId="0" fontId="30" fillId="5" borderId="0" xfId="0" applyFont="1" applyFill="1" applyAlignment="1">
      <alignment vertical="center" wrapText="1"/>
    </xf>
    <xf numFmtId="0" fontId="15" fillId="5" borderId="0" xfId="0" applyFont="1" applyFill="1" applyAlignment="1">
      <alignment vertical="center" wrapText="1"/>
    </xf>
    <xf numFmtId="0" fontId="28" fillId="5" borderId="2" xfId="0" applyFont="1" applyFill="1" applyBorder="1" applyAlignment="1">
      <alignment vertical="center" wrapText="1"/>
    </xf>
    <xf numFmtId="0" fontId="19" fillId="10" borderId="18" xfId="0" applyFont="1" applyFill="1" applyBorder="1" applyAlignment="1">
      <alignment vertical="center" wrapText="1"/>
    </xf>
    <xf numFmtId="168" fontId="13" fillId="2" borderId="27" xfId="0" applyNumberFormat="1" applyFont="1" applyFill="1" applyBorder="1" applyAlignment="1">
      <alignment horizontal="right" vertical="center" wrapText="1"/>
    </xf>
    <xf numFmtId="168" fontId="13" fillId="2" borderId="26" xfId="0" applyNumberFormat="1" applyFont="1" applyFill="1" applyBorder="1" applyAlignment="1">
      <alignment horizontal="right" vertical="center" wrapText="1"/>
    </xf>
    <xf numFmtId="168" fontId="32" fillId="0" borderId="0" xfId="0" applyNumberFormat="1" applyFont="1"/>
    <xf numFmtId="169" fontId="11" fillId="11" borderId="14" xfId="1" applyNumberFormat="1" applyFont="1" applyFill="1" applyBorder="1" applyAlignment="1">
      <alignment horizontal="right"/>
    </xf>
    <xf numFmtId="169" fontId="11" fillId="12" borderId="14" xfId="1" applyNumberFormat="1" applyFont="1" applyFill="1" applyBorder="1" applyAlignment="1">
      <alignment horizontal="right"/>
    </xf>
    <xf numFmtId="169" fontId="11" fillId="0" borderId="0" xfId="3" applyNumberFormat="1"/>
    <xf numFmtId="169" fontId="6" fillId="6" borderId="28" xfId="1" applyNumberFormat="1" applyFont="1" applyFill="1" applyBorder="1" applyAlignment="1">
      <alignment horizontal="center" vertical="center" wrapText="1"/>
    </xf>
    <xf numFmtId="169" fontId="13" fillId="7" borderId="28" xfId="1" applyNumberFormat="1" applyFont="1" applyFill="1" applyBorder="1" applyAlignment="1">
      <alignment horizontal="center" vertical="center" wrapText="1"/>
    </xf>
    <xf numFmtId="168" fontId="13" fillId="2" borderId="27" xfId="0" applyNumberFormat="1" applyFont="1" applyFill="1" applyBorder="1" applyAlignment="1">
      <alignment horizontal="left" vertical="center" wrapText="1"/>
    </xf>
    <xf numFmtId="168" fontId="12" fillId="2" borderId="27" xfId="0" applyNumberFormat="1" applyFont="1" applyFill="1" applyBorder="1" applyAlignment="1">
      <alignment horizontal="left" vertical="center" wrapText="1"/>
    </xf>
    <xf numFmtId="168" fontId="13" fillId="2" borderId="0" xfId="0" applyNumberFormat="1" applyFont="1" applyFill="1" applyAlignment="1">
      <alignment horizontal="left" vertical="center" wrapText="1"/>
    </xf>
    <xf numFmtId="168" fontId="12" fillId="2" borderId="29" xfId="0" applyNumberFormat="1" applyFont="1" applyFill="1" applyBorder="1" applyAlignment="1">
      <alignment horizontal="right" vertical="center" wrapText="1"/>
    </xf>
    <xf numFmtId="168" fontId="12" fillId="2" borderId="0" xfId="0" applyNumberFormat="1" applyFont="1" applyFill="1" applyAlignment="1">
      <alignment horizontal="left" vertical="center" wrapText="1"/>
    </xf>
    <xf numFmtId="168" fontId="13" fillId="2" borderId="1" xfId="0" applyNumberFormat="1" applyFont="1" applyFill="1" applyBorder="1" applyAlignment="1">
      <alignment horizontal="right" wrapText="1"/>
    </xf>
    <xf numFmtId="168" fontId="13" fillId="7" borderId="0" xfId="0" applyNumberFormat="1" applyFont="1" applyFill="1" applyAlignment="1">
      <alignment horizontal="right" wrapText="1"/>
    </xf>
    <xf numFmtId="0" fontId="33" fillId="2" borderId="0" xfId="0" applyFont="1" applyFill="1" applyAlignment="1">
      <alignment vertical="center" wrapText="1"/>
    </xf>
    <xf numFmtId="1" fontId="34" fillId="2" borderId="7" xfId="0" applyNumberFormat="1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168" fontId="34" fillId="2" borderId="7" xfId="1" applyNumberFormat="1" applyFont="1" applyFill="1" applyBorder="1" applyAlignment="1">
      <alignment horizontal="right" vertical="center" wrapText="1"/>
    </xf>
    <xf numFmtId="0" fontId="34" fillId="2" borderId="0" xfId="0" applyFont="1" applyFill="1" applyAlignment="1">
      <alignment vertical="center" wrapText="1"/>
    </xf>
    <xf numFmtId="10" fontId="34" fillId="2" borderId="7" xfId="2" applyNumberFormat="1" applyFont="1" applyFill="1" applyBorder="1" applyAlignment="1">
      <alignment horizontal="center" vertical="center" wrapText="1"/>
    </xf>
    <xf numFmtId="168" fontId="34" fillId="2" borderId="7" xfId="0" applyNumberFormat="1" applyFont="1" applyFill="1" applyBorder="1" applyAlignment="1">
      <alignment horizontal="center" vertical="center" wrapText="1"/>
    </xf>
    <xf numFmtId="168" fontId="34" fillId="2" borderId="0" xfId="1" applyNumberFormat="1" applyFont="1" applyFill="1" applyBorder="1" applyAlignment="1">
      <alignment horizontal="right" vertical="center" wrapText="1"/>
    </xf>
    <xf numFmtId="168" fontId="13" fillId="2" borderId="27" xfId="0" applyNumberFormat="1" applyFont="1" applyFill="1" applyBorder="1" applyAlignment="1">
      <alignment horizontal="left" vertical="center" wrapText="1" indent="1"/>
    </xf>
    <xf numFmtId="0" fontId="18" fillId="2" borderId="0" xfId="0" applyFont="1" applyFill="1" applyAlignment="1">
      <alignment horizontal="left" vertical="center" wrapText="1" indent="1"/>
    </xf>
    <xf numFmtId="167" fontId="12" fillId="2" borderId="0" xfId="0" applyNumberFormat="1" applyFont="1" applyFill="1" applyAlignment="1">
      <alignment horizontal="right" vertical="center" wrapText="1"/>
    </xf>
    <xf numFmtId="168" fontId="12" fillId="2" borderId="1" xfId="0" applyNumberFormat="1" applyFont="1" applyFill="1" applyBorder="1" applyAlignment="1">
      <alignment horizontal="left" vertical="center" wrapText="1"/>
    </xf>
    <xf numFmtId="0" fontId="23" fillId="2" borderId="15" xfId="0" applyFont="1" applyFill="1" applyBorder="1"/>
    <xf numFmtId="164" fontId="21" fillId="2" borderId="16" xfId="4" applyNumberFormat="1" applyFont="1" applyFill="1" applyBorder="1" applyAlignment="1">
      <alignment horizontal="center"/>
    </xf>
    <xf numFmtId="0" fontId="20" fillId="2" borderId="13" xfId="0" applyFont="1" applyFill="1" applyBorder="1" applyAlignment="1">
      <alignment horizontal="left" indent="1"/>
    </xf>
    <xf numFmtId="3" fontId="21" fillId="2" borderId="14" xfId="0" applyNumberFormat="1" applyFont="1" applyFill="1" applyBorder="1" applyAlignment="1">
      <alignment horizontal="right"/>
    </xf>
    <xf numFmtId="0" fontId="20" fillId="7" borderId="13" xfId="0" applyFont="1" applyFill="1" applyBorder="1" applyAlignment="1">
      <alignment horizontal="left" wrapText="1" indent="1"/>
    </xf>
    <xf numFmtId="3" fontId="21" fillId="7" borderId="14" xfId="0" applyNumberFormat="1" applyFont="1" applyFill="1" applyBorder="1" applyAlignment="1">
      <alignment horizontal="right"/>
    </xf>
    <xf numFmtId="0" fontId="20" fillId="7" borderId="13" xfId="0" applyFont="1" applyFill="1" applyBorder="1" applyAlignment="1">
      <alignment horizontal="left" indent="1"/>
    </xf>
    <xf numFmtId="0" fontId="22" fillId="13" borderId="13" xfId="0" applyFont="1" applyFill="1" applyBorder="1" applyAlignment="1">
      <alignment horizontal="left" indent="2"/>
    </xf>
    <xf numFmtId="169" fontId="11" fillId="13" borderId="14" xfId="1" applyNumberFormat="1" applyFont="1" applyFill="1" applyBorder="1" applyAlignment="1">
      <alignment horizontal="right"/>
    </xf>
    <xf numFmtId="0" fontId="23" fillId="7" borderId="15" xfId="0" applyFont="1" applyFill="1" applyBorder="1"/>
    <xf numFmtId="164" fontId="21" fillId="7" borderId="16" xfId="4" applyNumberFormat="1" applyFont="1" applyFill="1" applyBorder="1" applyAlignment="1">
      <alignment horizontal="center"/>
    </xf>
    <xf numFmtId="0" fontId="20" fillId="2" borderId="13" xfId="0" applyFont="1" applyFill="1" applyBorder="1" applyAlignment="1">
      <alignment horizontal="left" wrapText="1" indent="1"/>
    </xf>
    <xf numFmtId="0" fontId="22" fillId="14" borderId="13" xfId="0" applyFont="1" applyFill="1" applyBorder="1" applyAlignment="1">
      <alignment horizontal="left" indent="2"/>
    </xf>
    <xf numFmtId="169" fontId="11" fillId="14" borderId="14" xfId="1" applyNumberFormat="1" applyFont="1" applyFill="1" applyBorder="1" applyAlignment="1">
      <alignment horizontal="right"/>
    </xf>
    <xf numFmtId="0" fontId="15" fillId="5" borderId="28" xfId="0" applyFont="1" applyFill="1" applyBorder="1" applyAlignment="1">
      <alignment horizontal="center" vertical="center" wrapText="1"/>
    </xf>
    <xf numFmtId="3" fontId="12" fillId="11" borderId="31" xfId="0" applyNumberFormat="1" applyFont="1" applyFill="1" applyBorder="1" applyAlignment="1">
      <alignment horizontal="right" vertical="center" wrapText="1"/>
    </xf>
    <xf numFmtId="170" fontId="0" fillId="0" borderId="0" xfId="0" applyNumberFormat="1"/>
    <xf numFmtId="171" fontId="0" fillId="0" borderId="0" xfId="2" applyNumberFormat="1" applyFont="1"/>
    <xf numFmtId="172" fontId="0" fillId="0" borderId="0" xfId="0" applyNumberFormat="1"/>
    <xf numFmtId="10" fontId="0" fillId="0" borderId="0" xfId="0" applyNumberFormat="1"/>
    <xf numFmtId="168" fontId="14" fillId="2" borderId="27" xfId="0" applyNumberFormat="1" applyFont="1" applyFill="1" applyBorder="1" applyAlignment="1">
      <alignment horizontal="left" vertical="center" wrapText="1"/>
    </xf>
    <xf numFmtId="168" fontId="14" fillId="2" borderId="7" xfId="1" applyNumberFormat="1" applyFont="1" applyFill="1" applyBorder="1" applyAlignment="1">
      <alignment horizontal="right" vertical="center" wrapText="1"/>
    </xf>
    <xf numFmtId="168" fontId="14" fillId="2" borderId="7" xfId="0" applyNumberFormat="1" applyFont="1" applyFill="1" applyBorder="1" applyAlignment="1">
      <alignment horizontal="right" vertical="center" wrapText="1"/>
    </xf>
    <xf numFmtId="168" fontId="18" fillId="2" borderId="0" xfId="0" applyNumberFormat="1" applyFont="1" applyFill="1" applyAlignment="1">
      <alignment horizontal="right" vertical="center" wrapText="1"/>
    </xf>
    <xf numFmtId="168" fontId="18" fillId="2" borderId="33" xfId="0" applyNumberFormat="1" applyFont="1" applyFill="1" applyBorder="1" applyAlignment="1">
      <alignment horizontal="right" vertical="center" wrapText="1"/>
    </xf>
    <xf numFmtId="168" fontId="18" fillId="2" borderId="4" xfId="0" applyNumberFormat="1" applyFont="1" applyFill="1" applyBorder="1" applyAlignment="1">
      <alignment horizontal="right" vertical="center" wrapText="1"/>
    </xf>
    <xf numFmtId="168" fontId="14" fillId="2" borderId="0" xfId="0" applyNumberFormat="1" applyFont="1" applyFill="1" applyAlignment="1">
      <alignment horizontal="left" vertical="center" wrapText="1"/>
    </xf>
    <xf numFmtId="168" fontId="18" fillId="2" borderId="1" xfId="0" applyNumberFormat="1" applyFont="1" applyFill="1" applyBorder="1" applyAlignment="1">
      <alignment horizontal="right" vertical="center" wrapText="1"/>
    </xf>
    <xf numFmtId="168" fontId="14" fillId="2" borderId="27" xfId="0" applyNumberFormat="1" applyFont="1" applyFill="1" applyBorder="1" applyAlignment="1">
      <alignment horizontal="right" vertical="center" wrapText="1"/>
    </xf>
    <xf numFmtId="168" fontId="14" fillId="2" borderId="26" xfId="0" applyNumberFormat="1" applyFont="1" applyFill="1" applyBorder="1" applyAlignment="1">
      <alignment horizontal="right" vertical="center" wrapText="1"/>
    </xf>
    <xf numFmtId="168" fontId="37" fillId="2" borderId="0" xfId="0" applyNumberFormat="1" applyFont="1" applyFill="1" applyAlignment="1">
      <alignment horizontal="right" vertical="center" wrapText="1"/>
    </xf>
    <xf numFmtId="0" fontId="38" fillId="0" borderId="0" xfId="0" applyFont="1"/>
    <xf numFmtId="168" fontId="12" fillId="2" borderId="35" xfId="0" applyNumberFormat="1" applyFont="1" applyFill="1" applyBorder="1" applyAlignment="1">
      <alignment horizontal="right" vertical="center" wrapText="1"/>
    </xf>
    <xf numFmtId="14" fontId="15" fillId="5" borderId="1" xfId="0" applyNumberFormat="1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right" vertical="center" wrapText="1"/>
    </xf>
    <xf numFmtId="1" fontId="34" fillId="2" borderId="7" xfId="0" applyNumberFormat="1" applyFont="1" applyFill="1" applyBorder="1" applyAlignment="1">
      <alignment horizontal="right" vertical="center" wrapText="1"/>
    </xf>
    <xf numFmtId="168" fontId="34" fillId="2" borderId="7" xfId="0" applyNumberFormat="1" applyFont="1" applyFill="1" applyBorder="1" applyAlignment="1">
      <alignment horizontal="right" vertical="center" wrapText="1"/>
    </xf>
    <xf numFmtId="14" fontId="15" fillId="5" borderId="10" xfId="0" applyNumberFormat="1" applyFont="1" applyFill="1" applyBorder="1" applyAlignment="1">
      <alignment horizontal="center" vertical="center" wrapText="1"/>
    </xf>
    <xf numFmtId="0" fontId="39" fillId="0" borderId="0" xfId="0" applyFont="1"/>
    <xf numFmtId="167" fontId="12" fillId="2" borderId="1" xfId="0" applyNumberFormat="1" applyFont="1" applyFill="1" applyBorder="1" applyAlignment="1">
      <alignment horizontal="right" vertical="center" wrapText="1"/>
    </xf>
    <xf numFmtId="167" fontId="13" fillId="7" borderId="0" xfId="0" applyNumberFormat="1" applyFont="1" applyFill="1" applyAlignment="1">
      <alignment horizontal="right" vertical="center" wrapText="1"/>
    </xf>
    <xf numFmtId="168" fontId="12" fillId="7" borderId="0" xfId="0" applyNumberFormat="1" applyFont="1" applyFill="1" applyAlignment="1">
      <alignment horizontal="right" vertical="center" wrapText="1"/>
    </xf>
    <xf numFmtId="167" fontId="12" fillId="7" borderId="6" xfId="0" applyNumberFormat="1" applyFont="1" applyFill="1" applyBorder="1" applyAlignment="1">
      <alignment horizontal="right" vertical="center" wrapText="1"/>
    </xf>
    <xf numFmtId="0" fontId="15" fillId="10" borderId="36" xfId="0" applyFont="1" applyFill="1" applyBorder="1" applyAlignment="1">
      <alignment horizontal="center" vertical="center" wrapText="1"/>
    </xf>
    <xf numFmtId="168" fontId="18" fillId="2" borderId="6" xfId="0" applyNumberFormat="1" applyFont="1" applyFill="1" applyBorder="1" applyAlignment="1">
      <alignment horizontal="right" vertical="center" wrapText="1"/>
    </xf>
    <xf numFmtId="0" fontId="35" fillId="0" borderId="0" xfId="0" applyFont="1"/>
    <xf numFmtId="0" fontId="15" fillId="10" borderId="3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40" fillId="2" borderId="0" xfId="0" applyFont="1" applyFill="1" applyAlignment="1">
      <alignment vertical="center" wrapText="1"/>
    </xf>
    <xf numFmtId="0" fontId="40" fillId="2" borderId="2" xfId="0" applyFont="1" applyFill="1" applyBorder="1" applyAlignment="1">
      <alignment vertical="center" wrapText="1"/>
    </xf>
    <xf numFmtId="0" fontId="15" fillId="10" borderId="37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 vertical="center" wrapText="1" indent="1"/>
    </xf>
    <xf numFmtId="0" fontId="40" fillId="2" borderId="0" xfId="0" applyFont="1" applyFill="1" applyAlignment="1">
      <alignment horizontal="left" vertical="center" wrapText="1"/>
    </xf>
    <xf numFmtId="168" fontId="18" fillId="2" borderId="5" xfId="0" applyNumberFormat="1" applyFont="1" applyFill="1" applyBorder="1" applyAlignment="1">
      <alignment horizontal="right" vertical="center" wrapText="1"/>
    </xf>
    <xf numFmtId="0" fontId="15" fillId="10" borderId="18" xfId="0" applyFont="1" applyFill="1" applyBorder="1" applyAlignment="1">
      <alignment horizontal="center" vertical="center" wrapText="1"/>
    </xf>
    <xf numFmtId="0" fontId="15" fillId="10" borderId="38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42" fillId="10" borderId="22" xfId="0" applyFont="1" applyFill="1" applyBorder="1" applyAlignment="1">
      <alignment vertical="center" wrapText="1"/>
    </xf>
    <xf numFmtId="0" fontId="43" fillId="12" borderId="18" xfId="0" applyFont="1" applyFill="1" applyBorder="1" applyAlignment="1">
      <alignment vertical="center" wrapText="1"/>
    </xf>
    <xf numFmtId="0" fontId="43" fillId="2" borderId="0" xfId="0" applyFont="1" applyFill="1" applyAlignment="1">
      <alignment vertical="center" wrapText="1"/>
    </xf>
    <xf numFmtId="0" fontId="44" fillId="12" borderId="18" xfId="0" applyFont="1" applyFill="1" applyBorder="1" applyAlignment="1">
      <alignment vertical="center" wrapText="1"/>
    </xf>
    <xf numFmtId="0" fontId="42" fillId="10" borderId="22" xfId="0" applyFont="1" applyFill="1" applyBorder="1" applyAlignment="1">
      <alignment horizontal="center" vertical="center" wrapText="1"/>
    </xf>
    <xf numFmtId="0" fontId="42" fillId="10" borderId="39" xfId="0" applyFont="1" applyFill="1" applyBorder="1" applyAlignment="1">
      <alignment horizontal="center" vertical="center" wrapText="1"/>
    </xf>
    <xf numFmtId="0" fontId="42" fillId="10" borderId="20" xfId="0" applyFont="1" applyFill="1" applyBorder="1" applyAlignment="1">
      <alignment horizontal="center" vertical="center" wrapText="1"/>
    </xf>
    <xf numFmtId="168" fontId="43" fillId="12" borderId="40" xfId="1" applyNumberFormat="1" applyFont="1" applyFill="1" applyBorder="1" applyAlignment="1">
      <alignment horizontal="right" vertical="center" wrapText="1"/>
    </xf>
    <xf numFmtId="168" fontId="43" fillId="12" borderId="18" xfId="0" applyNumberFormat="1" applyFont="1" applyFill="1" applyBorder="1" applyAlignment="1">
      <alignment vertical="center" wrapText="1"/>
    </xf>
    <xf numFmtId="168" fontId="43" fillId="12" borderId="41" xfId="1" applyNumberFormat="1" applyFont="1" applyFill="1" applyBorder="1" applyAlignment="1">
      <alignment horizontal="right" vertical="center" wrapText="1"/>
    </xf>
    <xf numFmtId="168" fontId="43" fillId="12" borderId="42" xfId="1" applyNumberFormat="1" applyFont="1" applyFill="1" applyBorder="1" applyAlignment="1">
      <alignment horizontal="right" vertical="center" wrapText="1"/>
    </xf>
    <xf numFmtId="168" fontId="43" fillId="12" borderId="43" xfId="1" applyNumberFormat="1" applyFont="1" applyFill="1" applyBorder="1" applyAlignment="1">
      <alignment horizontal="right" vertical="center" wrapText="1"/>
    </xf>
    <xf numFmtId="168" fontId="44" fillId="12" borderId="44" xfId="1" applyNumberFormat="1" applyFont="1" applyFill="1" applyBorder="1" applyAlignment="1">
      <alignment horizontal="right" vertical="center" wrapText="1"/>
    </xf>
    <xf numFmtId="0" fontId="45" fillId="0" borderId="0" xfId="0" quotePrefix="1" applyFont="1" applyAlignment="1">
      <alignment vertical="top"/>
    </xf>
    <xf numFmtId="168" fontId="43" fillId="12" borderId="18" xfId="1" applyNumberFormat="1" applyFont="1" applyFill="1" applyBorder="1" applyAlignment="1">
      <alignment horizontal="right" vertical="center" wrapText="1"/>
    </xf>
    <xf numFmtId="168" fontId="44" fillId="12" borderId="31" xfId="0" applyNumberFormat="1" applyFont="1" applyFill="1" applyBorder="1" applyAlignment="1">
      <alignment vertical="center" wrapText="1"/>
    </xf>
    <xf numFmtId="170" fontId="14" fillId="2" borderId="1" xfId="0" applyNumberFormat="1" applyFont="1" applyFill="1" applyBorder="1" applyAlignment="1">
      <alignment horizontal="right" vertical="center" wrapText="1"/>
    </xf>
    <xf numFmtId="168" fontId="24" fillId="0" borderId="0" xfId="0" applyNumberFormat="1" applyFont="1" applyAlignment="1">
      <alignment vertical="center" wrapText="1"/>
    </xf>
    <xf numFmtId="169" fontId="0" fillId="0" borderId="0" xfId="0" applyNumberFormat="1"/>
    <xf numFmtId="0" fontId="45" fillId="0" borderId="0" xfId="0" applyFont="1"/>
    <xf numFmtId="168" fontId="45" fillId="0" borderId="0" xfId="0" applyNumberFormat="1" applyFont="1"/>
    <xf numFmtId="0" fontId="44" fillId="12" borderId="0" xfId="0" applyFont="1" applyFill="1" applyAlignment="1">
      <alignment vertical="center" wrapText="1"/>
    </xf>
    <xf numFmtId="168" fontId="44" fillId="12" borderId="0" xfId="1" applyNumberFormat="1" applyFont="1" applyFill="1" applyBorder="1" applyAlignment="1">
      <alignment horizontal="right" vertical="center" wrapText="1"/>
    </xf>
    <xf numFmtId="168" fontId="43" fillId="12" borderId="40" xfId="1" applyNumberFormat="1" applyFont="1" applyFill="1" applyBorder="1" applyAlignment="1">
      <alignment vertical="center" wrapText="1"/>
    </xf>
    <xf numFmtId="168" fontId="43" fillId="12" borderId="42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168" fontId="25" fillId="0" borderId="0" xfId="0" applyNumberFormat="1" applyFont="1"/>
    <xf numFmtId="167" fontId="12" fillId="7" borderId="46" xfId="0" applyNumberFormat="1" applyFont="1" applyFill="1" applyBorder="1" applyAlignment="1">
      <alignment horizontal="right" vertical="center" wrapText="1"/>
    </xf>
    <xf numFmtId="0" fontId="3" fillId="0" borderId="47" xfId="0" applyFont="1" applyBorder="1" applyAlignment="1">
      <alignment vertical="center"/>
    </xf>
    <xf numFmtId="0" fontId="0" fillId="0" borderId="27" xfId="0" applyBorder="1"/>
    <xf numFmtId="0" fontId="0" fillId="0" borderId="37" xfId="0" applyBorder="1"/>
    <xf numFmtId="168" fontId="18" fillId="7" borderId="23" xfId="0" applyNumberFormat="1" applyFont="1" applyFill="1" applyBorder="1" applyAlignment="1">
      <alignment horizontal="right" vertical="center" wrapText="1"/>
    </xf>
    <xf numFmtId="167" fontId="0" fillId="0" borderId="0" xfId="0" applyNumberFormat="1" applyAlignment="1">
      <alignment horizontal="left"/>
    </xf>
    <xf numFmtId="167" fontId="0" fillId="0" borderId="0" xfId="0" applyNumberFormat="1"/>
    <xf numFmtId="168" fontId="32" fillId="4" borderId="0" xfId="0" applyNumberFormat="1" applyFont="1" applyFill="1"/>
    <xf numFmtId="0" fontId="32" fillId="4" borderId="0" xfId="0" applyFont="1" applyFill="1"/>
    <xf numFmtId="0" fontId="9" fillId="5" borderId="29" xfId="0" applyFont="1" applyFill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35" fillId="0" borderId="1" xfId="0" applyFont="1" applyBorder="1"/>
    <xf numFmtId="0" fontId="0" fillId="5" borderId="0" xfId="0" applyFill="1"/>
    <xf numFmtId="167" fontId="13" fillId="7" borderId="0" xfId="0" applyNumberFormat="1" applyFont="1" applyFill="1" applyAlignment="1">
      <alignment horizontal="right" wrapText="1"/>
    </xf>
    <xf numFmtId="167" fontId="13" fillId="2" borderId="1" xfId="0" applyNumberFormat="1" applyFont="1" applyFill="1" applyBorder="1" applyAlignment="1">
      <alignment horizontal="right" wrapText="1"/>
    </xf>
    <xf numFmtId="169" fontId="25" fillId="0" borderId="0" xfId="1" applyNumberFormat="1" applyFont="1"/>
    <xf numFmtId="168" fontId="12" fillId="2" borderId="4" xfId="0" applyNumberFormat="1" applyFont="1" applyFill="1" applyBorder="1" applyAlignment="1">
      <alignment horizontal="right" vertical="center" wrapText="1"/>
    </xf>
    <xf numFmtId="168" fontId="12" fillId="2" borderId="48" xfId="0" applyNumberFormat="1" applyFont="1" applyFill="1" applyBorder="1" applyAlignment="1">
      <alignment horizontal="right" vertical="center" wrapText="1"/>
    </xf>
    <xf numFmtId="0" fontId="15" fillId="10" borderId="52" xfId="0" applyFont="1" applyFill="1" applyBorder="1" applyAlignment="1">
      <alignment horizontal="center" vertical="center" wrapText="1"/>
    </xf>
    <xf numFmtId="0" fontId="19" fillId="10" borderId="0" xfId="0" applyFont="1" applyFill="1" applyAlignment="1">
      <alignment vertical="center" wrapText="1"/>
    </xf>
    <xf numFmtId="168" fontId="12" fillId="2" borderId="55" xfId="0" applyNumberFormat="1" applyFont="1" applyFill="1" applyBorder="1" applyAlignment="1">
      <alignment horizontal="right" vertical="center" wrapText="1"/>
    </xf>
    <xf numFmtId="168" fontId="12" fillId="2" borderId="27" xfId="0" applyNumberFormat="1" applyFont="1" applyFill="1" applyBorder="1" applyAlignment="1">
      <alignment horizontal="right" vertical="center" wrapText="1"/>
    </xf>
    <xf numFmtId="0" fontId="15" fillId="10" borderId="27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vertical="center" wrapText="1"/>
    </xf>
    <xf numFmtId="0" fontId="15" fillId="10" borderId="1" xfId="0" applyFont="1" applyFill="1" applyBorder="1" applyAlignment="1">
      <alignment vertical="center" wrapText="1"/>
    </xf>
    <xf numFmtId="0" fontId="26" fillId="0" borderId="56" xfId="0" applyFont="1" applyBorder="1" applyAlignment="1">
      <alignment vertical="center"/>
    </xf>
    <xf numFmtId="0" fontId="26" fillId="0" borderId="0" xfId="0" applyFont="1" applyAlignment="1">
      <alignment vertical="center"/>
    </xf>
    <xf numFmtId="168" fontId="33" fillId="2" borderId="58" xfId="1" applyNumberFormat="1" applyFont="1" applyFill="1" applyBorder="1" applyAlignment="1">
      <alignment horizontal="right" vertical="center" wrapText="1"/>
    </xf>
    <xf numFmtId="0" fontId="26" fillId="0" borderId="56" xfId="0" applyFont="1" applyBorder="1" applyAlignment="1">
      <alignment horizontal="left" vertical="center" indent="1"/>
    </xf>
    <xf numFmtId="168" fontId="13" fillId="2" borderId="0" xfId="0" applyNumberFormat="1" applyFont="1" applyFill="1" applyAlignment="1">
      <alignment horizontal="left" vertical="center" wrapText="1" indent="1"/>
    </xf>
    <xf numFmtId="168" fontId="13" fillId="2" borderId="1" xfId="0" applyNumberFormat="1" applyFont="1" applyFill="1" applyBorder="1" applyAlignment="1">
      <alignment horizontal="left" vertical="center" wrapText="1" indent="1"/>
    </xf>
    <xf numFmtId="168" fontId="13" fillId="2" borderId="59" xfId="0" applyNumberFormat="1" applyFont="1" applyFill="1" applyBorder="1" applyAlignment="1">
      <alignment horizontal="right" vertical="center" wrapText="1"/>
    </xf>
    <xf numFmtId="168" fontId="12" fillId="2" borderId="59" xfId="0" applyNumberFormat="1" applyFont="1" applyFill="1" applyBorder="1" applyAlignment="1">
      <alignment horizontal="right" vertical="center" wrapText="1"/>
    </xf>
    <xf numFmtId="2" fontId="47" fillId="0" borderId="0" xfId="0" applyNumberFormat="1" applyFont="1" applyAlignment="1">
      <alignment horizontal="right"/>
    </xf>
    <xf numFmtId="0" fontId="15" fillId="10" borderId="61" xfId="0" applyFont="1" applyFill="1" applyBorder="1" applyAlignment="1">
      <alignment vertical="center" wrapText="1"/>
    </xf>
    <xf numFmtId="0" fontId="15" fillId="10" borderId="62" xfId="0" applyFont="1" applyFill="1" applyBorder="1" applyAlignment="1">
      <alignment vertical="center" wrapText="1"/>
    </xf>
    <xf numFmtId="0" fontId="15" fillId="10" borderId="64" xfId="0" applyFont="1" applyFill="1" applyBorder="1" applyAlignment="1">
      <alignment horizontal="center" vertical="center" wrapText="1"/>
    </xf>
    <xf numFmtId="0" fontId="15" fillId="10" borderId="65" xfId="0" applyFont="1" applyFill="1" applyBorder="1" applyAlignment="1">
      <alignment horizontal="center" vertical="center" wrapText="1"/>
    </xf>
    <xf numFmtId="0" fontId="15" fillId="10" borderId="63" xfId="0" applyFont="1" applyFill="1" applyBorder="1" applyAlignment="1">
      <alignment horizontal="center" vertical="center" wrapText="1"/>
    </xf>
    <xf numFmtId="168" fontId="12" fillId="2" borderId="60" xfId="0" applyNumberFormat="1" applyFont="1" applyFill="1" applyBorder="1" applyAlignment="1">
      <alignment horizontal="right" vertical="center" wrapText="1"/>
    </xf>
    <xf numFmtId="168" fontId="12" fillId="2" borderId="66" xfId="0" applyNumberFormat="1" applyFont="1" applyFill="1" applyBorder="1" applyAlignment="1">
      <alignment horizontal="right" vertical="center" wrapText="1"/>
    </xf>
    <xf numFmtId="168" fontId="12" fillId="2" borderId="63" xfId="0" applyNumberFormat="1" applyFont="1" applyFill="1" applyBorder="1" applyAlignment="1">
      <alignment horizontal="right" vertical="center" wrapText="1"/>
    </xf>
    <xf numFmtId="43" fontId="0" fillId="0" borderId="0" xfId="0" applyNumberFormat="1"/>
    <xf numFmtId="0" fontId="47" fillId="0" borderId="0" xfId="0" applyFont="1" applyAlignment="1">
      <alignment horizontal="right"/>
    </xf>
    <xf numFmtId="168" fontId="1" fillId="0" borderId="0" xfId="0" applyNumberFormat="1" applyFont="1"/>
    <xf numFmtId="3" fontId="43" fillId="12" borderId="43" xfId="0" applyNumberFormat="1" applyFont="1" applyFill="1" applyBorder="1" applyAlignment="1">
      <alignment horizontal="right" vertical="center" wrapText="1"/>
    </xf>
    <xf numFmtId="168" fontId="48" fillId="0" borderId="0" xfId="0" applyNumberFormat="1" applyFont="1"/>
    <xf numFmtId="0" fontId="27" fillId="0" borderId="0" xfId="0" applyFont="1" applyAlignment="1">
      <alignment horizontal="left" vertical="center" wrapText="1" shrinkToFit="1"/>
    </xf>
    <xf numFmtId="0" fontId="7" fillId="9" borderId="11" xfId="0" applyFont="1" applyFill="1" applyBorder="1" applyAlignment="1">
      <alignment horizontal="center" vertical="center" readingOrder="1"/>
    </xf>
    <xf numFmtId="0" fontId="7" fillId="9" borderId="12" xfId="0" applyFont="1" applyFill="1" applyBorder="1" applyAlignment="1">
      <alignment horizontal="center" vertical="center" readingOrder="1"/>
    </xf>
    <xf numFmtId="0" fontId="5" fillId="9" borderId="13" xfId="0" applyFont="1" applyFill="1" applyBorder="1" applyAlignment="1">
      <alignment horizontal="center" vertical="center" readingOrder="1"/>
    </xf>
    <xf numFmtId="0" fontId="5" fillId="9" borderId="14" xfId="0" applyFont="1" applyFill="1" applyBorder="1" applyAlignment="1">
      <alignment horizontal="center" vertical="center" readingOrder="1"/>
    </xf>
    <xf numFmtId="0" fontId="5" fillId="8" borderId="11" xfId="0" applyFont="1" applyFill="1" applyBorder="1" applyAlignment="1">
      <alignment horizontal="center" vertical="center" readingOrder="1"/>
    </xf>
    <xf numFmtId="0" fontId="5" fillId="8" borderId="12" xfId="0" applyFont="1" applyFill="1" applyBorder="1" applyAlignment="1">
      <alignment horizontal="center" vertical="center" readingOrder="1"/>
    </xf>
    <xf numFmtId="0" fontId="27" fillId="4" borderId="0" xfId="0" applyFont="1" applyFill="1" applyAlignment="1">
      <alignment horizontal="left" vertical="center" wrapText="1" shrinkToFit="1"/>
    </xf>
    <xf numFmtId="0" fontId="15" fillId="10" borderId="22" xfId="0" applyFont="1" applyFill="1" applyBorder="1" applyAlignment="1">
      <alignment horizontal="center" vertical="center" wrapText="1"/>
    </xf>
    <xf numFmtId="0" fontId="15" fillId="10" borderId="51" xfId="0" applyFont="1" applyFill="1" applyBorder="1" applyAlignment="1">
      <alignment horizontal="center" vertical="center" wrapText="1"/>
    </xf>
    <xf numFmtId="0" fontId="15" fillId="10" borderId="49" xfId="0" applyFont="1" applyFill="1" applyBorder="1" applyAlignment="1">
      <alignment horizontal="center" vertical="center" wrapText="1"/>
    </xf>
    <xf numFmtId="0" fontId="15" fillId="10" borderId="50" xfId="0" applyFont="1" applyFill="1" applyBorder="1" applyAlignment="1">
      <alignment horizontal="center" vertical="center" wrapText="1"/>
    </xf>
    <xf numFmtId="0" fontId="19" fillId="10" borderId="18" xfId="0" applyFont="1" applyFill="1" applyBorder="1" applyAlignment="1">
      <alignment horizontal="center" vertical="center" wrapText="1"/>
    </xf>
    <xf numFmtId="0" fontId="15" fillId="10" borderId="45" xfId="0" applyFont="1" applyFill="1" applyBorder="1" applyAlignment="1">
      <alignment horizontal="center" vertical="center" wrapText="1"/>
    </xf>
    <xf numFmtId="0" fontId="15" fillId="10" borderId="19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left" wrapText="1"/>
    </xf>
    <xf numFmtId="0" fontId="15" fillId="10" borderId="53" xfId="0" applyFont="1" applyFill="1" applyBorder="1" applyAlignment="1">
      <alignment horizontal="center" vertical="center" wrapText="1"/>
    </xf>
    <xf numFmtId="0" fontId="15" fillId="10" borderId="29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5" fillId="10" borderId="54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46" fillId="5" borderId="29" xfId="0" applyFont="1" applyFill="1" applyBorder="1" applyAlignment="1">
      <alignment horizontal="center" vertical="center"/>
    </xf>
    <xf numFmtId="0" fontId="46" fillId="5" borderId="54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14" fontId="15" fillId="5" borderId="57" xfId="0" applyNumberFormat="1" applyFont="1" applyFill="1" applyBorder="1" applyAlignment="1">
      <alignment horizontal="center" vertical="center" wrapText="1"/>
    </xf>
    <xf numFmtId="14" fontId="15" fillId="5" borderId="24" xfId="0" applyNumberFormat="1" applyFont="1" applyFill="1" applyBorder="1" applyAlignment="1">
      <alignment horizontal="center" vertical="center" wrapText="1"/>
    </xf>
    <xf numFmtId="14" fontId="15" fillId="5" borderId="9" xfId="0" applyNumberFormat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6" fillId="0" borderId="34" xfId="0" applyFont="1" applyBorder="1" applyAlignment="1">
      <alignment horizontal="center"/>
    </xf>
    <xf numFmtId="2" fontId="49" fillId="0" borderId="0" xfId="0" applyNumberFormat="1" applyFont="1" applyAlignment="1">
      <alignment horizontal="right"/>
    </xf>
  </cellXfs>
  <cellStyles count="18">
    <cellStyle name="Estilo 1" xfId="6" xr:uid="{00000000-0005-0000-0000-000000000000}"/>
    <cellStyle name="Normal" xfId="0" builtinId="0"/>
    <cellStyle name="Normal 2" xfId="10" xr:uid="{929E576D-EC29-4ECA-B897-658D68C6951A}"/>
    <cellStyle name="Normal 2 2" xfId="7" xr:uid="{00000000-0005-0000-0000-000002000000}"/>
    <cellStyle name="Normal 3" xfId="3" xr:uid="{00000000-0005-0000-0000-000003000000}"/>
    <cellStyle name="Porcentagem" xfId="2" builtinId="5"/>
    <cellStyle name="Porcentagem 2" xfId="5" xr:uid="{00000000-0005-0000-0000-000005000000}"/>
    <cellStyle name="Vírgula" xfId="1" builtinId="3"/>
    <cellStyle name="Vírgula 2" xfId="4" xr:uid="{00000000-0005-0000-0000-000007000000}"/>
    <cellStyle name="Vírgula 2 2" xfId="12" xr:uid="{B4C2354F-82EC-4547-9E06-7526A2834902}"/>
    <cellStyle name="Vírgula 2 2 2" xfId="17" xr:uid="{4288C937-D6DC-4386-862D-70C1ECD80E8F}"/>
    <cellStyle name="Vírgula 2 3" xfId="9" xr:uid="{93E6002B-44EE-4FB4-AD9C-8F18EA3E1D14}"/>
    <cellStyle name="Vírgula 2 3 2" xfId="15" xr:uid="{DDDC9286-663A-484D-B14C-0151094ADB30}"/>
    <cellStyle name="Vírgula 3" xfId="11" xr:uid="{0E17E118-FD36-46B9-B753-34BE4A35E018}"/>
    <cellStyle name="Vírgula 3 2" xfId="16" xr:uid="{C98BD2F2-579A-497C-827F-524753BE64F3}"/>
    <cellStyle name="Vírgula 4" xfId="8" xr:uid="{6007A312-5541-49DD-A91A-2D25CBA4C9D3}"/>
    <cellStyle name="Vírgula 4 2" xfId="14" xr:uid="{767215FF-D272-4CBF-9496-7DBC9C28C182}"/>
    <cellStyle name="Vírgula 5" xfId="13" xr:uid="{3D73FFF1-9882-49C2-8B97-88267DC1BECE}"/>
  </cellStyles>
  <dxfs count="1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86DF55"/>
      <color rgb="FF008228"/>
      <color rgb="FF006C21"/>
      <color rgb="FF00744D"/>
      <color rgb="FF46D232"/>
      <color rgb="FFD7F83C"/>
      <color rgb="FFB8E53E"/>
      <color rgb="FF003A12"/>
      <color rgb="FF86E27A"/>
      <color rgb="FFFBFD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ustos e Despesas'!A1"/><Relationship Id="rId13" Type="http://schemas.openxmlformats.org/officeDocument/2006/relationships/image" Target="../media/image1.png"/><Relationship Id="rId3" Type="http://schemas.openxmlformats.org/officeDocument/2006/relationships/hyperlink" Target="#'BP (Ativo)'!A1"/><Relationship Id="rId7" Type="http://schemas.openxmlformats.org/officeDocument/2006/relationships/hyperlink" Target="#Receita!A1"/><Relationship Id="rId12" Type="http://schemas.openxmlformats.org/officeDocument/2006/relationships/hyperlink" Target="#Investimentos!A1"/><Relationship Id="rId2" Type="http://schemas.openxmlformats.org/officeDocument/2006/relationships/hyperlink" Target="#'Venda de energia por classe'!A1"/><Relationship Id="rId16" Type="http://schemas.openxmlformats.org/officeDocument/2006/relationships/hyperlink" Target="#'Energia comprada para revenda'!A1"/><Relationship Id="rId1" Type="http://schemas.openxmlformats.org/officeDocument/2006/relationships/hyperlink" Target="#'Balan&#231;o de Energia'!A1"/><Relationship Id="rId6" Type="http://schemas.openxmlformats.org/officeDocument/2006/relationships/hyperlink" Target="#DFC!A1"/><Relationship Id="rId11" Type="http://schemas.openxmlformats.org/officeDocument/2006/relationships/hyperlink" Target="#Endividamento!A1"/><Relationship Id="rId5" Type="http://schemas.openxmlformats.org/officeDocument/2006/relationships/hyperlink" Target="#DRE!A1"/><Relationship Id="rId15" Type="http://schemas.openxmlformats.org/officeDocument/2006/relationships/image" Target="../media/image3.svg"/><Relationship Id="rId10" Type="http://schemas.openxmlformats.org/officeDocument/2006/relationships/hyperlink" Target="#'Resultado Financeiro'!A1"/><Relationship Id="rId4" Type="http://schemas.openxmlformats.org/officeDocument/2006/relationships/hyperlink" Target="#'BP (Passivo)'!A1"/><Relationship Id="rId9" Type="http://schemas.openxmlformats.org/officeDocument/2006/relationships/hyperlink" Target="#LAJIDA!A1"/><Relationship Id="rId1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'Cemig (&#205;ndice)'!A1"/><Relationship Id="rId6" Type="http://schemas.openxmlformats.org/officeDocument/2006/relationships/image" Target="../media/image6.png"/><Relationship Id="rId5" Type="http://schemas.openxmlformats.org/officeDocument/2006/relationships/hyperlink" Target="#'Cemig D (Sum&#225;rio)'!A1"/><Relationship Id="rId4" Type="http://schemas.openxmlformats.org/officeDocument/2006/relationships/image" Target="../media/image5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7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287949</xdr:colOff>
      <xdr:row>5</xdr:row>
      <xdr:rowOff>49696</xdr:rowOff>
    </xdr:from>
    <xdr:to>
      <xdr:col>4</xdr:col>
      <xdr:colOff>370775</xdr:colOff>
      <xdr:row>7</xdr:row>
      <xdr:rowOff>173936</xdr:rowOff>
    </xdr:to>
    <xdr:sp macro="" textlink="">
      <xdr:nvSpPr>
        <xdr:cNvPr id="75" name="Retângulo Arredondado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83249" y="1002196"/>
          <a:ext cx="1825901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operacionais</a:t>
          </a:r>
        </a:p>
      </xdr:txBody>
    </xdr:sp>
    <xdr:clientData/>
  </xdr:twoCellAnchor>
  <xdr:twoCellAnchor>
    <xdr:from>
      <xdr:col>1</xdr:col>
      <xdr:colOff>287949</xdr:colOff>
      <xdr:row>8</xdr:row>
      <xdr:rowOff>105108</xdr:rowOff>
    </xdr:from>
    <xdr:to>
      <xdr:col>4</xdr:col>
      <xdr:colOff>344874</xdr:colOff>
      <xdr:row>11</xdr:row>
      <xdr:rowOff>37608</xdr:rowOff>
    </xdr:to>
    <xdr:sp macro="" textlink="">
      <xdr:nvSpPr>
        <xdr:cNvPr id="30" name="Retângulo Arredondad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163551-B874-4345-BC70-7BB8A1B0A161}"/>
            </a:ext>
          </a:extLst>
        </xdr:cNvPr>
        <xdr:cNvSpPr/>
      </xdr:nvSpPr>
      <xdr:spPr>
        <a:xfrm>
          <a:off x="783249" y="162910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11</xdr:row>
      <xdr:rowOff>86430</xdr:rowOff>
    </xdr:from>
    <xdr:to>
      <xdr:col>4</xdr:col>
      <xdr:colOff>344874</xdr:colOff>
      <xdr:row>14</xdr:row>
      <xdr:rowOff>18930</xdr:rowOff>
    </xdr:to>
    <xdr:sp macro="" textlink="">
      <xdr:nvSpPr>
        <xdr:cNvPr id="31" name="Retângulo Arredondado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72E3B-0494-4757-99C5-2595838CE9DB}"/>
            </a:ext>
          </a:extLst>
        </xdr:cNvPr>
        <xdr:cNvSpPr/>
      </xdr:nvSpPr>
      <xdr:spPr>
        <a:xfrm>
          <a:off x="783249" y="218193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72000" rtlCol="0" anchor="ctr"/>
        <a:lstStyle/>
        <a:p>
          <a:pPr algn="ctr"/>
          <a:endParaRPr lang="pt-BR" sz="2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Venda da energia por</a:t>
          </a:r>
          <a:r>
            <a:rPr lang="pt-BR" sz="9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classe de consumo 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8</xdr:row>
      <xdr:rowOff>77866</xdr:rowOff>
    </xdr:from>
    <xdr:to>
      <xdr:col>11</xdr:col>
      <xdr:colOff>519138</xdr:colOff>
      <xdr:row>11</xdr:row>
      <xdr:rowOff>10366</xdr:rowOff>
    </xdr:to>
    <xdr:sp macro="" textlink="">
      <xdr:nvSpPr>
        <xdr:cNvPr id="39" name="Retângulo Arredondad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004EC6-B54E-402F-A3C6-DC0BE16439FC}"/>
            </a:ext>
          </a:extLst>
        </xdr:cNvPr>
        <xdr:cNvSpPr/>
      </xdr:nvSpPr>
      <xdr:spPr>
        <a:xfrm>
          <a:off x="5024688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Ativo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11</xdr:row>
      <xdr:rowOff>54728</xdr:rowOff>
    </xdr:from>
    <xdr:to>
      <xdr:col>11</xdr:col>
      <xdr:colOff>519138</xdr:colOff>
      <xdr:row>13</xdr:row>
      <xdr:rowOff>177728</xdr:rowOff>
    </xdr:to>
    <xdr:sp macro="" textlink="">
      <xdr:nvSpPr>
        <xdr:cNvPr id="40" name="Retângulo Arredondado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329FBC-8CFD-43B1-AE12-2A97E79132ED}"/>
            </a:ext>
          </a:extLst>
        </xdr:cNvPr>
        <xdr:cNvSpPr/>
      </xdr:nvSpPr>
      <xdr:spPr>
        <a:xfrm>
          <a:off x="5024688" y="215022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Passivo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17</xdr:row>
      <xdr:rowOff>4790</xdr:rowOff>
    </xdr:from>
    <xdr:to>
      <xdr:col>11</xdr:col>
      <xdr:colOff>519138</xdr:colOff>
      <xdr:row>19</xdr:row>
      <xdr:rowOff>127790</xdr:rowOff>
    </xdr:to>
    <xdr:sp macro="" textlink="">
      <xdr:nvSpPr>
        <xdr:cNvPr id="41" name="Retângulo Arredondado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A770C1-8973-4FB8-AF16-A7E3C03AB271}"/>
            </a:ext>
          </a:extLst>
        </xdr:cNvPr>
        <xdr:cNvSpPr/>
      </xdr:nvSpPr>
      <xdr:spPr>
        <a:xfrm>
          <a:off x="5024688" y="324329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19</xdr:row>
      <xdr:rowOff>177248</xdr:rowOff>
    </xdr:from>
    <xdr:to>
      <xdr:col>11</xdr:col>
      <xdr:colOff>519138</xdr:colOff>
      <xdr:row>22</xdr:row>
      <xdr:rowOff>109748</xdr:rowOff>
    </xdr:to>
    <xdr:sp macro="" textlink="">
      <xdr:nvSpPr>
        <xdr:cNvPr id="43" name="Retângulo Arredondad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F554A8-6DC6-4122-829B-433B6FDAEB1F}"/>
            </a:ext>
          </a:extLst>
        </xdr:cNvPr>
        <xdr:cNvSpPr/>
      </xdr:nvSpPr>
      <xdr:spPr>
        <a:xfrm>
          <a:off x="5024688" y="379674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8</xdr:row>
      <xdr:rowOff>77866</xdr:rowOff>
    </xdr:from>
    <xdr:to>
      <xdr:col>8</xdr:col>
      <xdr:colOff>112615</xdr:colOff>
      <xdr:row>11</xdr:row>
      <xdr:rowOff>10366</xdr:rowOff>
    </xdr:to>
    <xdr:sp macro="" textlink="">
      <xdr:nvSpPr>
        <xdr:cNvPr id="46" name="Retângulo Arredondado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33FE6F-C67C-4293-BDC0-D54E12D86A6F}"/>
            </a:ext>
          </a:extLst>
        </xdr:cNvPr>
        <xdr:cNvSpPr/>
      </xdr:nvSpPr>
      <xdr:spPr>
        <a:xfrm>
          <a:off x="2875090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Operacional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11</xdr:row>
      <xdr:rowOff>56868</xdr:rowOff>
    </xdr:from>
    <xdr:to>
      <xdr:col>8</xdr:col>
      <xdr:colOff>112615</xdr:colOff>
      <xdr:row>13</xdr:row>
      <xdr:rowOff>179868</xdr:rowOff>
    </xdr:to>
    <xdr:sp macro="" textlink="">
      <xdr:nvSpPr>
        <xdr:cNvPr id="47" name="Retângulo Arredondado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165ACFC-0D0C-4951-B80E-661DC16327D5}"/>
            </a:ext>
          </a:extLst>
        </xdr:cNvPr>
        <xdr:cNvSpPr/>
      </xdr:nvSpPr>
      <xdr:spPr>
        <a:xfrm>
          <a:off x="2875090" y="215236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3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Custos e despesas operacionais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463905</xdr:colOff>
      <xdr:row>14</xdr:row>
      <xdr:rowOff>31203</xdr:rowOff>
    </xdr:from>
    <xdr:to>
      <xdr:col>11</xdr:col>
      <xdr:colOff>520829</xdr:colOff>
      <xdr:row>16</xdr:row>
      <xdr:rowOff>154203</xdr:rowOff>
    </xdr:to>
    <xdr:sp macro="" textlink="">
      <xdr:nvSpPr>
        <xdr:cNvPr id="49" name="Retângulo Arredondado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5A417AF-8AC9-40AA-8B12-5D21C2DE1E90}"/>
            </a:ext>
          </a:extLst>
        </xdr:cNvPr>
        <xdr:cNvSpPr/>
      </xdr:nvSpPr>
      <xdr:spPr>
        <a:xfrm>
          <a:off x="5026380" y="2698203"/>
          <a:ext cx="1799999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LAJIDA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17</xdr:row>
      <xdr:rowOff>21088</xdr:rowOff>
    </xdr:from>
    <xdr:to>
      <xdr:col>8</xdr:col>
      <xdr:colOff>112615</xdr:colOff>
      <xdr:row>19</xdr:row>
      <xdr:rowOff>144088</xdr:rowOff>
    </xdr:to>
    <xdr:sp macro="" textlink="">
      <xdr:nvSpPr>
        <xdr:cNvPr id="50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FF318BF-167D-4A32-A246-FF92CDD0F0B1}"/>
            </a:ext>
          </a:extLst>
        </xdr:cNvPr>
        <xdr:cNvSpPr/>
      </xdr:nvSpPr>
      <xdr:spPr>
        <a:xfrm>
          <a:off x="2875090" y="325958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Resultado Financeiro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20</xdr:row>
      <xdr:rowOff>88</xdr:rowOff>
    </xdr:from>
    <xdr:to>
      <xdr:col>8</xdr:col>
      <xdr:colOff>112615</xdr:colOff>
      <xdr:row>22</xdr:row>
      <xdr:rowOff>123088</xdr:rowOff>
    </xdr:to>
    <xdr:sp macro="" textlink="">
      <xdr:nvSpPr>
        <xdr:cNvPr id="51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1E880C6-C406-4627-806B-874EE371BC0E}"/>
            </a:ext>
          </a:extLst>
        </xdr:cNvPr>
        <xdr:cNvSpPr/>
      </xdr:nvSpPr>
      <xdr:spPr>
        <a:xfrm>
          <a:off x="2875090" y="381008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Endividamento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67607</xdr:colOff>
      <xdr:row>22</xdr:row>
      <xdr:rowOff>181743</xdr:rowOff>
    </xdr:from>
    <xdr:to>
      <xdr:col>8</xdr:col>
      <xdr:colOff>124533</xdr:colOff>
      <xdr:row>25</xdr:row>
      <xdr:rowOff>114243</xdr:rowOff>
    </xdr:to>
    <xdr:sp macro="" textlink="">
      <xdr:nvSpPr>
        <xdr:cNvPr id="54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8B1E3E5-8DDF-4829-BAA1-0E134E8CAFD5}"/>
            </a:ext>
          </a:extLst>
        </xdr:cNvPr>
        <xdr:cNvSpPr/>
      </xdr:nvSpPr>
      <xdr:spPr>
        <a:xfrm>
          <a:off x="2887007" y="4372743"/>
          <a:ext cx="1800001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Investimentos</a:t>
          </a:r>
        </a:p>
      </xdr:txBody>
    </xdr:sp>
    <xdr:clientData/>
  </xdr:twoCellAnchor>
  <xdr:twoCellAnchor>
    <xdr:from>
      <xdr:col>5</xdr:col>
      <xdr:colOff>65687</xdr:colOff>
      <xdr:row>5</xdr:row>
      <xdr:rowOff>49696</xdr:rowOff>
    </xdr:from>
    <xdr:to>
      <xdr:col>11</xdr:col>
      <xdr:colOff>537796</xdr:colOff>
      <xdr:row>7</xdr:row>
      <xdr:rowOff>173936</xdr:rowOff>
    </xdr:to>
    <xdr:sp macro="" textlink="">
      <xdr:nvSpPr>
        <xdr:cNvPr id="56" name="Retângulo Arredondado 1">
          <a:extLst>
            <a:ext uri="{FF2B5EF4-FFF2-40B4-BE49-F238E27FC236}">
              <a16:creationId xmlns:a16="http://schemas.microsoft.com/office/drawing/2014/main" id="{6AB00D2E-3F68-42CB-B3A6-12C57888AB4E}"/>
            </a:ext>
          </a:extLst>
        </xdr:cNvPr>
        <xdr:cNvSpPr/>
      </xdr:nvSpPr>
      <xdr:spPr>
        <a:xfrm>
          <a:off x="2380995" y="1192696"/>
          <a:ext cx="3945070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financeiros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5</xdr:row>
      <xdr:rowOff>11906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30F23A53-EFA3-A967-13C1-567873CA1E1C}"/>
            </a:ext>
          </a:extLst>
        </xdr:cNvPr>
        <xdr:cNvGrpSpPr/>
      </xdr:nvGrpSpPr>
      <xdr:grpSpPr>
        <a:xfrm>
          <a:off x="0" y="0"/>
          <a:ext cx="7781925" cy="964406"/>
          <a:chOff x="0" y="0"/>
          <a:chExt cx="7781925" cy="964406"/>
        </a:xfrm>
      </xdr:grpSpPr>
      <xdr:sp macro="" textlink="">
        <xdr:nvSpPr>
          <xdr:cNvPr id="77" name="Retângulo 76">
            <a:extLst>
              <a:ext uri="{FF2B5EF4-FFF2-40B4-BE49-F238E27FC236}">
                <a16:creationId xmlns:a16="http://schemas.microsoft.com/office/drawing/2014/main" id="{C4A784F6-B110-0243-9E59-53256EEA663D}"/>
              </a:ext>
            </a:extLst>
          </xdr:cNvPr>
          <xdr:cNvSpPr/>
        </xdr:nvSpPr>
        <xdr:spPr>
          <a:xfrm>
            <a:off x="0" y="0"/>
            <a:ext cx="7781925" cy="964406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21" name="Elements">
            <a:extLst>
              <a:ext uri="{FF2B5EF4-FFF2-40B4-BE49-F238E27FC236}">
                <a16:creationId xmlns:a16="http://schemas.microsoft.com/office/drawing/2014/main" id="{923FA114-181F-45E8-9CC6-DE553421D409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3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072374" y="9525"/>
            <a:ext cx="5706835" cy="828675"/>
          </a:xfrm>
          <a:prstGeom prst="rect">
            <a:avLst/>
          </a:prstGeom>
        </xdr:spPr>
      </xdr:pic>
      <xdr:sp macro="" textlink="">
        <xdr:nvSpPr>
          <xdr:cNvPr id="34" name="CaixaDeTexto 33">
            <a:extLst>
              <a:ext uri="{FF2B5EF4-FFF2-40B4-BE49-F238E27FC236}">
                <a16:creationId xmlns:a16="http://schemas.microsoft.com/office/drawing/2014/main" id="{00000000-0008-0000-0000-000022000000}"/>
              </a:ext>
              <a:ext uri="{147F2762-F138-4A5C-976F-8EAC2B608ADB}">
                <a16:predDERef xmlns:a16="http://schemas.microsoft.com/office/drawing/2014/main" pred="{00000000-0008-0000-0000-000021000000}"/>
              </a:ext>
            </a:extLst>
          </xdr:cNvPr>
          <xdr:cNvSpPr txBox="1"/>
        </xdr:nvSpPr>
        <xdr:spPr>
          <a:xfrm>
            <a:off x="1352550" y="194814"/>
            <a:ext cx="6181725" cy="5913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4000" b="1">
                <a:solidFill>
                  <a:schemeClr val="bg1"/>
                </a:solidFill>
                <a:latin typeface="+mj-lt"/>
                <a:ea typeface="+mj-lt"/>
                <a:cs typeface="+mj-lt"/>
              </a:rPr>
              <a:t>RESULTADOS </a:t>
            </a:r>
            <a:r>
              <a:rPr lang="en-US" sz="4000" b="1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3T25</a:t>
            </a:r>
            <a:endParaRPr lang="en-US" sz="4000" b="1" i="0" u="none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94" name="Agrupar 93">
            <a:extLst>
              <a:ext uri="{FF2B5EF4-FFF2-40B4-BE49-F238E27FC236}">
                <a16:creationId xmlns:a16="http://schemas.microsoft.com/office/drawing/2014/main" id="{54546553-820F-5CAF-AFE5-CA839D275B8F}"/>
              </a:ext>
            </a:extLst>
          </xdr:cNvPr>
          <xdr:cNvGrpSpPr/>
        </xdr:nvGrpSpPr>
        <xdr:grpSpPr>
          <a:xfrm>
            <a:off x="143083" y="134748"/>
            <a:ext cx="1077403" cy="269134"/>
            <a:chOff x="6118195" y="543218"/>
            <a:chExt cx="5181503" cy="1290478"/>
          </a:xfrm>
        </xdr:grpSpPr>
        <xdr:sp macro="" textlink="">
          <xdr:nvSpPr>
            <xdr:cNvPr id="96" name="Forma Livre: Forma 95">
              <a:extLst>
                <a:ext uri="{FF2B5EF4-FFF2-40B4-BE49-F238E27FC236}">
                  <a16:creationId xmlns:a16="http://schemas.microsoft.com/office/drawing/2014/main" id="{BF1CC725-2B0F-0F7C-A5A7-7E355E3B8424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97" name="Gráfico 1">
              <a:extLst>
                <a:ext uri="{FF2B5EF4-FFF2-40B4-BE49-F238E27FC236}">
                  <a16:creationId xmlns:a16="http://schemas.microsoft.com/office/drawing/2014/main" id="{86D54B2C-148A-B4FF-C124-A30E6A496E9A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98" name="Forma Livre: Forma 97">
                <a:extLst>
                  <a:ext uri="{FF2B5EF4-FFF2-40B4-BE49-F238E27FC236}">
                    <a16:creationId xmlns:a16="http://schemas.microsoft.com/office/drawing/2014/main" id="{4AE2BE27-A1F1-0DAF-CFBA-16D7C503636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99" name="Forma Livre: Forma 98">
                <a:extLst>
                  <a:ext uri="{FF2B5EF4-FFF2-40B4-BE49-F238E27FC236}">
                    <a16:creationId xmlns:a16="http://schemas.microsoft.com/office/drawing/2014/main" id="{382E6814-FF77-3C9F-D13A-1F219DBDEF70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0" name="Forma Livre: Forma 99">
                <a:extLst>
                  <a:ext uri="{FF2B5EF4-FFF2-40B4-BE49-F238E27FC236}">
                    <a16:creationId xmlns:a16="http://schemas.microsoft.com/office/drawing/2014/main" id="{1388E622-3AA8-C396-6366-F06DA85762FC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1" name="Forma Livre: Forma 100">
                <a:extLst>
                  <a:ext uri="{FF2B5EF4-FFF2-40B4-BE49-F238E27FC236}">
                    <a16:creationId xmlns:a16="http://schemas.microsoft.com/office/drawing/2014/main" id="{B84A1E98-FFD0-2769-697A-DE4C74EB625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04" name="Agrupar 103">
            <a:extLst>
              <a:ext uri="{FF2B5EF4-FFF2-40B4-BE49-F238E27FC236}">
                <a16:creationId xmlns:a16="http://schemas.microsoft.com/office/drawing/2014/main" id="{16E68AB0-887F-3F2D-8A7C-548DA26AAE5D}"/>
              </a:ext>
            </a:extLst>
          </xdr:cNvPr>
          <xdr:cNvGrpSpPr/>
        </xdr:nvGrpSpPr>
        <xdr:grpSpPr>
          <a:xfrm>
            <a:off x="143083" y="483113"/>
            <a:ext cx="1278902" cy="266995"/>
            <a:chOff x="665660" y="804361"/>
            <a:chExt cx="4972991" cy="984371"/>
          </a:xfrm>
        </xdr:grpSpPr>
        <xdr:pic>
          <xdr:nvPicPr>
            <xdr:cNvPr id="105" name="Gráfico 15">
              <a:extLst>
                <a:ext uri="{FF2B5EF4-FFF2-40B4-BE49-F238E27FC236}">
                  <a16:creationId xmlns:a16="http://schemas.microsoft.com/office/drawing/2014/main" id="{028E236B-B681-829C-2649-A52BF1A015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>
              <a:extLst>
                <a:ext uri="{96DAC541-7B7A-43D3-8B79-37D633B846F1}">
                  <asvg:svgBlip xmlns:asvg="http://schemas.microsoft.com/office/drawing/2016/SVG/main" r:embed="rId15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106" name="Elipse 105">
              <a:extLst>
                <a:ext uri="{FF2B5EF4-FFF2-40B4-BE49-F238E27FC236}">
                  <a16:creationId xmlns:a16="http://schemas.microsoft.com/office/drawing/2014/main" id="{7E46839D-D645-898E-C6BB-D6B0746FDC27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7" name="Retângulo: Cantos Arredondados 106">
              <a:extLst>
                <a:ext uri="{FF2B5EF4-FFF2-40B4-BE49-F238E27FC236}">
                  <a16:creationId xmlns:a16="http://schemas.microsoft.com/office/drawing/2014/main" id="{C57DEF6F-E504-6464-8EA6-0D78BB45A1A6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8" name="Elipse 107">
              <a:extLst>
                <a:ext uri="{FF2B5EF4-FFF2-40B4-BE49-F238E27FC236}">
                  <a16:creationId xmlns:a16="http://schemas.microsoft.com/office/drawing/2014/main" id="{F0218665-1B97-ED56-1CB6-CE280D34460D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  <xdr:twoCellAnchor>
    <xdr:from>
      <xdr:col>5</xdr:col>
      <xdr:colOff>47625</xdr:colOff>
      <xdr:row>14</xdr:row>
      <xdr:rowOff>38100</xdr:rowOff>
    </xdr:from>
    <xdr:to>
      <xdr:col>8</xdr:col>
      <xdr:colOff>109593</xdr:colOff>
      <xdr:row>16</xdr:row>
      <xdr:rowOff>161100</xdr:rowOff>
    </xdr:to>
    <xdr:sp macro="" textlink="">
      <xdr:nvSpPr>
        <xdr:cNvPr id="32" name="Retângulo Arredondado 2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B0FB9177-3B36-417B-A0C9-1ECE9DB9FA04}"/>
            </a:ext>
          </a:extLst>
        </xdr:cNvPr>
        <xdr:cNvSpPr/>
      </xdr:nvSpPr>
      <xdr:spPr>
        <a:xfrm>
          <a:off x="2867025" y="2705100"/>
          <a:ext cx="1805043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Energia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comprada para                         revenda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495300</xdr:colOff>
      <xdr:row>5</xdr:row>
      <xdr:rowOff>28575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7703C5F8-FD7A-4144-914E-2017FBC5CEE5}"/>
            </a:ext>
          </a:extLst>
        </xdr:cNvPr>
        <xdr:cNvGrpSpPr/>
      </xdr:nvGrpSpPr>
      <xdr:grpSpPr>
        <a:xfrm>
          <a:off x="0" y="0"/>
          <a:ext cx="9583271" cy="98107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29C0C7C-20C2-D54D-9E41-ACC19F025E5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D6C3C8C8-8FAD-38D7-D801-6E89771AED2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B8BBB6E-5D4E-AC98-0047-DAB5F75D878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1803C3-C08E-5124-DBC1-AE186B5CC76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0D603C7-71C5-3B44-8D5A-E9F7D7A7794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B58496B2-814C-C181-64CE-F72B11DBDE3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495F338F-6287-EAE9-9984-6EE66F863F3B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EFE70348-B380-61E1-2D70-7CFB5769D55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A8E98F9-EE65-2520-675B-729526C5033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AE71118-1060-30A5-9017-857AEF8C929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C5160979-5D57-4F91-9170-5C012A72457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96928B8-0EE0-F105-023A-9E0B8620AD2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471CAAA-287F-183C-78D8-ABFA1C208A4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6C5D2161-BEA1-8AEA-0187-A56D970DE9F7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86D30A6-35B2-3CF8-18EB-0A32BAB1AAE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BAD4A3-5905-A59F-F409-15EB9BA12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590550</xdr:colOff>
      <xdr:row>0</xdr:row>
      <xdr:rowOff>69527</xdr:rowOff>
    </xdr:from>
    <xdr:to>
      <xdr:col>6</xdr:col>
      <xdr:colOff>542924</xdr:colOff>
      <xdr:row>5</xdr:row>
      <xdr:rowOff>66261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60F4744E-49F3-4B11-B470-B8DB06CEC069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247775" y="69527"/>
          <a:ext cx="4838699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ATIVO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627529</xdr:colOff>
      <xdr:row>39</xdr:row>
      <xdr:rowOff>179294</xdr:rowOff>
    </xdr:from>
    <xdr:to>
      <xdr:col>1</xdr:col>
      <xdr:colOff>1389529</xdr:colOff>
      <xdr:row>40</xdr:row>
      <xdr:rowOff>168088</xdr:rowOff>
    </xdr:to>
    <xdr:sp macro="" textlink="">
      <xdr:nvSpPr>
        <xdr:cNvPr id="4" name="Retângulo 1">
          <a:extLst>
            <a:ext uri="{FF2B5EF4-FFF2-40B4-BE49-F238E27FC236}">
              <a16:creationId xmlns:a16="http://schemas.microsoft.com/office/drawing/2014/main" id="{34BAC786-DF82-E314-807D-6D934CF29445}"/>
            </a:ext>
          </a:extLst>
        </xdr:cNvPr>
        <xdr:cNvSpPr/>
      </xdr:nvSpPr>
      <xdr:spPr>
        <a:xfrm>
          <a:off x="627529" y="7765676"/>
          <a:ext cx="1423147" cy="17929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390526</xdr:colOff>
      <xdr:row>5</xdr:row>
      <xdr:rowOff>38100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98177814-6997-4D7D-804E-E4946C8DB307}"/>
            </a:ext>
          </a:extLst>
        </xdr:cNvPr>
        <xdr:cNvGrpSpPr/>
      </xdr:nvGrpSpPr>
      <xdr:grpSpPr>
        <a:xfrm>
          <a:off x="0" y="0"/>
          <a:ext cx="9993967" cy="990600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47459B81-FC02-3B9D-9508-53C2E2C36CB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BA261B7-B244-DE63-FB5A-53A21E9B1C6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F09B2ED-3108-5E2C-A2F3-DABDCAB533CC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B66ED6D-D704-09DE-E979-1C76D578A80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D897BF16-C8C0-1054-D60E-43DEE7F653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716ED961-84FC-FCC5-2B5B-36D23EF6118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0E50B02D-6E6E-242B-91A6-D9694932FE7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6A4CE374-B153-71E0-79C5-FF58C5023FA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6B207982-AF0F-7375-73B4-FF9FD0AD6EE4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879E14B5-DD9F-1448-4F97-DC054FC50C46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537578D5-D83E-5705-8F90-2429248BE85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24E9251D-EBA6-31DA-1849-C7DF41E7AA7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6275112-3A8B-F92A-FB0F-1AC12C89687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EF50A300-D9C8-3094-1DA9-DD3EB6CA8A98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89D2CB2-FC25-AA14-DE27-C62FBCB9E4F7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821176C-759D-A86D-6EC6-A29C21E7B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561974</xdr:colOff>
      <xdr:row>0</xdr:row>
      <xdr:rowOff>67845</xdr:rowOff>
    </xdr:from>
    <xdr:to>
      <xdr:col>6</xdr:col>
      <xdr:colOff>571499</xdr:colOff>
      <xdr:row>5</xdr:row>
      <xdr:rowOff>64579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96C39E0-401A-4E48-9059-E616DA783AF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219199" y="67845"/>
          <a:ext cx="5229225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PASSIVO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5</xdr:col>
      <xdr:colOff>342899</xdr:colOff>
      <xdr:row>5</xdr:row>
      <xdr:rowOff>57150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64F6E13-AF6C-4CA2-81E3-959FD0EF6801}"/>
            </a:ext>
          </a:extLst>
        </xdr:cNvPr>
        <xdr:cNvGrpSpPr/>
      </xdr:nvGrpSpPr>
      <xdr:grpSpPr>
        <a:xfrm>
          <a:off x="9525" y="9525"/>
          <a:ext cx="7600949" cy="1000125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998F8CF7-24FD-7164-5FA3-31DA12200B4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F2CED3CE-CECF-C9B9-7498-68E31D2A6522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DC718528-34F7-C102-C20F-A9882BDE01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36B9C017-D8F2-236A-908C-92B37840AF6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3" name="Forma Livre: Forma 12">
                <a:extLst>
                  <a:ext uri="{FF2B5EF4-FFF2-40B4-BE49-F238E27FC236}">
                    <a16:creationId xmlns:a16="http://schemas.microsoft.com/office/drawing/2014/main" id="{550D688D-1829-F0BE-ACE8-6DB18D5DF4C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4" name="Gráfico 1">
                <a:extLst>
                  <a:ext uri="{FF2B5EF4-FFF2-40B4-BE49-F238E27FC236}">
                    <a16:creationId xmlns:a16="http://schemas.microsoft.com/office/drawing/2014/main" id="{AC6C9E0B-FED6-6072-C95C-A5262019E84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15" name="Forma Livre: Forma 14">
                  <a:extLst>
                    <a:ext uri="{FF2B5EF4-FFF2-40B4-BE49-F238E27FC236}">
                      <a16:creationId xmlns:a16="http://schemas.microsoft.com/office/drawing/2014/main" id="{450F103E-EF46-F694-3A9F-B607DE76638E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6" name="Forma Livre: Forma 15">
                  <a:extLst>
                    <a:ext uri="{FF2B5EF4-FFF2-40B4-BE49-F238E27FC236}">
                      <a16:creationId xmlns:a16="http://schemas.microsoft.com/office/drawing/2014/main" id="{840315AB-B538-FF17-92BB-1349BB752010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7" name="Forma Livre: Forma 16">
                  <a:extLst>
                    <a:ext uri="{FF2B5EF4-FFF2-40B4-BE49-F238E27FC236}">
                      <a16:creationId xmlns:a16="http://schemas.microsoft.com/office/drawing/2014/main" id="{68CDD300-49A8-8062-601A-535E7209D57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8" name="Forma Livre: Forma 17">
                  <a:extLst>
                    <a:ext uri="{FF2B5EF4-FFF2-40B4-BE49-F238E27FC236}">
                      <a16:creationId xmlns:a16="http://schemas.microsoft.com/office/drawing/2014/main" id="{45196996-DE71-FADB-03FB-12BCA3ECCD4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8" name="Agrupar 7">
              <a:extLst>
                <a:ext uri="{FF2B5EF4-FFF2-40B4-BE49-F238E27FC236}">
                  <a16:creationId xmlns:a16="http://schemas.microsoft.com/office/drawing/2014/main" id="{BD1B2102-881F-1A5A-DED8-542C9F60657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9" name="Gráfico 8">
                <a:extLst>
                  <a:ext uri="{FF2B5EF4-FFF2-40B4-BE49-F238E27FC236}">
                    <a16:creationId xmlns:a16="http://schemas.microsoft.com/office/drawing/2014/main" id="{D6B69640-D43D-3F5D-19B1-895C95AC125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0" name="Elipse 9">
                <a:extLst>
                  <a:ext uri="{FF2B5EF4-FFF2-40B4-BE49-F238E27FC236}">
                    <a16:creationId xmlns:a16="http://schemas.microsoft.com/office/drawing/2014/main" id="{199758BA-1736-3498-E39E-58233066AD8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1" name="Retângulo: Cantos Arredondados 10">
                <a:extLst>
                  <a:ext uri="{FF2B5EF4-FFF2-40B4-BE49-F238E27FC236}">
                    <a16:creationId xmlns:a16="http://schemas.microsoft.com/office/drawing/2014/main" id="{61C76D49-1555-2682-D988-BE12D084EDA0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2" name="Elipse 11">
                <a:extLst>
                  <a:ext uri="{FF2B5EF4-FFF2-40B4-BE49-F238E27FC236}">
                    <a16:creationId xmlns:a16="http://schemas.microsoft.com/office/drawing/2014/main" id="{4C748181-AF09-F211-F47A-71CFA7FA5D8A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7D5A84C-809C-6B68-7BD5-6931E7A1EC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39144" y="478809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1982561</xdr:colOff>
      <xdr:row>0</xdr:row>
      <xdr:rowOff>157213</xdr:rowOff>
    </xdr:from>
    <xdr:to>
      <xdr:col>2</xdr:col>
      <xdr:colOff>1047750</xdr:colOff>
      <xdr:row>4</xdr:row>
      <xdr:rowOff>144295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6F8015CF-4A35-4F47-8AB8-C191AE2D43A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639786" y="157213"/>
          <a:ext cx="2713264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200" b="1">
              <a:solidFill>
                <a:schemeClr val="bg1"/>
              </a:solidFill>
              <a:latin typeface="+mj-lt"/>
              <a:ea typeface="+mj-lt"/>
              <a:cs typeface="+mj-lt"/>
            </a:rPr>
            <a:t>LAJIDA</a:t>
          </a:r>
          <a:endParaRPr lang="en-US" sz="2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4</xdr:col>
      <xdr:colOff>161926</xdr:colOff>
      <xdr:row>5</xdr:row>
      <xdr:rowOff>142875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9452CB8C-DC7C-4E06-985A-2F080F1CD27E}"/>
            </a:ext>
          </a:extLst>
        </xdr:cNvPr>
        <xdr:cNvGrpSpPr/>
      </xdr:nvGrpSpPr>
      <xdr:grpSpPr>
        <a:xfrm>
          <a:off x="9525" y="9525"/>
          <a:ext cx="7641432" cy="1085850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CB7685B-5040-3D0D-7066-217F976D296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C50815EA-7BC0-08B0-7FF7-BC71EA77EB5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B2073DC5-C375-B178-F277-C7C610CD6A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92270F-3A3C-36DF-2141-9D5B02B17E7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CC38E65-2C09-ADC8-4EF0-3FB39FB878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7E72FC03-5716-2672-3CA0-B8132AD841B7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7ECBBDB4-5477-7A68-76D8-EFE6C264F25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F3E04DF5-DAEC-7397-5A8A-89CC108E53E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BD67646-F508-5821-E069-1769B9BDB06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749B7E21-F0D6-D4CA-CAE9-1E0CF3F00CC5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834ED445-9D6E-A2C1-0D0D-DE3C35DD3EC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11C899FB-FB12-5899-2FF8-6D6F283AADD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DC2505FF-DC35-A1B9-D1EB-63E28CDDA29F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01D8D39-C2DB-5122-93EE-01FF7D549756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E7A9FFE8-4F3E-C7C2-1D0B-AA3498D8137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BBDBCB5-771D-C88C-827F-1A77211E5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00801" y="509748"/>
            <a:ext cx="1116589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752475</xdr:colOff>
      <xdr:row>0</xdr:row>
      <xdr:rowOff>0</xdr:rowOff>
    </xdr:from>
    <xdr:to>
      <xdr:col>3</xdr:col>
      <xdr:colOff>657225</xdr:colOff>
      <xdr:row>5</xdr:row>
      <xdr:rowOff>131254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BF4827C4-C5A3-43CC-B53B-B5CD898A4A9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09700" y="0"/>
          <a:ext cx="5476875" cy="10837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RESULTADOS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8189</xdr:colOff>
      <xdr:row>0</xdr:row>
      <xdr:rowOff>0</xdr:rowOff>
    </xdr:from>
    <xdr:to>
      <xdr:col>4</xdr:col>
      <xdr:colOff>44823</xdr:colOff>
      <xdr:row>6</xdr:row>
      <xdr:rowOff>180975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D7847EDE-CF75-420C-8002-69293F92882F}"/>
            </a:ext>
          </a:extLst>
        </xdr:cNvPr>
        <xdr:cNvGrpSpPr/>
      </xdr:nvGrpSpPr>
      <xdr:grpSpPr>
        <a:xfrm>
          <a:off x="8189" y="0"/>
          <a:ext cx="8620340" cy="1133475"/>
          <a:chOff x="0" y="114300"/>
          <a:chExt cx="9050846" cy="1031501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B04AAE37-8DD9-1E2F-7AC6-7551C2D6C7FA}"/>
              </a:ext>
            </a:extLst>
          </xdr:cNvPr>
          <xdr:cNvGrpSpPr/>
        </xdr:nvGrpSpPr>
        <xdr:grpSpPr>
          <a:xfrm>
            <a:off x="0" y="114300"/>
            <a:ext cx="9050846" cy="1031501"/>
            <a:chOff x="0" y="114300"/>
            <a:chExt cx="9078920" cy="1031501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71361487-C6F9-3196-7902-DED94505F1F9}"/>
                </a:ext>
              </a:extLst>
            </xdr:cNvPr>
            <xdr:cNvSpPr/>
          </xdr:nvSpPr>
          <xdr:spPr>
            <a:xfrm>
              <a:off x="0" y="114300"/>
              <a:ext cx="9071516" cy="1031501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F47CF08F-47AD-F217-3EDB-DDE3D266E40F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0EA802D-3192-C5BA-C71B-94C71574C6B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B561BC7C-A9C4-B35D-E571-181239A30919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E1445D16-DB08-AF8D-099C-8D250CEC8A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8713D9B-1383-C10F-609A-6A57D76D04C5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B9595ED-6CCD-72BF-B575-95CD70C617C5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1545C14F-3E76-A726-1833-D222DA505B3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9D116BC0-D3A4-558D-58F0-BE9F6FD68AD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EBB256E-0D8B-9AD2-AF1D-1626168EC7CC}"/>
                </a:ext>
              </a:extLst>
            </xdr:cNvPr>
            <xdr:cNvGrpSpPr/>
          </xdr:nvGrpSpPr>
          <xdr:grpSpPr>
            <a:xfrm>
              <a:off x="166795" y="662217"/>
              <a:ext cx="1669506" cy="251020"/>
              <a:chOff x="665664" y="822332"/>
              <a:chExt cx="5568985" cy="824249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600C1B9-F11B-E729-3B85-1278B01CD10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4" y="822332"/>
                <a:ext cx="5568985" cy="824249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5EB09-12B3-D7EC-04F9-FD3731838AE2}"/>
                  </a:ext>
                </a:extLst>
              </xdr:cNvPr>
              <xdr:cNvSpPr/>
            </xdr:nvSpPr>
            <xdr:spPr>
              <a:xfrm>
                <a:off x="3614391" y="1301245"/>
                <a:ext cx="248173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88B590-F58A-F8FB-0110-1D00B53FC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981075</xdr:colOff>
      <xdr:row>0</xdr:row>
      <xdr:rowOff>9525</xdr:rowOff>
    </xdr:from>
    <xdr:to>
      <xdr:col>3</xdr:col>
      <xdr:colOff>627529</xdr:colOff>
      <xdr:row>7</xdr:row>
      <xdr:rowOff>23444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4829E455-6B70-4837-8D9D-14BE918CBDD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642222" y="9525"/>
          <a:ext cx="6067425" cy="1156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FLUXOS DE CAIXA</a:t>
          </a:r>
        </a:p>
      </xdr:txBody>
    </xdr:sp>
    <xdr:clientData/>
  </xdr:twoCellAnchor>
  <xdr:twoCellAnchor>
    <xdr:from>
      <xdr:col>1</xdr:col>
      <xdr:colOff>915867</xdr:colOff>
      <xdr:row>5</xdr:row>
      <xdr:rowOff>168093</xdr:rowOff>
    </xdr:from>
    <xdr:to>
      <xdr:col>1</xdr:col>
      <xdr:colOff>938358</xdr:colOff>
      <xdr:row>6</xdr:row>
      <xdr:rowOff>2708</xdr:rowOff>
    </xdr:to>
    <xdr:sp macro="" textlink="">
      <xdr:nvSpPr>
        <xdr:cNvPr id="28" name="Elipse 27">
          <a:extLst>
            <a:ext uri="{FF2B5EF4-FFF2-40B4-BE49-F238E27FC236}">
              <a16:creationId xmlns:a16="http://schemas.microsoft.com/office/drawing/2014/main" id="{B9062CBF-42E7-43BC-9657-94AC1E754799}"/>
            </a:ext>
          </a:extLst>
        </xdr:cNvPr>
        <xdr:cNvSpPr/>
      </xdr:nvSpPr>
      <xdr:spPr>
        <a:xfrm>
          <a:off x="1577014" y="930093"/>
          <a:ext cx="22491" cy="25115"/>
        </a:xfrm>
        <a:prstGeom prst="ellipse">
          <a:avLst/>
        </a:prstGeom>
        <a:gradFill>
          <a:gsLst>
            <a:gs pos="10000">
              <a:srgbClr val="1FFE8C"/>
            </a:gs>
            <a:gs pos="90000">
              <a:srgbClr val="C5FE3F"/>
            </a:gs>
          </a:gsLst>
          <a:lin ang="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0</xdr:col>
      <xdr:colOff>627529</xdr:colOff>
      <xdr:row>13</xdr:row>
      <xdr:rowOff>246530</xdr:rowOff>
    </xdr:from>
    <xdr:to>
      <xdr:col>1</xdr:col>
      <xdr:colOff>3821206</xdr:colOff>
      <xdr:row>14</xdr:row>
      <xdr:rowOff>235325</xdr:rowOff>
    </xdr:to>
    <xdr:sp macro="" textlink="">
      <xdr:nvSpPr>
        <xdr:cNvPr id="4" name="Retângulo 1">
          <a:extLst>
            <a:ext uri="{FF2B5EF4-FFF2-40B4-BE49-F238E27FC236}">
              <a16:creationId xmlns:a16="http://schemas.microsoft.com/office/drawing/2014/main" id="{DBBC3DEE-F45D-3D66-4801-105ED9FA5677}"/>
            </a:ext>
          </a:extLst>
        </xdr:cNvPr>
        <xdr:cNvSpPr/>
      </xdr:nvSpPr>
      <xdr:spPr>
        <a:xfrm>
          <a:off x="627529" y="2801471"/>
          <a:ext cx="3854824" cy="257736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843328</xdr:colOff>
      <xdr:row>1</xdr:row>
      <xdr:rowOff>117232</xdr:rowOff>
    </xdr:from>
    <xdr:to>
      <xdr:col>7</xdr:col>
      <xdr:colOff>38100</xdr:colOff>
      <xdr:row>4</xdr:row>
      <xdr:rowOff>80598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6E2E61A0-DA27-4FC0-A2CB-55534D98829D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843328" y="279157"/>
          <a:ext cx="7386272" cy="449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ELETRICA</a:t>
          </a:r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3600">
            <a:effectLst/>
          </a:endParaRPr>
        </a:p>
        <a:p>
          <a:pPr marL="0" indent="0" algn="ctr"/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0</xdr:colOff>
      <xdr:row>0</xdr:row>
      <xdr:rowOff>4397</xdr:rowOff>
    </xdr:from>
    <xdr:to>
      <xdr:col>6</xdr:col>
      <xdr:colOff>647700</xdr:colOff>
      <xdr:row>5</xdr:row>
      <xdr:rowOff>142716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76844901-C6F0-3415-59B0-265DCDBAA000}"/>
            </a:ext>
          </a:extLst>
        </xdr:cNvPr>
        <xdr:cNvGrpSpPr/>
      </xdr:nvGrpSpPr>
      <xdr:grpSpPr>
        <a:xfrm>
          <a:off x="0" y="4397"/>
          <a:ext cx="7924800" cy="947944"/>
          <a:chOff x="0" y="114300"/>
          <a:chExt cx="9050846" cy="1082842"/>
        </a:xfrm>
      </xdr:grpSpPr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3D44704E-A222-2FBF-2535-D876658C7364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D9682A22-BF13-5A17-0555-B7A062F1630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29" name="Elements">
              <a:extLst>
                <a:ext uri="{FF2B5EF4-FFF2-40B4-BE49-F238E27FC236}">
                  <a16:creationId xmlns:a16="http://schemas.microsoft.com/office/drawing/2014/main" id="{A48CFAD4-7388-EBA4-EA6C-C0E1E609517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30" name="Agrupar 29">
              <a:extLst>
                <a:ext uri="{FF2B5EF4-FFF2-40B4-BE49-F238E27FC236}">
                  <a16:creationId xmlns:a16="http://schemas.microsoft.com/office/drawing/2014/main" id="{0D99FC6A-8214-09A5-E0AF-F80682D5746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6" name="Forma Livre: Forma 35">
                <a:extLst>
                  <a:ext uri="{FF2B5EF4-FFF2-40B4-BE49-F238E27FC236}">
                    <a16:creationId xmlns:a16="http://schemas.microsoft.com/office/drawing/2014/main" id="{20F72E60-0490-2328-A363-58972EABDE3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7" name="Gráfico 1">
                <a:extLst>
                  <a:ext uri="{FF2B5EF4-FFF2-40B4-BE49-F238E27FC236}">
                    <a16:creationId xmlns:a16="http://schemas.microsoft.com/office/drawing/2014/main" id="{2716EDD2-8F7F-51F8-F923-0C43825D510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8" name="Forma Livre: Forma 37">
                  <a:extLst>
                    <a:ext uri="{FF2B5EF4-FFF2-40B4-BE49-F238E27FC236}">
                      <a16:creationId xmlns:a16="http://schemas.microsoft.com/office/drawing/2014/main" id="{2C42CAA0-1FBA-6089-A6B4-DE5CA8313F4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9" name="Forma Livre: Forma 38">
                  <a:extLst>
                    <a:ext uri="{FF2B5EF4-FFF2-40B4-BE49-F238E27FC236}">
                      <a16:creationId xmlns:a16="http://schemas.microsoft.com/office/drawing/2014/main" id="{994445FD-5D21-9E18-38F1-3AD41EA1B823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40" name="Forma Livre: Forma 39">
                  <a:extLst>
                    <a:ext uri="{FF2B5EF4-FFF2-40B4-BE49-F238E27FC236}">
                      <a16:creationId xmlns:a16="http://schemas.microsoft.com/office/drawing/2014/main" id="{4ACF4FEC-198C-701B-5CD0-221BF459C9A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41" name="Forma Livre: Forma 40">
                  <a:extLst>
                    <a:ext uri="{FF2B5EF4-FFF2-40B4-BE49-F238E27FC236}">
                      <a16:creationId xmlns:a16="http://schemas.microsoft.com/office/drawing/2014/main" id="{96E0EA69-59AC-5955-DEC6-C21B09943FB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31" name="Agrupar 30">
              <a:extLst>
                <a:ext uri="{FF2B5EF4-FFF2-40B4-BE49-F238E27FC236}">
                  <a16:creationId xmlns:a16="http://schemas.microsoft.com/office/drawing/2014/main" id="{C5B543AC-A282-E676-17DE-55FAC926757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32" name="Gráfico 15">
                <a:extLst>
                  <a:ext uri="{FF2B5EF4-FFF2-40B4-BE49-F238E27FC236}">
                    <a16:creationId xmlns:a16="http://schemas.microsoft.com/office/drawing/2014/main" id="{B221A891-F6D9-1431-39A6-38C021A1EB3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33" name="Elipse 32">
                <a:extLst>
                  <a:ext uri="{FF2B5EF4-FFF2-40B4-BE49-F238E27FC236}">
                    <a16:creationId xmlns:a16="http://schemas.microsoft.com/office/drawing/2014/main" id="{3B7A9668-138F-51BA-03EB-5363401DCA00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4" name="Retângulo: Cantos Arredondados 33">
                <a:extLst>
                  <a:ext uri="{FF2B5EF4-FFF2-40B4-BE49-F238E27FC236}">
                    <a16:creationId xmlns:a16="http://schemas.microsoft.com/office/drawing/2014/main" id="{DD9FEA86-69EE-1705-EF9E-4C6C7C6F69B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5" name="Elipse 34">
                <a:extLst>
                  <a:ext uri="{FF2B5EF4-FFF2-40B4-BE49-F238E27FC236}">
                    <a16:creationId xmlns:a16="http://schemas.microsoft.com/office/drawing/2014/main" id="{F7B18F2B-3E29-E963-39BB-47981EF08BE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27" name="Imagem 2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9D6A6C8-F6DC-530B-4E28-BFA0707F21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723899</xdr:colOff>
      <xdr:row>1</xdr:row>
      <xdr:rowOff>70339</xdr:rowOff>
    </xdr:from>
    <xdr:to>
      <xdr:col>5</xdr:col>
      <xdr:colOff>485774</xdr:colOff>
      <xdr:row>4</xdr:row>
      <xdr:rowOff>33705</xdr:rowOff>
    </xdr:to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F781F6F5-85D7-F0F6-1F95-B89F92DF0568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723899" y="231531"/>
          <a:ext cx="6436702" cy="446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       </a:t>
          </a:r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BALANÇO DE ENERGIA ELÉTRICA </a:t>
          </a:r>
        </a:p>
        <a:p>
          <a:pPr marL="0" indent="0" algn="ctr"/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244929</xdr:colOff>
      <xdr:row>6</xdr:row>
      <xdr:rowOff>176894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8B961829-B128-4F72-8291-EEAE24059DF2}"/>
            </a:ext>
          </a:extLst>
        </xdr:cNvPr>
        <xdr:cNvGrpSpPr/>
      </xdr:nvGrpSpPr>
      <xdr:grpSpPr>
        <a:xfrm>
          <a:off x="0" y="0"/>
          <a:ext cx="19461617" cy="1319894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11C4C204-A33F-F628-073E-24808FBE5E7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3075EEE2-49FC-BC4A-F047-1E2C1040D7D4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DC2B49A-1B14-7FA5-7883-EFBE957ED30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1D0F9DAF-A34D-9F41-C6A2-AF935576FCE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EED50F6D-BBE1-187C-7ED0-04B1843A3FC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5FAC5ADA-55DD-4DF7-51E7-7AD2E2BAFE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34F68A-5D6E-D07D-2B31-81339EDCAE7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28F8D1D-FB53-C2D7-3852-9FBAA8006F3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7473C120-18A2-0320-DD90-7C6AE1C698F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6BAD40-A878-0204-7F43-818ADE09853F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E1C3195C-DD7D-16D8-2211-6449EAA26541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5">
                <a:extLst>
                  <a:ext uri="{FF2B5EF4-FFF2-40B4-BE49-F238E27FC236}">
                    <a16:creationId xmlns:a16="http://schemas.microsoft.com/office/drawing/2014/main" id="{A2E93977-7CED-9214-6362-B92F2589BC8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84BBF0EF-FF01-F6C3-CCE1-C87638B7938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0A8EFF3C-D7B8-322C-515B-D0132F6CF3A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AFD51-A949-A1C4-9DEB-0D4EC82D25E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21E1EE8-8931-70DA-4591-C9B322061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891758</xdr:colOff>
      <xdr:row>0</xdr:row>
      <xdr:rowOff>28575</xdr:rowOff>
    </xdr:from>
    <xdr:to>
      <xdr:col>11</xdr:col>
      <xdr:colOff>0</xdr:colOff>
      <xdr:row>6</xdr:row>
      <xdr:rowOff>123265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3F39B3B7-ECC9-4818-B867-E5719855B39A}"/>
            </a:ext>
            <a:ext uri="{147F2762-F138-4A5C-976F-8EAC2B608ADB}">
              <a16:predDERef xmlns:a16="http://schemas.microsoft.com/office/drawing/2014/main" pred="{8B961829-B128-4F72-8291-EEAE24059DF2}"/>
            </a:ext>
          </a:extLst>
        </xdr:cNvPr>
        <xdr:cNvSpPr txBox="1"/>
      </xdr:nvSpPr>
      <xdr:spPr>
        <a:xfrm>
          <a:off x="1552905" y="28575"/>
          <a:ext cx="8095359" cy="1237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VENDA DE ENERGIA POR </a:t>
          </a:r>
        </a:p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CLASSE DE CONSUMO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542925</xdr:colOff>
      <xdr:row>5</xdr:row>
      <xdr:rowOff>9525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55B9029-3E9D-4DF7-8BC9-7D81FB5E48BE}"/>
            </a:ext>
          </a:extLst>
        </xdr:cNvPr>
        <xdr:cNvGrpSpPr/>
      </xdr:nvGrpSpPr>
      <xdr:grpSpPr>
        <a:xfrm>
          <a:off x="0" y="0"/>
          <a:ext cx="11020425" cy="1200150"/>
          <a:chOff x="0" y="114300"/>
          <a:chExt cx="9043465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803C42B2-E5C9-BCFC-14E2-A7A7541CBF4B}"/>
              </a:ext>
            </a:extLst>
          </xdr:cNvPr>
          <xdr:cNvGrpSpPr/>
        </xdr:nvGrpSpPr>
        <xdr:grpSpPr>
          <a:xfrm>
            <a:off x="0" y="114300"/>
            <a:ext cx="9043465" cy="1082842"/>
            <a:chOff x="0" y="114300"/>
            <a:chExt cx="9071516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BA7EBA-191D-755D-E368-231FC51AE5E6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FD88074D-79ED-1712-BCC7-C2B170D4E923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584643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333F486-132F-D131-BA69-2C241A94C1F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DD3D2F33-4DC1-CE17-2D33-0E485F9FC4AB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3D5BFE5C-D3DC-6CB0-2E8D-B30269F27BB0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56E2B6E4-B022-4675-24B3-3BF7DD9FA33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DA48F62-F8B4-9796-F93C-60A90B3262F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6B7697C-D2D5-72FB-26ED-43D894624676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1072853-1FB1-A2A3-2FF6-0754EE6250D3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29D3BAC5-9EF3-6146-8542-273BAF8413BE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D9C22C45-FCAA-BE56-1946-D2863036444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FF4B946-5FAC-C16E-5084-73D93BFBE2B7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B1D04017-D2DD-63B0-9071-FDC2CB2CFC5C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88C12410-D554-9804-7D61-90F72423246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F53F080-2428-6A20-3A56-BDAD956716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866775</xdr:colOff>
      <xdr:row>0</xdr:row>
      <xdr:rowOff>171779</xdr:rowOff>
    </xdr:from>
    <xdr:to>
      <xdr:col>4</xdr:col>
      <xdr:colOff>123825</xdr:colOff>
      <xdr:row>4</xdr:row>
      <xdr:rowOff>161102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D9CEF7F6-6495-45C0-9A9E-F169CC8C32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524000" y="171779"/>
          <a:ext cx="5924550" cy="941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OPERACIONAL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294409</xdr:colOff>
      <xdr:row>5</xdr:row>
      <xdr:rowOff>155864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58A881E4-70D0-E9DF-DC65-4913E3941F53}"/>
            </a:ext>
          </a:extLst>
        </xdr:cNvPr>
        <xdr:cNvGrpSpPr/>
      </xdr:nvGrpSpPr>
      <xdr:grpSpPr>
        <a:xfrm>
          <a:off x="0" y="0"/>
          <a:ext cx="11066730" cy="1165060"/>
          <a:chOff x="33600" y="11203"/>
          <a:chExt cx="7131398" cy="1266268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1302C49-66A0-F43B-21CE-10F54E29FEA2}"/>
              </a:ext>
            </a:extLst>
          </xdr:cNvPr>
          <xdr:cNvGrpSpPr/>
        </xdr:nvGrpSpPr>
        <xdr:grpSpPr>
          <a:xfrm>
            <a:off x="33600" y="11203"/>
            <a:ext cx="7131398" cy="1266268"/>
            <a:chOff x="0" y="114300"/>
            <a:chExt cx="9071516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B2C7A918-004A-C477-634B-7EFC892EA46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293E746-A074-20D8-AA16-6987FA3015C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865936" y="165099"/>
              <a:ext cx="4990355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F97EA18-B230-FB9F-D57D-F740333F724E}"/>
                </a:ext>
              </a:extLst>
            </xdr:cNvPr>
            <xdr:cNvGrpSpPr/>
          </xdr:nvGrpSpPr>
          <xdr:grpSpPr>
            <a:xfrm>
              <a:off x="166794" y="265596"/>
              <a:ext cx="1255947" cy="302186"/>
              <a:chOff x="6118195" y="543218"/>
              <a:chExt cx="5181504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C4F5E32C-BFBC-C478-F714-04714621163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964BC328-0D4F-BD23-6C2D-9B5157E74596}"/>
                  </a:ext>
                </a:extLst>
              </xdr:cNvPr>
              <xdr:cNvGrpSpPr/>
            </xdr:nvGrpSpPr>
            <xdr:grpSpPr>
              <a:xfrm>
                <a:off x="6118195" y="543218"/>
                <a:ext cx="5181504" cy="1290478"/>
                <a:chOff x="6118195" y="543218"/>
                <a:chExt cx="5181504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D3165575-6129-5791-34F9-CC93747D4016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401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19835902-F913-7C5B-A501-DEBB277C70BC}"/>
                    </a:ext>
                  </a:extLst>
                </xdr:cNvPr>
                <xdr:cNvSpPr/>
              </xdr:nvSpPr>
              <xdr:spPr>
                <a:xfrm>
                  <a:off x="9998201" y="543251"/>
                  <a:ext cx="1301498" cy="1290445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69C4063-C98F-664C-A4B6-19E4EB85C169}"/>
                    </a:ext>
                  </a:extLst>
                </xdr:cNvPr>
                <xdr:cNvSpPr/>
              </xdr:nvSpPr>
              <xdr:spPr>
                <a:xfrm>
                  <a:off x="6118195" y="543346"/>
                  <a:ext cx="2060540" cy="1290065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60210C7-9760-2A28-5DEB-D00D9BEDFE37}"/>
                    </a:ext>
                  </a:extLst>
                </xdr:cNvPr>
                <xdr:cNvSpPr/>
              </xdr:nvSpPr>
              <xdr:spPr>
                <a:xfrm>
                  <a:off x="7363209" y="543218"/>
                  <a:ext cx="2200939" cy="1290193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B9DC186C-34D3-5601-F55B-BA6902B485C4}"/>
                </a:ext>
              </a:extLst>
            </xdr:cNvPr>
            <xdr:cNvGrpSpPr/>
          </xdr:nvGrpSpPr>
          <xdr:grpSpPr>
            <a:xfrm>
              <a:off x="166794" y="656743"/>
              <a:ext cx="1673151" cy="294499"/>
              <a:chOff x="665660" y="804361"/>
              <a:chExt cx="5581138" cy="967018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75A541C-9EC6-40AA-1623-1798A59DF83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5581138" cy="903100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5F218AD3-B253-4788-51C1-292B545BAB3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2AA8DE5-A6C6-35F8-4550-7B88F03D9569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792428BF-9507-A3F9-2540-0843333A72E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A7B8D25A-DC35-44C7-DEDB-9081849FA6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6151685" y="473637"/>
            <a:ext cx="921934" cy="65031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1553482</xdr:colOff>
      <xdr:row>0</xdr:row>
      <xdr:rowOff>124732</xdr:rowOff>
    </xdr:from>
    <xdr:to>
      <xdr:col>5</xdr:col>
      <xdr:colOff>28122</xdr:colOff>
      <xdr:row>5</xdr:row>
      <xdr:rowOff>84573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936C024-40EF-4FEB-A9B2-9C32F24B7935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211161" y="124732"/>
          <a:ext cx="5448300" cy="9690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CUSTOS E DESPESAS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3</xdr:col>
      <xdr:colOff>0</xdr:colOff>
      <xdr:row>5</xdr:row>
      <xdr:rowOff>14288</xdr:rowOff>
    </xdr:to>
    <xdr:grpSp>
      <xdr:nvGrpSpPr>
        <xdr:cNvPr id="2" name="Agrupar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ED33D8-B54D-4B74-90E6-8EFAD9B06990}"/>
            </a:ext>
          </a:extLst>
        </xdr:cNvPr>
        <xdr:cNvGrpSpPr/>
      </xdr:nvGrpSpPr>
      <xdr:grpSpPr>
        <a:xfrm>
          <a:off x="5726906" y="762000"/>
          <a:ext cx="0" cy="252413"/>
          <a:chOff x="7817675" y="768144"/>
          <a:chExt cx="918516" cy="249238"/>
        </a:xfrm>
      </xdr:grpSpPr>
      <xdr:sp macro="" textlink="">
        <xdr:nvSpPr>
          <xdr:cNvPr id="3" name="Retângulo Arredondado 5">
            <a:extLst>
              <a:ext uri="{FF2B5EF4-FFF2-40B4-BE49-F238E27FC236}">
                <a16:creationId xmlns:a16="http://schemas.microsoft.com/office/drawing/2014/main" id="{03258B24-A0BB-5268-08DA-7B0D01776249}"/>
              </a:ext>
            </a:extLst>
          </xdr:cNvPr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r>
              <a:rPr lang="pt-BR" sz="900" b="1">
                <a:solidFill>
                  <a:srgbClr val="D7F83C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VOLTAR</a:t>
            </a:r>
          </a:p>
        </xdr:txBody>
      </xdr:sp>
      <xdr:sp macro="" textlink="">
        <xdr:nvSpPr>
          <xdr:cNvPr id="4" name="Seta para a Direita 6">
            <a:extLst>
              <a:ext uri="{FF2B5EF4-FFF2-40B4-BE49-F238E27FC236}">
                <a16:creationId xmlns:a16="http://schemas.microsoft.com/office/drawing/2014/main" id="{AAC1959A-F21B-12E8-9D1D-80545AA4FBB6}"/>
              </a:ext>
            </a:extLst>
          </xdr:cNvPr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050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258537</xdr:colOff>
      <xdr:row>6</xdr:row>
      <xdr:rowOff>27214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303B3CE1-1E91-40C2-B0D5-35672CB46617}"/>
            </a:ext>
          </a:extLst>
        </xdr:cNvPr>
        <xdr:cNvGrpSpPr/>
      </xdr:nvGrpSpPr>
      <xdr:grpSpPr>
        <a:xfrm>
          <a:off x="0" y="0"/>
          <a:ext cx="11176568" cy="1265464"/>
          <a:chOff x="0" y="114300"/>
          <a:chExt cx="9050846" cy="1082842"/>
        </a:xfrm>
      </xdr:grpSpPr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BA336BDF-3096-167B-4CBD-DF4191A7A204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538F9E54-236F-012E-833B-254D25661C58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9" name="Elements">
              <a:extLst>
                <a:ext uri="{FF2B5EF4-FFF2-40B4-BE49-F238E27FC236}">
                  <a16:creationId xmlns:a16="http://schemas.microsoft.com/office/drawing/2014/main" id="{B03E3DAF-70A6-FE35-D867-CE1E58D7B5C9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2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0" name="Agrupar 9">
              <a:extLst>
                <a:ext uri="{FF2B5EF4-FFF2-40B4-BE49-F238E27FC236}">
                  <a16:creationId xmlns:a16="http://schemas.microsoft.com/office/drawing/2014/main" id="{B70EEE93-A4A7-3850-7567-32438BF7AEEE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6" name="Forma Livre: Forma 15">
                <a:extLst>
                  <a:ext uri="{FF2B5EF4-FFF2-40B4-BE49-F238E27FC236}">
                    <a16:creationId xmlns:a16="http://schemas.microsoft.com/office/drawing/2014/main" id="{7DEA0C89-C97F-0DB2-69D9-42D53F6C67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7" name="Gráfico 1">
                <a:extLst>
                  <a:ext uri="{FF2B5EF4-FFF2-40B4-BE49-F238E27FC236}">
                    <a16:creationId xmlns:a16="http://schemas.microsoft.com/office/drawing/2014/main" id="{B63BEB1A-0EB6-8DB8-80C2-364C5BA696C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18" name="Forma Livre: Forma 17">
                  <a:extLst>
                    <a:ext uri="{FF2B5EF4-FFF2-40B4-BE49-F238E27FC236}">
                      <a16:creationId xmlns:a16="http://schemas.microsoft.com/office/drawing/2014/main" id="{EAB08216-2A98-0CB6-0CBB-F46FA896642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9" name="Forma Livre: Forma 18">
                  <a:extLst>
                    <a:ext uri="{FF2B5EF4-FFF2-40B4-BE49-F238E27FC236}">
                      <a16:creationId xmlns:a16="http://schemas.microsoft.com/office/drawing/2014/main" id="{73936AA7-29F6-1224-2B2C-D406366F3ACC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0" name="Forma Livre: Forma 19">
                  <a:extLst>
                    <a:ext uri="{FF2B5EF4-FFF2-40B4-BE49-F238E27FC236}">
                      <a16:creationId xmlns:a16="http://schemas.microsoft.com/office/drawing/2014/main" id="{58DD4437-73EA-D0E2-88A1-18F350745B9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EDBBA430-BE12-4BA5-97FD-C71A69E58B7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1" name="Agrupar 10">
              <a:extLst>
                <a:ext uri="{FF2B5EF4-FFF2-40B4-BE49-F238E27FC236}">
                  <a16:creationId xmlns:a16="http://schemas.microsoft.com/office/drawing/2014/main" id="{747D7DFA-BE41-AB71-53A2-4AF0DCD45BAA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2" name="Gráfico 11">
                <a:extLst>
                  <a:ext uri="{FF2B5EF4-FFF2-40B4-BE49-F238E27FC236}">
                    <a16:creationId xmlns:a16="http://schemas.microsoft.com/office/drawing/2014/main" id="{B2F21573-6D7D-E3A5-CCB3-323F98090F3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3" name="Elipse 12">
                <a:extLst>
                  <a:ext uri="{FF2B5EF4-FFF2-40B4-BE49-F238E27FC236}">
                    <a16:creationId xmlns:a16="http://schemas.microsoft.com/office/drawing/2014/main" id="{75EAD76C-B173-3838-417A-58E7765F9D89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4" name="Retângulo: Cantos Arredondados 13">
                <a:extLst>
                  <a:ext uri="{FF2B5EF4-FFF2-40B4-BE49-F238E27FC236}">
                    <a16:creationId xmlns:a16="http://schemas.microsoft.com/office/drawing/2014/main" id="{C9917848-8A79-4471-868C-EFF2E15FCAD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5" name="Elipse 14">
                <a:extLst>
                  <a:ext uri="{FF2B5EF4-FFF2-40B4-BE49-F238E27FC236}">
                    <a16:creationId xmlns:a16="http://schemas.microsoft.com/office/drawing/2014/main" id="{ACC1F6BB-C1FE-EEB7-C17D-0AC63B37D39C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7" name="Imagem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B4AB6F43-E2F9-BD65-29E7-BD2F906FB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752420" y="509748"/>
            <a:ext cx="1264971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1694969</xdr:colOff>
      <xdr:row>0</xdr:row>
      <xdr:rowOff>142804</xdr:rowOff>
    </xdr:from>
    <xdr:to>
      <xdr:col>6</xdr:col>
      <xdr:colOff>0</xdr:colOff>
      <xdr:row>5</xdr:row>
      <xdr:rowOff>148637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4DB8E7A6-AAEF-45A2-8433-6086045132C4}"/>
            </a:ext>
            <a:ext uri="{147F2762-F138-4A5C-976F-8EAC2B608ADB}">
              <a16:predDERef xmlns:a16="http://schemas.microsoft.com/office/drawing/2014/main" pred="{303B3CE1-1E91-40C2-B0D5-35672CB46617}"/>
            </a:ext>
          </a:extLst>
        </xdr:cNvPr>
        <xdr:cNvSpPr txBox="1"/>
      </xdr:nvSpPr>
      <xdr:spPr>
        <a:xfrm>
          <a:off x="2348112" y="142804"/>
          <a:ext cx="6523745" cy="1012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ENERGIA ELÉTRICA COMPRADA PARA REVENDA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4</xdr:col>
      <xdr:colOff>561975</xdr:colOff>
      <xdr:row>4</xdr:row>
      <xdr:rowOff>180975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627090-2EA5-499A-9D77-36D7EB66E940}"/>
            </a:ext>
          </a:extLst>
        </xdr:cNvPr>
        <xdr:cNvGrpSpPr/>
      </xdr:nvGrpSpPr>
      <xdr:grpSpPr>
        <a:xfrm>
          <a:off x="9526" y="0"/>
          <a:ext cx="7886699" cy="942975"/>
          <a:chOff x="0" y="114300"/>
          <a:chExt cx="9043465" cy="98873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7B7B52F5-A283-5C98-9BD3-F3F662F5334F}"/>
              </a:ext>
            </a:extLst>
          </xdr:cNvPr>
          <xdr:cNvGrpSpPr/>
        </xdr:nvGrpSpPr>
        <xdr:grpSpPr>
          <a:xfrm>
            <a:off x="0" y="114300"/>
            <a:ext cx="9043465" cy="988732"/>
            <a:chOff x="0" y="114300"/>
            <a:chExt cx="9071516" cy="98873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83D80A-1067-23B3-71EB-D7487B3D6F55}"/>
                </a:ext>
              </a:extLst>
            </xdr:cNvPr>
            <xdr:cNvSpPr/>
          </xdr:nvSpPr>
          <xdr:spPr>
            <a:xfrm>
              <a:off x="0" y="114300"/>
              <a:ext cx="9071516" cy="98873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94DEDE01-A5E4-CBA9-2355-F051564592E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69" y="165099"/>
              <a:ext cx="5836467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2DA55F9-329D-50A4-E9A4-475893CA954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AB99D55F-3B3A-8251-5D56-88D30698947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CDA0028-A1B6-8135-C252-D4A77999A27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AB7800E1-9376-ACDD-8193-256CAA9D29D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507AA71-25D6-AF41-5DDB-249446F62F7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FC08B4CE-6419-5703-188E-38C82B4F2CF3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EBA9B0C-8BF0-3705-9861-E65356A6EA9E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DD7FD34A-61BB-04CB-4A81-BEE4EA8B997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C69A1BB-F2FB-341C-1130-69ABACE74CD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6032874-C414-4C37-800A-A21C89410B5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ADF09B7F-0AAC-F513-1420-B9B80E547D3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BDF1684-0AFE-EF63-4822-2BE715CCB50F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D81953D-C002-F836-F8F4-660558D426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892760" y="509748"/>
            <a:ext cx="1124629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1548656</xdr:colOff>
      <xdr:row>0</xdr:row>
      <xdr:rowOff>53239</xdr:rowOff>
    </xdr:from>
    <xdr:to>
      <xdr:col>3</xdr:col>
      <xdr:colOff>128310</xdr:colOff>
      <xdr:row>4</xdr:row>
      <xdr:rowOff>182335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AA9B4DD5-89ED-4A8F-8093-4B3A4FB6A24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205881" y="53239"/>
          <a:ext cx="3970804" cy="891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RESULTADO FINANCEIRO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654843</xdr:colOff>
      <xdr:row>31</xdr:row>
      <xdr:rowOff>0</xdr:rowOff>
    </xdr:from>
    <xdr:to>
      <xdr:col>1</xdr:col>
      <xdr:colOff>4107655</xdr:colOff>
      <xdr:row>32</xdr:row>
      <xdr:rowOff>-1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83693456-3EDB-69F4-6F77-C02B40B45A67}"/>
            </a:ext>
          </a:extLst>
        </xdr:cNvPr>
        <xdr:cNvSpPr/>
      </xdr:nvSpPr>
      <xdr:spPr>
        <a:xfrm>
          <a:off x="654843" y="7846219"/>
          <a:ext cx="4107656" cy="321468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8192</xdr:colOff>
      <xdr:row>0</xdr:row>
      <xdr:rowOff>0</xdr:rowOff>
    </xdr:from>
    <xdr:to>
      <xdr:col>9</xdr:col>
      <xdr:colOff>28575</xdr:colOff>
      <xdr:row>9</xdr:row>
      <xdr:rowOff>76200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AA54E2A-ED28-4E87-822F-6F2098ABCF81}"/>
            </a:ext>
          </a:extLst>
        </xdr:cNvPr>
        <xdr:cNvGrpSpPr/>
      </xdr:nvGrpSpPr>
      <xdr:grpSpPr>
        <a:xfrm>
          <a:off x="8192" y="0"/>
          <a:ext cx="9807321" cy="1219200"/>
          <a:chOff x="0" y="114300"/>
          <a:chExt cx="9043465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B182495E-4721-4CBB-39A1-27CF78863ADA}"/>
              </a:ext>
            </a:extLst>
          </xdr:cNvPr>
          <xdr:cNvGrpSpPr/>
        </xdr:nvGrpSpPr>
        <xdr:grpSpPr>
          <a:xfrm>
            <a:off x="0" y="114300"/>
            <a:ext cx="9043465" cy="1082842"/>
            <a:chOff x="0" y="114300"/>
            <a:chExt cx="9071516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A447BBD8-C0B1-DACA-E6FC-3672F1759A6D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D312AE3-1CB0-750A-703E-FA87DD01A42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1" y="165099"/>
              <a:ext cx="5842501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77CF9D60-CE06-F889-3D3B-5CAD00620E8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2A9A75EC-CACF-BA98-E758-A4B47EC88C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ADD2A924-0662-4EEF-9DCE-A053662A8C19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1E484417-4C8F-B621-A55A-E05F461CCDA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15FA957-217E-9260-CB2B-FA2D152424F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02FF200D-F747-C679-FCD8-5F28AE702C15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1A419D1E-FC1A-826D-C18F-D76EED8A686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7B6CB8A-1B57-1961-7A50-0C568A7EBD1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761CB60-254C-9613-A6CC-C9A4F517E0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AF00B7A1-CA7E-3D80-2036-8D28D3DE69C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C2FE3B56-558D-68D7-A2A0-F1AA961CDB8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3D478BFA-4787-521C-481B-E32EA14B8C6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7E67CE7-53F3-4B32-DD3F-B60543D822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2087679</xdr:colOff>
      <xdr:row>4</xdr:row>
      <xdr:rowOff>135843</xdr:rowOff>
    </xdr:from>
    <xdr:to>
      <xdr:col>6</xdr:col>
      <xdr:colOff>733121</xdr:colOff>
      <xdr:row>7</xdr:row>
      <xdr:rowOff>186773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69E096A-6907-4B97-98BD-2F5ABFC0756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748826" y="326343"/>
          <a:ext cx="4797471" cy="6224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ENDIVIDAMENTO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6059</xdr:colOff>
      <xdr:row>0</xdr:row>
      <xdr:rowOff>12658</xdr:rowOff>
    </xdr:from>
    <xdr:to>
      <xdr:col>3</xdr:col>
      <xdr:colOff>695325</xdr:colOff>
      <xdr:row>4</xdr:row>
      <xdr:rowOff>73269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84B7169-1708-4699-B51D-5BD209353027}"/>
            </a:ext>
          </a:extLst>
        </xdr:cNvPr>
        <xdr:cNvGrpSpPr/>
      </xdr:nvGrpSpPr>
      <xdr:grpSpPr>
        <a:xfrm>
          <a:off x="6059" y="12658"/>
          <a:ext cx="6404266" cy="822611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E0A5557B-8CBE-5EAE-B73E-A11C890C756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30A0B9B4-CFE6-1AA4-897C-F74400C9018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0798B260-BF27-1BF9-CD29-F8BA447B43A2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160B652-F0AB-09E0-8F27-697D21C37086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AF4F90A2-A7BB-CEF5-DE7F-D8C333E73D27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4BCFE1BF-12DC-1FBE-88E0-06FAE9CCDF6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BD8C4E2F-AF3B-30B0-AC55-4A7F249F66B0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CD7F3AE3-9C92-AC8B-85B2-12EE99FAE83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308C6F29-BF0A-FE3B-AED2-1B17ABF0F31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2523AFD7-046E-7231-27CA-E0B166E54E14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138B327E-91E6-4047-FB13-F6B4902DA7E6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320F559A-CBDC-CEFA-1FCF-6BFCFC6CD48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F018D66-1C7A-ACD9-0420-8A13226512A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4026E2C-4AF8-2CB9-B2BF-247057F66D9A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755E2ED-AF21-29E0-7A1C-29DEACA862C2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5F4E97E-9F93-D6CD-C62F-7145052412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48816" y="446724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466239</xdr:colOff>
      <xdr:row>0</xdr:row>
      <xdr:rowOff>131188</xdr:rowOff>
    </xdr:from>
    <xdr:to>
      <xdr:col>2</xdr:col>
      <xdr:colOff>925953</xdr:colOff>
      <xdr:row>4</xdr:row>
      <xdr:rowOff>9802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79961AC-3413-40BF-A2C1-752EBCF997C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82104" y="131188"/>
          <a:ext cx="3771484" cy="640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INVESTIMENTOS</a:t>
          </a:r>
          <a:endParaRPr lang="en-US" sz="32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495301</xdr:colOff>
      <xdr:row>23</xdr:row>
      <xdr:rowOff>123824</xdr:rowOff>
    </xdr:from>
    <xdr:to>
      <xdr:col>3</xdr:col>
      <xdr:colOff>641999</xdr:colOff>
      <xdr:row>36</xdr:row>
      <xdr:rowOff>48045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D275735-E244-AD28-D610-3C0287805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5301" y="5000624"/>
          <a:ext cx="5861698" cy="24007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61"/>
  <sheetViews>
    <sheetView showGridLines="0" showRowColHeaders="0" workbookViewId="0">
      <selection activeCell="B30" sqref="B30"/>
    </sheetView>
  </sheetViews>
  <sheetFormatPr defaultColWidth="0" defaultRowHeight="15" zeroHeight="1" x14ac:dyDescent="0.25"/>
  <cols>
    <col min="1" max="1" width="7.42578125" style="1" customWidth="1"/>
    <col min="2" max="12" width="8.7109375" style="1" customWidth="1"/>
    <col min="13" max="13" width="13.42578125" style="1" customWidth="1"/>
    <col min="14" max="16384" width="13.42578125" style="1" hidden="1"/>
  </cols>
  <sheetData>
    <row r="1" spans="14:15" x14ac:dyDescent="0.25">
      <c r="N1" s="30"/>
      <c r="O1" s="30"/>
    </row>
    <row r="2" spans="14:15" x14ac:dyDescent="0.25">
      <c r="N2" s="30"/>
      <c r="O2" s="30"/>
    </row>
    <row r="3" spans="14:15" x14ac:dyDescent="0.25">
      <c r="N3" s="30"/>
      <c r="O3" s="30"/>
    </row>
    <row r="4" spans="14:15" x14ac:dyDescent="0.25">
      <c r="N4" s="30"/>
      <c r="O4" s="30"/>
    </row>
    <row r="5" spans="14:15" x14ac:dyDescent="0.25">
      <c r="N5" s="30"/>
      <c r="O5" s="30"/>
    </row>
    <row r="6" spans="14:15" x14ac:dyDescent="0.25">
      <c r="N6" s="30"/>
      <c r="O6" s="30"/>
    </row>
    <row r="7" spans="14:15" x14ac:dyDescent="0.25">
      <c r="N7" s="30"/>
      <c r="O7" s="30"/>
    </row>
    <row r="8" spans="14:15" x14ac:dyDescent="0.25">
      <c r="N8" s="30"/>
      <c r="O8" s="30"/>
    </row>
    <row r="9" spans="14:15" x14ac:dyDescent="0.25">
      <c r="N9" s="30"/>
      <c r="O9" s="30"/>
    </row>
    <row r="10" spans="14:15" x14ac:dyDescent="0.25">
      <c r="N10" s="30"/>
      <c r="O10" s="30"/>
    </row>
    <row r="11" spans="14:15" x14ac:dyDescent="0.25">
      <c r="N11" s="30"/>
      <c r="O11" s="30"/>
    </row>
    <row r="12" spans="14:15" x14ac:dyDescent="0.25">
      <c r="N12" s="30"/>
      <c r="O12" s="30"/>
    </row>
    <row r="13" spans="14:15" x14ac:dyDescent="0.25">
      <c r="N13" s="30"/>
      <c r="O13" s="30"/>
    </row>
    <row r="14" spans="14:15" x14ac:dyDescent="0.25">
      <c r="N14" s="30"/>
      <c r="O14" s="30"/>
    </row>
    <row r="15" spans="14:15" x14ac:dyDescent="0.25">
      <c r="N15" s="30"/>
      <c r="O15" s="30"/>
    </row>
    <row r="16" spans="14:15" x14ac:dyDescent="0.25">
      <c r="N16" s="30"/>
      <c r="O16" s="30"/>
    </row>
    <row r="17" spans="14:15" x14ac:dyDescent="0.25">
      <c r="N17" s="30"/>
      <c r="O17" s="30"/>
    </row>
    <row r="18" spans="14:15" x14ac:dyDescent="0.25">
      <c r="N18" s="30"/>
      <c r="O18" s="30"/>
    </row>
    <row r="19" spans="14:15" x14ac:dyDescent="0.25">
      <c r="N19" s="30"/>
      <c r="O19" s="30"/>
    </row>
    <row r="20" spans="14:15" x14ac:dyDescent="0.25">
      <c r="N20" s="30"/>
      <c r="O20" s="30"/>
    </row>
    <row r="21" spans="14:15" x14ac:dyDescent="0.25">
      <c r="N21" s="30"/>
      <c r="O21" s="30"/>
    </row>
    <row r="22" spans="14:15" x14ac:dyDescent="0.25">
      <c r="N22" s="30"/>
      <c r="O22" s="30"/>
    </row>
    <row r="23" spans="14:15" x14ac:dyDescent="0.25">
      <c r="N23" s="30"/>
      <c r="O23" s="30"/>
    </row>
    <row r="24" spans="14:15" x14ac:dyDescent="0.25">
      <c r="N24" s="30"/>
      <c r="O24" s="30"/>
    </row>
    <row r="25" spans="14:15" x14ac:dyDescent="0.25">
      <c r="N25" s="30"/>
      <c r="O25" s="30"/>
    </row>
    <row r="26" spans="14:15" x14ac:dyDescent="0.25">
      <c r="N26" s="30"/>
      <c r="O26" s="30"/>
    </row>
    <row r="27" spans="14:15" x14ac:dyDescent="0.25">
      <c r="N27" s="30"/>
      <c r="O27" s="30"/>
    </row>
    <row r="28" spans="14:15" x14ac:dyDescent="0.25">
      <c r="N28" s="30"/>
      <c r="O28" s="30"/>
    </row>
    <row r="29" spans="14:15" x14ac:dyDescent="0.25">
      <c r="N29" s="30"/>
      <c r="O29" s="30"/>
    </row>
    <row r="30" spans="14:15" x14ac:dyDescent="0.25">
      <c r="N30" s="30"/>
      <c r="O30" s="30"/>
    </row>
    <row r="31" spans="14:15" x14ac:dyDescent="0.25">
      <c r="N31" s="30"/>
      <c r="O31" s="30"/>
    </row>
    <row r="32" spans="14:15" x14ac:dyDescent="0.25">
      <c r="N32" s="30"/>
      <c r="O32" s="30"/>
    </row>
    <row r="33" spans="2:15" hidden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2:15" hidden="1" x14ac:dyDescent="0.25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2:15" hidden="1" x14ac:dyDescent="0.25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5" hidden="1" x14ac:dyDescent="0.25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5" hidden="1" x14ac:dyDescent="0.25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5" hidden="1" x14ac:dyDescent="0.2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5" hidden="1" x14ac:dyDescent="0.25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5" hidden="1" x14ac:dyDescent="0.25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5" hidden="1" x14ac:dyDescent="0.25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5" hidden="1" x14ac:dyDescent="0.25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9" s="1" customFormat="1" x14ac:dyDescent="0.25"/>
    <row r="50" s="1" customFormat="1" hidden="1" x14ac:dyDescent="0.25"/>
    <row r="51" s="1" customFormat="1" hidden="1" x14ac:dyDescent="0.25"/>
    <row r="52" s="1" customFormat="1" hidden="1" x14ac:dyDescent="0.25"/>
    <row r="53" s="1" customFormat="1" hidden="1" x14ac:dyDescent="0.25"/>
    <row r="54" s="1" customFormat="1" hidden="1" x14ac:dyDescent="0.25"/>
    <row r="55" s="1" customFormat="1" hidden="1" x14ac:dyDescent="0.25"/>
    <row r="56" s="1" customFormat="1" hidden="1" x14ac:dyDescent="0.25"/>
    <row r="57" s="1" customFormat="1" hidden="1" x14ac:dyDescent="0.25"/>
    <row r="58" s="1" customFormat="1" hidden="1" x14ac:dyDescent="0.25"/>
    <row r="59" s="1" customFormat="1" hidden="1" x14ac:dyDescent="0.25"/>
    <row r="60" s="1" customFormat="1" hidden="1" x14ac:dyDescent="0.25"/>
    <row r="61" s="1" customFormat="1" hidden="1" x14ac:dyDescent="0.25"/>
  </sheetData>
  <pageMargins left="0.511811024" right="0.511811024" top="0.78740157499999996" bottom="0.78740157499999996" header="0.31496062000000002" footer="0.31496062000000002"/>
  <pageSetup paperSize="9" orientation="landscape" horizontalDpi="300" verticalDpi="300" r:id="rId1"/>
  <headerFooter>
    <oddFooter>&amp;R_x000D_&amp;1#&amp;"Aptos"&amp;10&amp;K000000 Classificação: Direcionado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6:Y49"/>
  <sheetViews>
    <sheetView showGridLines="0" showRowColHeaders="0" topLeftCell="A30" zoomScale="85" zoomScaleNormal="85" workbookViewId="0">
      <selection activeCell="C60" sqref="C6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 x14ac:dyDescent="0.25"/>
  <cols>
    <col min="1" max="1" width="9.85546875" customWidth="1"/>
    <col min="2" max="2" width="62.28515625" customWidth="1"/>
    <col min="3" max="3" width="15.42578125" customWidth="1"/>
    <col min="4" max="5" width="13.5703125" customWidth="1"/>
    <col min="6" max="6" width="11" customWidth="1"/>
    <col min="7" max="8" width="10.42578125" customWidth="1"/>
    <col min="9" max="9" width="11" customWidth="1"/>
    <col min="10" max="24" width="10.42578125" customWidth="1"/>
    <col min="16384" max="16384" width="10.42578125" customWidth="1"/>
  </cols>
  <sheetData>
    <row r="6" spans="1:25" ht="15" customHeight="1" x14ac:dyDescent="0.25"/>
    <row r="7" spans="1:25" ht="15" customHeight="1" x14ac:dyDescent="0.25"/>
    <row r="8" spans="1:25" ht="15" customHeight="1" x14ac:dyDescent="0.25"/>
    <row r="9" spans="1:25" x14ac:dyDescent="0.25">
      <c r="B9" s="6" t="s">
        <v>22</v>
      </c>
      <c r="C9" s="6"/>
      <c r="D9" s="6"/>
      <c r="E9" s="6"/>
      <c r="F9" s="2"/>
      <c r="G9" s="2"/>
      <c r="H9" s="2"/>
      <c r="I9" s="2"/>
    </row>
    <row r="10" spans="1:25" x14ac:dyDescent="0.25">
      <c r="B10" s="89"/>
      <c r="C10" s="166" t="s">
        <v>157</v>
      </c>
      <c r="D10" s="166" t="s">
        <v>158</v>
      </c>
      <c r="E10" s="166" t="s">
        <v>28</v>
      </c>
      <c r="F10" s="166">
        <v>2024</v>
      </c>
      <c r="G10" s="153" t="s">
        <v>159</v>
      </c>
      <c r="H10" s="153" t="s">
        <v>160</v>
      </c>
      <c r="I10" s="153" t="s">
        <v>31</v>
      </c>
      <c r="J10" s="166">
        <v>2023</v>
      </c>
      <c r="K10" s="170" t="s">
        <v>161</v>
      </c>
      <c r="L10" s="171" t="s">
        <v>162</v>
      </c>
      <c r="M10" s="166" t="s">
        <v>35</v>
      </c>
      <c r="N10" s="166">
        <v>2022</v>
      </c>
      <c r="O10" s="170" t="s">
        <v>163</v>
      </c>
      <c r="P10" s="171" t="s">
        <v>164</v>
      </c>
      <c r="Q10" s="166" t="s">
        <v>39</v>
      </c>
      <c r="R10" s="166">
        <v>2021</v>
      </c>
      <c r="S10" s="170" t="s">
        <v>165</v>
      </c>
      <c r="T10" s="171" t="s">
        <v>166</v>
      </c>
      <c r="U10" s="166" t="s">
        <v>43</v>
      </c>
      <c r="V10" s="166">
        <v>2020</v>
      </c>
      <c r="W10" s="166" t="s">
        <v>167</v>
      </c>
      <c r="X10" s="166" t="s">
        <v>168</v>
      </c>
      <c r="Y10" s="166" t="s">
        <v>169</v>
      </c>
    </row>
    <row r="11" spans="1:25" x14ac:dyDescent="0.25">
      <c r="B11" s="21" t="s">
        <v>319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x14ac:dyDescent="0.25">
      <c r="A12" s="235"/>
      <c r="B12" s="64" t="s">
        <v>190</v>
      </c>
      <c r="C12" s="32">
        <v>572790</v>
      </c>
      <c r="D12" s="32">
        <v>1112412</v>
      </c>
      <c r="E12" s="32">
        <v>1581388</v>
      </c>
      <c r="F12" s="32">
        <v>951779</v>
      </c>
      <c r="G12" s="44">
        <v>942081</v>
      </c>
      <c r="H12" s="44">
        <v>610450</v>
      </c>
      <c r="I12" s="44">
        <v>1234159</v>
      </c>
      <c r="J12" s="32">
        <v>447967</v>
      </c>
      <c r="K12" s="32">
        <v>983161</v>
      </c>
      <c r="L12" s="32">
        <v>899048</v>
      </c>
      <c r="M12" s="32">
        <v>440104</v>
      </c>
      <c r="N12" s="172">
        <v>440700</v>
      </c>
      <c r="O12" s="32">
        <v>571799</v>
      </c>
      <c r="P12" s="32">
        <v>788847</v>
      </c>
      <c r="Q12" s="32">
        <v>346463</v>
      </c>
      <c r="R12" s="32">
        <v>198694</v>
      </c>
      <c r="S12" s="32">
        <v>204127</v>
      </c>
      <c r="T12" s="32">
        <v>580741</v>
      </c>
      <c r="U12" s="32">
        <v>691380</v>
      </c>
      <c r="V12" s="32">
        <v>659045</v>
      </c>
      <c r="W12" s="32">
        <v>819642</v>
      </c>
      <c r="X12" s="32">
        <v>408447</v>
      </c>
      <c r="Y12" s="32">
        <v>292589</v>
      </c>
    </row>
    <row r="13" spans="1:25" x14ac:dyDescent="0.25">
      <c r="A13" s="235"/>
      <c r="B13" s="64" t="s">
        <v>191</v>
      </c>
      <c r="C13" s="32">
        <v>199982</v>
      </c>
      <c r="D13" s="32">
        <v>556055</v>
      </c>
      <c r="E13" s="32">
        <v>611719</v>
      </c>
      <c r="F13" s="32">
        <v>118511</v>
      </c>
      <c r="G13" s="44">
        <v>1633964</v>
      </c>
      <c r="H13" s="44">
        <v>102944</v>
      </c>
      <c r="I13" s="44">
        <v>428738</v>
      </c>
      <c r="J13" s="32">
        <v>2781</v>
      </c>
      <c r="K13" s="32">
        <v>247995</v>
      </c>
      <c r="L13" s="32">
        <v>671821</v>
      </c>
      <c r="M13" s="32">
        <v>1003</v>
      </c>
      <c r="N13" s="172">
        <v>279717</v>
      </c>
      <c r="O13" s="32">
        <v>911413</v>
      </c>
      <c r="P13" s="32">
        <v>580523</v>
      </c>
      <c r="Q13" s="32">
        <v>2308</v>
      </c>
      <c r="R13" s="32">
        <v>342243</v>
      </c>
      <c r="S13" s="32">
        <v>927114</v>
      </c>
      <c r="T13" s="32">
        <v>1176744</v>
      </c>
      <c r="U13" s="32">
        <v>1242795</v>
      </c>
      <c r="V13" s="32">
        <v>2104119</v>
      </c>
      <c r="W13" s="32">
        <v>2212598</v>
      </c>
      <c r="X13" s="32">
        <v>1375146</v>
      </c>
      <c r="Y13" s="32">
        <v>858177</v>
      </c>
    </row>
    <row r="14" spans="1:25" x14ac:dyDescent="0.25">
      <c r="A14" s="235"/>
      <c r="B14" s="64" t="s">
        <v>192</v>
      </c>
      <c r="C14" s="32">
        <v>3812766</v>
      </c>
      <c r="D14" s="32">
        <v>3901585</v>
      </c>
      <c r="E14" s="32">
        <v>3734387</v>
      </c>
      <c r="F14" s="32">
        <v>3849309</v>
      </c>
      <c r="G14" s="44">
        <v>3537741</v>
      </c>
      <c r="H14" s="44">
        <v>3445904</v>
      </c>
      <c r="I14" s="44">
        <v>3438201</v>
      </c>
      <c r="J14" s="32">
        <v>3545064</v>
      </c>
      <c r="K14" s="32">
        <v>3236029</v>
      </c>
      <c r="L14" s="32">
        <v>3047560</v>
      </c>
      <c r="M14" s="32">
        <v>2989645</v>
      </c>
      <c r="N14" s="172">
        <v>2761370</v>
      </c>
      <c r="O14" s="32">
        <v>2777032</v>
      </c>
      <c r="P14" s="32">
        <v>2822406</v>
      </c>
      <c r="Q14" s="32">
        <v>3243730</v>
      </c>
      <c r="R14" s="32">
        <v>3021976</v>
      </c>
      <c r="S14" s="32">
        <v>3314687</v>
      </c>
      <c r="T14" s="32">
        <v>3034147</v>
      </c>
      <c r="U14" s="32">
        <v>2955628</v>
      </c>
      <c r="V14" s="32">
        <v>2989608</v>
      </c>
      <c r="W14" s="32">
        <v>2999316</v>
      </c>
      <c r="X14" s="32">
        <v>2881133</v>
      </c>
      <c r="Y14" s="32">
        <v>3000659</v>
      </c>
    </row>
    <row r="15" spans="1:25" x14ac:dyDescent="0.25">
      <c r="A15" s="235"/>
      <c r="B15" s="64" t="s">
        <v>193</v>
      </c>
      <c r="C15" s="32">
        <v>439084</v>
      </c>
      <c r="D15" s="32">
        <v>464553</v>
      </c>
      <c r="E15" s="32">
        <v>469589</v>
      </c>
      <c r="F15" s="32">
        <v>439026</v>
      </c>
      <c r="G15" s="44">
        <v>436130</v>
      </c>
      <c r="H15" s="44">
        <v>463324</v>
      </c>
      <c r="I15" s="44">
        <v>401347</v>
      </c>
      <c r="J15" s="32">
        <v>374362</v>
      </c>
      <c r="K15" s="32">
        <v>340591</v>
      </c>
      <c r="L15" s="32">
        <v>348870</v>
      </c>
      <c r="M15" s="32">
        <v>376365</v>
      </c>
      <c r="N15" s="172">
        <v>333642</v>
      </c>
      <c r="O15" s="32">
        <v>340977</v>
      </c>
      <c r="P15" s="32">
        <v>277473</v>
      </c>
      <c r="Q15" s="32">
        <v>269116</v>
      </c>
      <c r="R15" s="32">
        <v>264910</v>
      </c>
      <c r="S15" s="32">
        <v>270201</v>
      </c>
      <c r="T15" s="32">
        <v>261355</v>
      </c>
      <c r="U15" s="32">
        <v>287090</v>
      </c>
      <c r="V15" s="32">
        <v>257540</v>
      </c>
      <c r="W15" s="32">
        <v>262912</v>
      </c>
      <c r="X15" s="32">
        <v>240549</v>
      </c>
      <c r="Y15" s="32">
        <v>248294</v>
      </c>
    </row>
    <row r="16" spans="1:25" x14ac:dyDescent="0.25">
      <c r="A16" s="235"/>
      <c r="B16" s="64" t="s">
        <v>194</v>
      </c>
      <c r="C16" s="32">
        <v>486417</v>
      </c>
      <c r="D16" s="32">
        <v>476533</v>
      </c>
      <c r="E16" s="32">
        <v>456811</v>
      </c>
      <c r="F16" s="32">
        <v>437033</v>
      </c>
      <c r="G16" s="44">
        <v>539858</v>
      </c>
      <c r="H16" s="44">
        <v>461810</v>
      </c>
      <c r="I16" s="44">
        <v>447589</v>
      </c>
      <c r="J16" s="32">
        <v>550472</v>
      </c>
      <c r="K16" s="32">
        <v>719814</v>
      </c>
      <c r="L16" s="32">
        <v>986261</v>
      </c>
      <c r="M16" s="32">
        <v>1456922</v>
      </c>
      <c r="N16" s="172">
        <v>1828665</v>
      </c>
      <c r="O16" s="32">
        <v>1397399</v>
      </c>
      <c r="P16" s="32">
        <v>1513515</v>
      </c>
      <c r="Q16" s="32">
        <v>1836335</v>
      </c>
      <c r="R16" s="32">
        <v>1907198</v>
      </c>
      <c r="S16" s="32">
        <v>1875003</v>
      </c>
      <c r="T16" s="32">
        <v>1797392</v>
      </c>
      <c r="U16" s="32">
        <v>1564397</v>
      </c>
      <c r="V16" s="32">
        <v>1483677</v>
      </c>
      <c r="W16" s="32">
        <v>1638979</v>
      </c>
      <c r="X16" s="32">
        <v>1706207</v>
      </c>
      <c r="Y16" s="32">
        <v>33445</v>
      </c>
    </row>
    <row r="17" spans="1:25" x14ac:dyDescent="0.25">
      <c r="A17" s="235"/>
      <c r="B17" s="64" t="s">
        <v>195</v>
      </c>
      <c r="C17" s="32">
        <v>15584</v>
      </c>
      <c r="D17" s="32">
        <v>14359</v>
      </c>
      <c r="E17" s="32">
        <v>757117</v>
      </c>
      <c r="F17" s="32">
        <v>196059</v>
      </c>
      <c r="G17" s="44"/>
      <c r="H17" s="44"/>
      <c r="I17" s="44"/>
      <c r="J17" s="32">
        <v>11532</v>
      </c>
      <c r="K17" s="32"/>
      <c r="L17" s="32"/>
      <c r="M17" s="32"/>
      <c r="N17" s="17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x14ac:dyDescent="0.25">
      <c r="A18" s="235"/>
      <c r="B18" s="64" t="s">
        <v>196</v>
      </c>
      <c r="C18" s="44">
        <v>107647</v>
      </c>
      <c r="D18" s="44">
        <v>60451</v>
      </c>
      <c r="E18" s="44">
        <v>25567</v>
      </c>
      <c r="F18" s="44" t="s">
        <v>60</v>
      </c>
      <c r="G18" s="44" t="s">
        <v>60</v>
      </c>
      <c r="H18" s="44" t="s">
        <v>60</v>
      </c>
      <c r="I18" s="44">
        <v>19684</v>
      </c>
      <c r="J18" s="44" t="s">
        <v>60</v>
      </c>
      <c r="K18" s="44" t="s">
        <v>60</v>
      </c>
      <c r="L18" s="32">
        <v>30960</v>
      </c>
      <c r="M18" s="32" t="s">
        <v>60</v>
      </c>
      <c r="N18" s="172" t="s">
        <v>60</v>
      </c>
      <c r="O18" s="32">
        <v>22525</v>
      </c>
      <c r="P18" s="32">
        <v>196553</v>
      </c>
      <c r="Q18" s="32">
        <v>40740</v>
      </c>
      <c r="R18" s="32">
        <v>45363</v>
      </c>
      <c r="S18" s="32">
        <v>51227</v>
      </c>
      <c r="T18" s="32">
        <v>51227</v>
      </c>
      <c r="U18" s="32">
        <v>11309</v>
      </c>
      <c r="V18" s="32">
        <v>128539</v>
      </c>
      <c r="W18" s="32">
        <v>138028</v>
      </c>
      <c r="X18" s="32">
        <v>72500</v>
      </c>
      <c r="Y18" s="32">
        <v>121896</v>
      </c>
    </row>
    <row r="19" spans="1:25" x14ac:dyDescent="0.25">
      <c r="B19" s="64" t="s">
        <v>197</v>
      </c>
      <c r="C19" s="44">
        <v>0</v>
      </c>
      <c r="D19" s="44"/>
      <c r="E19" s="44">
        <v>0</v>
      </c>
      <c r="F19" s="44" t="s">
        <v>60</v>
      </c>
      <c r="G19" s="44" t="s">
        <v>60</v>
      </c>
      <c r="H19" s="44" t="s">
        <v>60</v>
      </c>
      <c r="I19" s="44" t="s">
        <v>60</v>
      </c>
      <c r="J19" s="44" t="s">
        <v>60</v>
      </c>
      <c r="K19" s="44" t="s">
        <v>60</v>
      </c>
      <c r="L19" s="32">
        <v>27940</v>
      </c>
      <c r="M19" s="32">
        <v>27479</v>
      </c>
      <c r="N19" s="172">
        <v>30259</v>
      </c>
      <c r="O19" s="32">
        <v>28925</v>
      </c>
      <c r="P19" s="32">
        <v>24874</v>
      </c>
      <c r="Q19" s="32">
        <v>26761</v>
      </c>
      <c r="R19" s="32">
        <v>29963</v>
      </c>
      <c r="S19" s="32">
        <v>27122</v>
      </c>
      <c r="T19" s="32">
        <v>28966</v>
      </c>
      <c r="U19" s="32">
        <v>30646</v>
      </c>
      <c r="V19" s="32">
        <v>29312</v>
      </c>
      <c r="W19" s="32">
        <v>28734</v>
      </c>
      <c r="X19" s="32">
        <v>27874</v>
      </c>
      <c r="Y19" s="32">
        <v>27924</v>
      </c>
    </row>
    <row r="20" spans="1:25" x14ac:dyDescent="0.25">
      <c r="A20" s="235"/>
      <c r="B20" s="64" t="s">
        <v>198</v>
      </c>
      <c r="C20" s="32">
        <v>340259</v>
      </c>
      <c r="D20" s="32">
        <v>327081</v>
      </c>
      <c r="E20" s="32">
        <v>309369</v>
      </c>
      <c r="F20" s="32">
        <v>297227</v>
      </c>
      <c r="G20" s="44">
        <v>269306</v>
      </c>
      <c r="H20" s="44">
        <v>257049</v>
      </c>
      <c r="I20" s="44">
        <v>266291</v>
      </c>
      <c r="J20" s="32">
        <v>260730</v>
      </c>
      <c r="K20" s="32">
        <v>239539</v>
      </c>
      <c r="L20" s="32">
        <v>232583</v>
      </c>
      <c r="M20" s="32">
        <v>225061</v>
      </c>
      <c r="N20" s="172">
        <v>207286</v>
      </c>
      <c r="O20" s="32">
        <v>201330</v>
      </c>
      <c r="P20" s="32">
        <v>198737</v>
      </c>
      <c r="Q20" s="32">
        <v>247283</v>
      </c>
      <c r="R20" s="32">
        <v>233315</v>
      </c>
      <c r="S20" s="32">
        <v>237025</v>
      </c>
      <c r="T20" s="32">
        <v>197137</v>
      </c>
      <c r="U20" s="32">
        <v>177505</v>
      </c>
      <c r="V20" s="32">
        <v>179406</v>
      </c>
      <c r="W20" s="32">
        <v>164972</v>
      </c>
      <c r="X20" s="32">
        <v>175526</v>
      </c>
      <c r="Y20" s="32">
        <v>173728</v>
      </c>
    </row>
    <row r="21" spans="1:25" x14ac:dyDescent="0.25">
      <c r="A21" s="235"/>
      <c r="B21" s="64" t="s">
        <v>199</v>
      </c>
      <c r="C21" s="44">
        <v>605865</v>
      </c>
      <c r="D21" s="44">
        <v>611292</v>
      </c>
      <c r="E21" s="44">
        <v>0</v>
      </c>
      <c r="F21" s="44" t="s">
        <v>60</v>
      </c>
      <c r="G21" s="44" t="s">
        <v>60</v>
      </c>
      <c r="H21" s="44" t="s">
        <v>60</v>
      </c>
      <c r="I21" s="44" t="s">
        <v>60</v>
      </c>
      <c r="J21" s="44" t="s">
        <v>60</v>
      </c>
      <c r="K21" s="32">
        <v>187180</v>
      </c>
      <c r="L21" s="32">
        <v>117184</v>
      </c>
      <c r="M21" s="32">
        <v>90916</v>
      </c>
      <c r="N21" s="172">
        <v>90923</v>
      </c>
      <c r="O21" s="32">
        <v>90932</v>
      </c>
      <c r="P21" s="32">
        <v>90963</v>
      </c>
      <c r="Q21" s="32">
        <v>97703</v>
      </c>
      <c r="R21" s="32">
        <v>287420</v>
      </c>
      <c r="S21" s="32">
        <v>81981</v>
      </c>
      <c r="T21" s="32">
        <v>81981</v>
      </c>
      <c r="U21" s="32">
        <v>82616</v>
      </c>
      <c r="V21" s="32">
        <v>82616</v>
      </c>
      <c r="W21" s="32">
        <v>82616</v>
      </c>
      <c r="X21" s="32">
        <v>85543</v>
      </c>
      <c r="Y21" s="32">
        <v>93673</v>
      </c>
    </row>
    <row r="22" spans="1:25" x14ac:dyDescent="0.25">
      <c r="B22" s="64" t="s">
        <v>200</v>
      </c>
      <c r="C22" s="44">
        <v>0</v>
      </c>
      <c r="D22" s="44"/>
      <c r="E22" s="44">
        <v>0</v>
      </c>
      <c r="F22" s="44" t="s">
        <v>60</v>
      </c>
      <c r="G22" s="44" t="s">
        <v>60</v>
      </c>
      <c r="H22" s="44" t="s">
        <v>60</v>
      </c>
      <c r="I22" s="44" t="s">
        <v>60</v>
      </c>
      <c r="J22" s="44" t="s">
        <v>60</v>
      </c>
      <c r="K22" s="44" t="s">
        <v>60</v>
      </c>
      <c r="L22" s="32">
        <v>64727</v>
      </c>
      <c r="M22" s="32">
        <v>59245</v>
      </c>
      <c r="N22" s="172">
        <v>62479</v>
      </c>
      <c r="O22" s="32">
        <v>52541</v>
      </c>
      <c r="P22" s="32">
        <v>50269</v>
      </c>
      <c r="Q22" s="32">
        <v>47801</v>
      </c>
      <c r="R22" s="32">
        <v>46540</v>
      </c>
      <c r="S22" s="32">
        <v>44979</v>
      </c>
      <c r="T22" s="32">
        <v>42730</v>
      </c>
      <c r="U22" s="32">
        <v>43054</v>
      </c>
      <c r="V22" s="32">
        <v>43072</v>
      </c>
      <c r="W22" s="32">
        <v>42228</v>
      </c>
      <c r="X22" s="32">
        <v>37915</v>
      </c>
      <c r="Y22" s="32">
        <v>29647</v>
      </c>
    </row>
    <row r="23" spans="1:25" x14ac:dyDescent="0.25">
      <c r="A23" s="235"/>
      <c r="B23" s="64" t="s">
        <v>201</v>
      </c>
      <c r="C23" s="32">
        <v>1008352</v>
      </c>
      <c r="D23" s="32">
        <v>888080</v>
      </c>
      <c r="E23" s="32">
        <v>995659</v>
      </c>
      <c r="F23" s="32">
        <v>859597</v>
      </c>
      <c r="G23" s="44">
        <v>698166</v>
      </c>
      <c r="H23" s="44">
        <v>484822</v>
      </c>
      <c r="I23" s="44">
        <v>600389</v>
      </c>
      <c r="J23" s="32">
        <v>493934</v>
      </c>
      <c r="K23" s="32">
        <v>516045</v>
      </c>
      <c r="L23" s="32">
        <v>458615</v>
      </c>
      <c r="M23" s="32">
        <v>714258</v>
      </c>
      <c r="N23" s="172">
        <v>746031</v>
      </c>
      <c r="O23" s="32">
        <v>958459</v>
      </c>
      <c r="P23" s="32">
        <v>1315658</v>
      </c>
      <c r="Q23" s="32">
        <v>1048458</v>
      </c>
      <c r="R23" s="32">
        <v>1221433</v>
      </c>
      <c r="S23" s="32">
        <v>684546</v>
      </c>
      <c r="T23" s="32">
        <v>171832</v>
      </c>
      <c r="U23" s="32">
        <v>31039</v>
      </c>
      <c r="V23" s="32" t="s">
        <v>60</v>
      </c>
      <c r="W23" s="32" t="s">
        <v>60</v>
      </c>
      <c r="X23" s="32">
        <v>686442</v>
      </c>
      <c r="Y23" s="32">
        <v>694783</v>
      </c>
    </row>
    <row r="24" spans="1:25" x14ac:dyDescent="0.25">
      <c r="A24" s="235"/>
      <c r="B24" s="64" t="s">
        <v>202</v>
      </c>
      <c r="C24" s="32">
        <v>741386</v>
      </c>
      <c r="D24" s="32">
        <v>617361</v>
      </c>
      <c r="E24" s="32">
        <v>715715</v>
      </c>
      <c r="F24" s="32">
        <v>657465</v>
      </c>
      <c r="G24" s="44">
        <v>648019</v>
      </c>
      <c r="H24" s="44">
        <v>557260</v>
      </c>
      <c r="I24" s="44">
        <v>478176</v>
      </c>
      <c r="J24" s="32">
        <v>499241</v>
      </c>
      <c r="K24" s="32">
        <v>312882</v>
      </c>
      <c r="L24" s="32">
        <v>280150</v>
      </c>
      <c r="M24" s="32">
        <v>242029</v>
      </c>
      <c r="N24" s="172">
        <v>209817</v>
      </c>
      <c r="O24" s="32">
        <v>292098</v>
      </c>
      <c r="P24" s="32">
        <v>394286</v>
      </c>
      <c r="Q24" s="32">
        <v>219339</v>
      </c>
      <c r="R24" s="32">
        <v>161923</v>
      </c>
      <c r="S24" s="32">
        <v>176767</v>
      </c>
      <c r="T24" s="32">
        <v>165886</v>
      </c>
      <c r="U24" s="32">
        <v>157615</v>
      </c>
      <c r="V24" s="32">
        <v>135835</v>
      </c>
      <c r="W24" s="32">
        <v>130511</v>
      </c>
      <c r="X24" s="32">
        <v>123306</v>
      </c>
      <c r="Y24" s="32">
        <v>104332</v>
      </c>
    </row>
    <row r="25" spans="1:25" ht="15.75" thickBot="1" x14ac:dyDescent="0.3">
      <c r="B25" s="117" t="s">
        <v>320</v>
      </c>
      <c r="C25" s="36">
        <v>8330132</v>
      </c>
      <c r="D25" s="36">
        <v>9029762</v>
      </c>
      <c r="E25" s="36">
        <v>9657321</v>
      </c>
      <c r="F25" s="36">
        <v>7806006</v>
      </c>
      <c r="G25" s="36">
        <v>8705265</v>
      </c>
      <c r="H25" s="36">
        <v>6383563</v>
      </c>
      <c r="I25" s="36">
        <v>7314574</v>
      </c>
      <c r="J25" s="36">
        <v>6186083</v>
      </c>
      <c r="K25" s="36">
        <v>6783236</v>
      </c>
      <c r="L25" s="36">
        <v>7165719</v>
      </c>
      <c r="M25" s="36">
        <v>6623027</v>
      </c>
      <c r="N25" s="36">
        <v>6990889</v>
      </c>
      <c r="O25" s="36">
        <v>7645430</v>
      </c>
      <c r="P25" s="36">
        <v>8254104</v>
      </c>
      <c r="Q25" s="36">
        <v>7426037</v>
      </c>
      <c r="R25" s="36">
        <v>7760978</v>
      </c>
      <c r="S25" s="36">
        <v>7894779</v>
      </c>
      <c r="T25" s="36">
        <v>7590138</v>
      </c>
      <c r="U25" s="36">
        <v>7275074</v>
      </c>
      <c r="V25" s="36">
        <v>8092769</v>
      </c>
      <c r="W25" s="36">
        <v>8520536</v>
      </c>
      <c r="X25" s="36">
        <v>7820588</v>
      </c>
      <c r="Y25" s="36">
        <v>5679147</v>
      </c>
    </row>
    <row r="26" spans="1:25" ht="15.75" customHeight="1" thickTop="1" x14ac:dyDescent="0.25">
      <c r="B26" s="39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1:25" x14ac:dyDescent="0.25">
      <c r="B27" s="39" t="s">
        <v>321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spans="1:25" x14ac:dyDescent="0.25">
      <c r="B28" s="39" t="s">
        <v>203</v>
      </c>
      <c r="C28" s="154">
        <v>12665438</v>
      </c>
      <c r="D28" s="154">
        <v>11978938</v>
      </c>
      <c r="E28" s="154">
        <v>11052629</v>
      </c>
      <c r="F28" s="154">
        <v>10600095</v>
      </c>
      <c r="G28" s="154">
        <v>10522096</v>
      </c>
      <c r="H28" s="154">
        <f>SUM(H29:H39)</f>
        <v>9824467</v>
      </c>
      <c r="I28" s="154">
        <v>9271252</v>
      </c>
      <c r="J28" s="154">
        <v>9037446</v>
      </c>
      <c r="K28" s="154">
        <f>SUM(K29:K39)</f>
        <v>8815792</v>
      </c>
      <c r="L28" s="154">
        <f t="shared" ref="L28:Y28" si="0">SUM(L29:L39)</f>
        <v>8176704</v>
      </c>
      <c r="M28" s="154">
        <f t="shared" si="0"/>
        <v>7489114</v>
      </c>
      <c r="N28" s="154">
        <f t="shared" si="0"/>
        <v>6866660</v>
      </c>
      <c r="O28" s="154">
        <f t="shared" si="0"/>
        <v>7437655</v>
      </c>
      <c r="P28" s="154">
        <f t="shared" si="0"/>
        <v>6992723</v>
      </c>
      <c r="Q28" s="154">
        <f t="shared" si="0"/>
        <v>6545206</v>
      </c>
      <c r="R28" s="154">
        <f t="shared" si="0"/>
        <v>7210203</v>
      </c>
      <c r="S28" s="154">
        <f t="shared" si="0"/>
        <v>7938393</v>
      </c>
      <c r="T28" s="154">
        <f t="shared" si="0"/>
        <v>7445731</v>
      </c>
      <c r="U28" s="154">
        <f t="shared" si="0"/>
        <v>7530210</v>
      </c>
      <c r="V28" s="154">
        <f t="shared" si="0"/>
        <v>7674641</v>
      </c>
      <c r="W28" s="154">
        <f t="shared" si="0"/>
        <v>7265668</v>
      </c>
      <c r="X28" s="154">
        <f t="shared" si="0"/>
        <v>7569061</v>
      </c>
      <c r="Y28" s="154">
        <f t="shared" si="0"/>
        <v>8932359</v>
      </c>
    </row>
    <row r="29" spans="1:25" x14ac:dyDescent="0.25">
      <c r="B29" s="64" t="s">
        <v>191</v>
      </c>
      <c r="C29" s="44">
        <v>0</v>
      </c>
      <c r="D29" s="32">
        <v>23917</v>
      </c>
      <c r="E29" s="32">
        <v>23334</v>
      </c>
      <c r="F29" s="32">
        <v>44576</v>
      </c>
      <c r="G29" s="32">
        <v>55929</v>
      </c>
      <c r="H29" s="32">
        <v>5914</v>
      </c>
      <c r="I29" s="32">
        <v>6383</v>
      </c>
      <c r="J29" s="196">
        <v>0</v>
      </c>
      <c r="K29" s="196">
        <v>0</v>
      </c>
      <c r="L29" s="32">
        <v>1067</v>
      </c>
      <c r="M29" s="196">
        <v>0</v>
      </c>
      <c r="N29" s="32">
        <v>1052</v>
      </c>
      <c r="O29" s="32">
        <v>3233</v>
      </c>
      <c r="P29" s="32">
        <v>7562</v>
      </c>
      <c r="Q29" s="32">
        <v>296</v>
      </c>
      <c r="R29" s="32">
        <v>69125</v>
      </c>
      <c r="S29" s="32">
        <v>269520</v>
      </c>
      <c r="T29" s="32">
        <v>290701</v>
      </c>
      <c r="U29" s="32">
        <v>332010</v>
      </c>
      <c r="V29" s="32">
        <v>472371</v>
      </c>
      <c r="W29" s="32">
        <v>239366</v>
      </c>
      <c r="X29" s="32">
        <v>105372</v>
      </c>
      <c r="Y29" s="32">
        <v>68801</v>
      </c>
    </row>
    <row r="30" spans="1:25" x14ac:dyDescent="0.25">
      <c r="B30" s="64" t="s">
        <v>205</v>
      </c>
      <c r="C30" s="32">
        <v>1179096</v>
      </c>
      <c r="D30" s="32">
        <v>1174167</v>
      </c>
      <c r="E30" s="32">
        <v>1206923</v>
      </c>
      <c r="F30" s="32">
        <v>1223647</v>
      </c>
      <c r="G30" s="32">
        <v>1513130</v>
      </c>
      <c r="H30" s="32">
        <v>1565985</v>
      </c>
      <c r="I30" s="32">
        <v>1860060</v>
      </c>
      <c r="J30" s="32">
        <v>1884164</v>
      </c>
      <c r="K30" s="32">
        <v>1966570</v>
      </c>
      <c r="L30" s="32">
        <v>1998584</v>
      </c>
      <c r="M30" s="32">
        <v>2139002</v>
      </c>
      <c r="N30" s="32">
        <v>2119494</v>
      </c>
      <c r="O30" s="32">
        <v>2215225</v>
      </c>
      <c r="P30" s="32">
        <v>2208825</v>
      </c>
      <c r="Q30" s="32">
        <v>1684419</v>
      </c>
      <c r="R30" s="32">
        <v>1656651</v>
      </c>
      <c r="S30" s="32">
        <v>1798121</v>
      </c>
      <c r="T30" s="32">
        <v>1767518</v>
      </c>
      <c r="U30" s="32">
        <v>1764264</v>
      </c>
      <c r="V30" s="32">
        <v>1747020</v>
      </c>
      <c r="W30" s="32">
        <v>1704358</v>
      </c>
      <c r="X30" s="32">
        <v>1784819</v>
      </c>
      <c r="Y30" s="32">
        <v>1757873</v>
      </c>
    </row>
    <row r="31" spans="1:25" x14ac:dyDescent="0.25">
      <c r="B31" s="64" t="s">
        <v>206</v>
      </c>
      <c r="C31" s="32">
        <v>851437</v>
      </c>
      <c r="D31" s="32">
        <v>844243</v>
      </c>
      <c r="E31" s="32">
        <v>818447</v>
      </c>
      <c r="F31" s="32">
        <v>802989</v>
      </c>
      <c r="G31" s="32">
        <v>771585</v>
      </c>
      <c r="H31" s="32">
        <v>723329</v>
      </c>
      <c r="I31" s="32">
        <v>699100</v>
      </c>
      <c r="J31" s="32">
        <v>698446</v>
      </c>
      <c r="K31" s="32">
        <v>662916</v>
      </c>
      <c r="L31" s="32">
        <v>626843</v>
      </c>
      <c r="M31" s="32">
        <v>624597</v>
      </c>
      <c r="N31" s="32">
        <v>540281</v>
      </c>
      <c r="O31" s="32">
        <v>863924</v>
      </c>
      <c r="P31" s="32">
        <v>934329</v>
      </c>
      <c r="Q31" s="32">
        <v>925040</v>
      </c>
      <c r="R31" s="32">
        <v>1197692</v>
      </c>
      <c r="S31" s="32">
        <v>1626682</v>
      </c>
      <c r="T31" s="32">
        <v>1930080</v>
      </c>
      <c r="U31" s="32">
        <v>2533743</v>
      </c>
      <c r="V31" s="32">
        <v>2888626</v>
      </c>
      <c r="W31" s="32">
        <v>3140722</v>
      </c>
      <c r="X31" s="32">
        <v>3463795</v>
      </c>
      <c r="Y31" s="32">
        <v>5178572</v>
      </c>
    </row>
    <row r="32" spans="1:25" x14ac:dyDescent="0.25">
      <c r="B32" s="64" t="s">
        <v>196</v>
      </c>
      <c r="C32" s="32">
        <v>47287</v>
      </c>
      <c r="D32" s="32">
        <v>46622</v>
      </c>
      <c r="E32" s="32">
        <v>125484</v>
      </c>
      <c r="F32" s="32">
        <v>190579</v>
      </c>
      <c r="G32" s="32">
        <v>180731</v>
      </c>
      <c r="H32" s="32">
        <v>179676</v>
      </c>
      <c r="I32" s="32">
        <v>36150</v>
      </c>
      <c r="J32" s="32">
        <v>113122</v>
      </c>
      <c r="K32" s="32">
        <v>112778</v>
      </c>
      <c r="L32" s="32">
        <v>83409</v>
      </c>
      <c r="M32" s="32">
        <v>78718</v>
      </c>
      <c r="N32" s="32">
        <v>76278</v>
      </c>
      <c r="O32" s="32">
        <v>74280</v>
      </c>
      <c r="P32" s="32">
        <v>72211</v>
      </c>
      <c r="Q32" s="32">
        <v>70419</v>
      </c>
      <c r="R32" s="32">
        <v>68967</v>
      </c>
      <c r="S32" s="32">
        <v>67990</v>
      </c>
      <c r="T32" s="32">
        <v>67283</v>
      </c>
      <c r="U32" s="32">
        <v>66847</v>
      </c>
      <c r="V32" s="32">
        <v>66667</v>
      </c>
      <c r="W32" s="196" t="s">
        <v>60</v>
      </c>
      <c r="X32" s="196" t="s">
        <v>60</v>
      </c>
      <c r="Y32" s="196" t="s">
        <v>60</v>
      </c>
    </row>
    <row r="33" spans="2:25" x14ac:dyDescent="0.25">
      <c r="B33" s="64" t="s">
        <v>207</v>
      </c>
      <c r="C33" s="32">
        <v>705974</v>
      </c>
      <c r="D33" s="32">
        <v>689887</v>
      </c>
      <c r="E33" s="32">
        <v>685114</v>
      </c>
      <c r="F33" s="32">
        <v>680175</v>
      </c>
      <c r="G33" s="32">
        <v>672300</v>
      </c>
      <c r="H33" s="32">
        <v>668712</v>
      </c>
      <c r="I33" s="32">
        <v>673459</v>
      </c>
      <c r="J33" s="32">
        <v>662233</v>
      </c>
      <c r="K33" s="32">
        <v>662445</v>
      </c>
      <c r="L33" s="32">
        <v>653081</v>
      </c>
      <c r="M33" s="32">
        <v>647628</v>
      </c>
      <c r="N33" s="32">
        <v>651279</v>
      </c>
      <c r="O33" s="32">
        <v>645720</v>
      </c>
      <c r="P33" s="32">
        <v>633898</v>
      </c>
      <c r="Q33" s="32">
        <v>618225</v>
      </c>
      <c r="R33" s="32">
        <v>619772</v>
      </c>
      <c r="S33" s="32">
        <v>614506</v>
      </c>
      <c r="T33" s="32">
        <v>578075</v>
      </c>
      <c r="U33" s="32">
        <v>575435</v>
      </c>
      <c r="V33" s="32">
        <v>527628</v>
      </c>
      <c r="W33" s="32">
        <v>555355</v>
      </c>
      <c r="X33" s="32">
        <v>567607</v>
      </c>
      <c r="Y33" s="32">
        <v>562419</v>
      </c>
    </row>
    <row r="34" spans="2:25" x14ac:dyDescent="0.25">
      <c r="B34" s="64" t="s">
        <v>192</v>
      </c>
      <c r="C34" s="196">
        <v>0</v>
      </c>
      <c r="D34" s="196"/>
      <c r="E34" s="196">
        <v>0</v>
      </c>
      <c r="F34" s="196" t="s">
        <v>60</v>
      </c>
      <c r="G34" s="196">
        <v>0</v>
      </c>
      <c r="H34" s="196">
        <v>0</v>
      </c>
      <c r="I34" s="196">
        <v>0</v>
      </c>
      <c r="J34" s="196">
        <v>0</v>
      </c>
      <c r="K34" s="196">
        <v>0</v>
      </c>
      <c r="L34" s="196">
        <v>0</v>
      </c>
      <c r="M34" s="196">
        <v>0</v>
      </c>
      <c r="N34" s="196">
        <v>0</v>
      </c>
      <c r="O34" s="196">
        <v>0</v>
      </c>
      <c r="P34" s="196">
        <v>0</v>
      </c>
      <c r="Q34" s="196">
        <v>0</v>
      </c>
      <c r="R34" s="196">
        <v>0</v>
      </c>
      <c r="S34" s="32">
        <v>31763</v>
      </c>
      <c r="T34" s="32">
        <v>63504</v>
      </c>
      <c r="U34" s="32">
        <v>95257</v>
      </c>
      <c r="V34" s="32">
        <v>120041</v>
      </c>
      <c r="W34" s="32">
        <v>120041</v>
      </c>
      <c r="X34" s="32">
        <v>711</v>
      </c>
      <c r="Y34" s="32">
        <v>711</v>
      </c>
    </row>
    <row r="35" spans="2:25" x14ac:dyDescent="0.25">
      <c r="B35" s="64" t="s">
        <v>193</v>
      </c>
      <c r="C35" s="32">
        <v>38023</v>
      </c>
      <c r="D35" s="32">
        <v>38054</v>
      </c>
      <c r="E35" s="32">
        <v>38642</v>
      </c>
      <c r="F35" s="32">
        <v>38881</v>
      </c>
      <c r="G35" s="32">
        <v>36764</v>
      </c>
      <c r="H35" s="32">
        <v>37802</v>
      </c>
      <c r="I35" s="32">
        <v>38617</v>
      </c>
      <c r="J35" s="32">
        <v>38817</v>
      </c>
      <c r="K35" s="32">
        <v>40203</v>
      </c>
      <c r="L35" s="32">
        <v>40907</v>
      </c>
      <c r="M35" s="32">
        <v>41811</v>
      </c>
      <c r="N35" s="32">
        <v>43386</v>
      </c>
      <c r="O35" s="32">
        <v>44981</v>
      </c>
      <c r="P35" s="32">
        <v>46624</v>
      </c>
      <c r="Q35" s="32">
        <v>48130</v>
      </c>
      <c r="R35" s="32">
        <v>48148</v>
      </c>
      <c r="S35" s="32">
        <v>34334</v>
      </c>
      <c r="T35" s="32">
        <v>34366</v>
      </c>
      <c r="U35" s="32">
        <v>34029</v>
      </c>
      <c r="V35" s="32">
        <v>34085</v>
      </c>
      <c r="W35" s="32">
        <v>34166</v>
      </c>
      <c r="X35" s="32">
        <v>70398</v>
      </c>
      <c r="Y35" s="32">
        <v>70317</v>
      </c>
    </row>
    <row r="36" spans="2:25" x14ac:dyDescent="0.25">
      <c r="B36" s="64" t="s">
        <v>202</v>
      </c>
      <c r="C36" s="32">
        <v>147918</v>
      </c>
      <c r="D36" s="32">
        <v>58509</v>
      </c>
      <c r="E36" s="32">
        <v>46596</v>
      </c>
      <c r="F36" s="32">
        <v>47013</v>
      </c>
      <c r="G36" s="32">
        <v>46024</v>
      </c>
      <c r="H36" s="32">
        <v>38327</v>
      </c>
      <c r="I36" s="32">
        <v>16883</v>
      </c>
      <c r="J36" s="32">
        <v>16648</v>
      </c>
      <c r="K36" s="32">
        <v>16715</v>
      </c>
      <c r="L36" s="32">
        <v>16686</v>
      </c>
      <c r="M36" s="32">
        <v>16752</v>
      </c>
      <c r="N36" s="32">
        <v>17327</v>
      </c>
      <c r="O36" s="32">
        <v>12894</v>
      </c>
      <c r="P36" s="32">
        <v>13101</v>
      </c>
      <c r="Q36" s="32">
        <v>18789</v>
      </c>
      <c r="R36" s="32">
        <v>13352</v>
      </c>
      <c r="S36" s="32">
        <v>13301</v>
      </c>
      <c r="T36" s="32">
        <v>13424</v>
      </c>
      <c r="U36" s="32">
        <v>13763</v>
      </c>
      <c r="V36" s="32">
        <v>13865</v>
      </c>
      <c r="W36" s="32">
        <v>12802</v>
      </c>
      <c r="X36" s="32">
        <v>35480</v>
      </c>
      <c r="Y36" s="32">
        <v>36874</v>
      </c>
    </row>
    <row r="37" spans="2:25" x14ac:dyDescent="0.25">
      <c r="B37" s="64" t="s">
        <v>201</v>
      </c>
      <c r="C37" s="32">
        <v>720886</v>
      </c>
      <c r="D37" s="32">
        <v>688265</v>
      </c>
      <c r="E37" s="32">
        <v>447267</v>
      </c>
      <c r="F37" s="32">
        <v>436030</v>
      </c>
      <c r="G37" s="32">
        <v>522267</v>
      </c>
      <c r="H37" s="32">
        <v>372985</v>
      </c>
      <c r="I37" s="32">
        <v>282649</v>
      </c>
      <c r="J37" s="32">
        <v>311637</v>
      </c>
      <c r="K37" s="32">
        <v>444028</v>
      </c>
      <c r="L37" s="32">
        <v>432194</v>
      </c>
      <c r="M37" s="32">
        <v>277283</v>
      </c>
      <c r="N37" s="32">
        <v>198059</v>
      </c>
      <c r="O37" s="196">
        <v>0</v>
      </c>
      <c r="P37" s="196">
        <v>0</v>
      </c>
      <c r="Q37" s="32">
        <v>401089</v>
      </c>
      <c r="R37" s="32">
        <v>926115</v>
      </c>
      <c r="S37" s="32">
        <v>1237380</v>
      </c>
      <c r="T37" s="32">
        <v>652792</v>
      </c>
      <c r="U37" s="32">
        <v>554724</v>
      </c>
      <c r="V37" s="32">
        <v>132681</v>
      </c>
      <c r="W37" s="196" t="s">
        <v>60</v>
      </c>
      <c r="X37" s="32">
        <v>239741</v>
      </c>
      <c r="Y37" s="32">
        <v>81101</v>
      </c>
    </row>
    <row r="38" spans="2:25" x14ac:dyDescent="0.25">
      <c r="B38" s="64" t="s">
        <v>208</v>
      </c>
      <c r="C38" s="32">
        <v>3436644</v>
      </c>
      <c r="D38" s="32">
        <v>3095447</v>
      </c>
      <c r="E38" s="32">
        <v>2933622</v>
      </c>
      <c r="F38" s="32">
        <v>2714876</v>
      </c>
      <c r="G38" s="32">
        <v>2362728</v>
      </c>
      <c r="H38" s="32">
        <v>2174203</v>
      </c>
      <c r="I38" s="32">
        <v>2032893</v>
      </c>
      <c r="J38" s="32">
        <v>1881509</v>
      </c>
      <c r="K38" s="32">
        <v>1678646</v>
      </c>
      <c r="L38" s="32">
        <v>1538165</v>
      </c>
      <c r="M38" s="32">
        <v>1437515</v>
      </c>
      <c r="N38" s="32">
        <v>1369652</v>
      </c>
      <c r="O38" s="32">
        <v>1059552</v>
      </c>
      <c r="P38" s="32">
        <v>948513</v>
      </c>
      <c r="Q38" s="32">
        <v>779037</v>
      </c>
      <c r="R38" s="32">
        <v>683729</v>
      </c>
      <c r="S38" s="32">
        <v>644510</v>
      </c>
      <c r="T38" s="32">
        <v>582654</v>
      </c>
      <c r="U38" s="32">
        <v>266712</v>
      </c>
      <c r="V38" s="32">
        <v>530058</v>
      </c>
      <c r="W38" s="32">
        <v>497166</v>
      </c>
      <c r="X38" s="32">
        <v>481371</v>
      </c>
      <c r="Y38" s="32">
        <v>471675</v>
      </c>
    </row>
    <row r="39" spans="2:25" x14ac:dyDescent="0.25">
      <c r="B39" s="64" t="s">
        <v>209</v>
      </c>
      <c r="C39" s="32">
        <v>5538173</v>
      </c>
      <c r="D39" s="32">
        <v>5319827</v>
      </c>
      <c r="E39" s="32">
        <v>4727200</v>
      </c>
      <c r="F39" s="32">
        <v>4421329</v>
      </c>
      <c r="G39" s="32">
        <v>4360638</v>
      </c>
      <c r="H39" s="32">
        <v>4057534</v>
      </c>
      <c r="I39" s="32">
        <v>3625058</v>
      </c>
      <c r="J39" s="32">
        <v>3430870</v>
      </c>
      <c r="K39" s="32">
        <v>3231491</v>
      </c>
      <c r="L39" s="32">
        <v>2785768</v>
      </c>
      <c r="M39" s="32">
        <v>2225808</v>
      </c>
      <c r="N39" s="32">
        <v>1849852</v>
      </c>
      <c r="O39" s="32">
        <v>2517846</v>
      </c>
      <c r="P39" s="32">
        <v>2127660</v>
      </c>
      <c r="Q39" s="32">
        <v>1999762</v>
      </c>
      <c r="R39" s="32">
        <v>1926652</v>
      </c>
      <c r="S39" s="32">
        <v>1600286</v>
      </c>
      <c r="T39" s="32">
        <v>1465334</v>
      </c>
      <c r="U39" s="32">
        <v>1293426</v>
      </c>
      <c r="V39" s="32">
        <v>1141599</v>
      </c>
      <c r="W39" s="32">
        <v>961692</v>
      </c>
      <c r="X39" s="32">
        <v>819767</v>
      </c>
      <c r="Y39" s="32">
        <v>704016</v>
      </c>
    </row>
    <row r="40" spans="2:25" x14ac:dyDescent="0.25">
      <c r="B40" s="39" t="s">
        <v>210</v>
      </c>
      <c r="C40" s="154">
        <v>14972155</v>
      </c>
      <c r="D40" s="154">
        <v>14355751</v>
      </c>
      <c r="E40" s="154">
        <v>14135990</v>
      </c>
      <c r="F40" s="154">
        <v>13803949</v>
      </c>
      <c r="G40" s="154">
        <v>13160312</v>
      </c>
      <c r="H40" s="154">
        <v>12732995</v>
      </c>
      <c r="I40" s="154">
        <v>12432335</v>
      </c>
      <c r="J40" s="154">
        <v>12099390</v>
      </c>
      <c r="K40" s="154">
        <v>11702354</v>
      </c>
      <c r="L40" s="154">
        <v>11409347</v>
      </c>
      <c r="M40" s="154">
        <v>11383926</v>
      </c>
      <c r="N40" s="154">
        <v>11314918</v>
      </c>
      <c r="O40" s="154">
        <v>10169806</v>
      </c>
      <c r="P40" s="154">
        <v>9800404</v>
      </c>
      <c r="Q40" s="154">
        <v>9566016</v>
      </c>
      <c r="R40" s="154">
        <v>9449638</v>
      </c>
      <c r="S40" s="154">
        <v>9390879</v>
      </c>
      <c r="T40" s="154">
        <v>9249744</v>
      </c>
      <c r="U40" s="154">
        <v>9199942</v>
      </c>
      <c r="V40" s="154">
        <v>9207269</v>
      </c>
      <c r="W40" s="154">
        <v>9188318</v>
      </c>
      <c r="X40" s="154">
        <v>9117300</v>
      </c>
      <c r="Y40" s="154">
        <v>9058360</v>
      </c>
    </row>
    <row r="41" spans="2:25" x14ac:dyDescent="0.25">
      <c r="B41" s="39" t="s">
        <v>318</v>
      </c>
      <c r="C41" s="154">
        <v>243858</v>
      </c>
      <c r="D41" s="154">
        <v>245323</v>
      </c>
      <c r="E41" s="154">
        <v>234078</v>
      </c>
      <c r="F41" s="154">
        <v>243065</v>
      </c>
      <c r="G41" s="154">
        <v>246949</v>
      </c>
      <c r="H41" s="154">
        <v>257803</v>
      </c>
      <c r="I41" s="154">
        <v>250585</v>
      </c>
      <c r="J41" s="154">
        <v>259647</v>
      </c>
      <c r="K41" s="154">
        <v>262944</v>
      </c>
      <c r="L41" s="154">
        <v>272890</v>
      </c>
      <c r="M41" s="154">
        <v>283107</v>
      </c>
      <c r="N41" s="154">
        <v>240178</v>
      </c>
      <c r="O41" s="154">
        <v>162194</v>
      </c>
      <c r="P41" s="154">
        <v>150896</v>
      </c>
      <c r="Q41" s="154">
        <v>164486</v>
      </c>
      <c r="R41" s="154">
        <v>176809</v>
      </c>
      <c r="S41" s="154">
        <v>186606</v>
      </c>
      <c r="T41" s="154">
        <v>145166</v>
      </c>
      <c r="U41" s="154">
        <v>158879</v>
      </c>
      <c r="V41" s="154">
        <v>166344</v>
      </c>
      <c r="W41" s="154">
        <v>178193</v>
      </c>
      <c r="X41" s="154">
        <v>187418</v>
      </c>
      <c r="Y41" s="154">
        <v>199909</v>
      </c>
    </row>
    <row r="42" spans="2:25" ht="15.75" thickBot="1" x14ac:dyDescent="0.3">
      <c r="B42" s="39" t="s">
        <v>322</v>
      </c>
      <c r="C42" s="36">
        <v>27881451</v>
      </c>
      <c r="D42" s="36">
        <v>26580012</v>
      </c>
      <c r="E42" s="36">
        <v>25422697</v>
      </c>
      <c r="F42" s="36">
        <v>24647109</v>
      </c>
      <c r="G42" s="36">
        <v>23929357</v>
      </c>
      <c r="H42" s="36">
        <v>22815265</v>
      </c>
      <c r="I42" s="36">
        <v>21954172</v>
      </c>
      <c r="J42" s="36">
        <v>21396483</v>
      </c>
      <c r="K42" s="36">
        <v>20781090</v>
      </c>
      <c r="L42" s="36">
        <v>19858941</v>
      </c>
      <c r="M42" s="36">
        <v>19156147</v>
      </c>
      <c r="N42" s="36">
        <v>18421756</v>
      </c>
      <c r="O42" s="36">
        <v>17769655</v>
      </c>
      <c r="P42" s="36">
        <v>16944023</v>
      </c>
      <c r="Q42" s="36">
        <v>16275708</v>
      </c>
      <c r="R42" s="36">
        <v>16836650</v>
      </c>
      <c r="S42" s="36">
        <v>17515878</v>
      </c>
      <c r="T42" s="36">
        <v>16840641</v>
      </c>
      <c r="U42" s="36">
        <v>16889031</v>
      </c>
      <c r="V42" s="36">
        <v>17048254</v>
      </c>
      <c r="W42" s="36">
        <v>16632179</v>
      </c>
      <c r="X42" s="36">
        <v>16873779</v>
      </c>
      <c r="Y42" s="36">
        <v>18190628</v>
      </c>
    </row>
    <row r="43" spans="2:25" ht="16.5" thickTop="1" thickBot="1" x14ac:dyDescent="0.3">
      <c r="B43" s="39" t="s">
        <v>323</v>
      </c>
      <c r="C43" s="36">
        <v>36211583</v>
      </c>
      <c r="D43" s="36">
        <v>35609774</v>
      </c>
      <c r="E43" s="36">
        <v>35080018</v>
      </c>
      <c r="F43" s="36">
        <v>32453115</v>
      </c>
      <c r="G43" s="36">
        <v>32634622</v>
      </c>
      <c r="H43" s="36">
        <v>29198828</v>
      </c>
      <c r="I43" s="36">
        <v>29268746</v>
      </c>
      <c r="J43" s="36">
        <v>27582566</v>
      </c>
      <c r="K43" s="36">
        <v>27564326</v>
      </c>
      <c r="L43" s="36">
        <v>27024660</v>
      </c>
      <c r="M43" s="36">
        <v>25779174</v>
      </c>
      <c r="N43" s="36">
        <v>25412645</v>
      </c>
      <c r="O43" s="36">
        <v>25415085</v>
      </c>
      <c r="P43" s="36">
        <v>25198127</v>
      </c>
      <c r="Q43" s="36">
        <v>23701745</v>
      </c>
      <c r="R43" s="36">
        <v>24597628</v>
      </c>
      <c r="S43" s="36">
        <v>25410657</v>
      </c>
      <c r="T43" s="36">
        <v>24430779</v>
      </c>
      <c r="U43" s="36">
        <v>24164105</v>
      </c>
      <c r="V43" s="36">
        <v>25141023</v>
      </c>
      <c r="W43" s="36">
        <v>25152715</v>
      </c>
      <c r="X43" s="36">
        <v>24694367</v>
      </c>
      <c r="Y43" s="36">
        <v>23869775</v>
      </c>
    </row>
    <row r="44" spans="2:25" ht="15.75" thickTop="1" x14ac:dyDescent="0.25"/>
    <row r="45" spans="2:25" x14ac:dyDescent="0.25">
      <c r="B45" s="240"/>
      <c r="C45" s="240"/>
      <c r="D45" s="240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</row>
    <row r="46" spans="2:25" x14ac:dyDescent="0.25">
      <c r="B46" s="240"/>
      <c r="C46" s="240"/>
      <c r="D46" s="240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</row>
    <row r="47" spans="2:25" x14ac:dyDescent="0.25">
      <c r="B47" s="240"/>
      <c r="C47" s="240"/>
      <c r="D47" s="240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</row>
    <row r="48" spans="2:25" x14ac:dyDescent="0.25">
      <c r="B48" s="240"/>
      <c r="C48" s="240"/>
      <c r="D48" s="240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</row>
    <row r="49" spans="3:4" x14ac:dyDescent="0.25">
      <c r="C49" s="240"/>
      <c r="D49" s="240"/>
    </row>
  </sheetData>
  <conditionalFormatting sqref="B11:Y43">
    <cfRule type="expression" dxfId="9" priority="3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A6:Y59"/>
  <sheetViews>
    <sheetView showGridLines="0" showRowColHeaders="0" topLeftCell="A34" zoomScale="85" zoomScaleNormal="85" workbookViewId="0">
      <selection activeCell="D42" sqref="D4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65.7109375" customWidth="1"/>
    <col min="3" max="3" width="14.5703125" customWidth="1"/>
    <col min="4" max="4" width="15.28515625" customWidth="1"/>
    <col min="5" max="5" width="13.28515625" customWidth="1"/>
    <col min="6" max="24" width="12.5703125" customWidth="1"/>
  </cols>
  <sheetData>
    <row r="6" spans="2:25" ht="17.25" customHeight="1" x14ac:dyDescent="0.25">
      <c r="B6" s="50"/>
      <c r="C6" s="50"/>
      <c r="D6" s="50"/>
      <c r="E6" s="50"/>
      <c r="F6" s="51"/>
      <c r="G6" s="51"/>
    </row>
    <row r="7" spans="2:25" ht="17.25" customHeight="1" x14ac:dyDescent="0.25">
      <c r="B7" s="51"/>
      <c r="C7" s="51"/>
      <c r="D7" s="51"/>
      <c r="E7" s="51"/>
      <c r="F7" s="51"/>
      <c r="G7" s="51"/>
    </row>
    <row r="8" spans="2:25" ht="17.25" customHeight="1" x14ac:dyDescent="0.25">
      <c r="B8" s="51"/>
      <c r="C8" s="51"/>
      <c r="D8" s="51"/>
      <c r="E8" s="51"/>
      <c r="F8" s="51"/>
      <c r="G8" s="51"/>
    </row>
    <row r="9" spans="2:25" ht="20.45" customHeight="1" x14ac:dyDescent="0.25">
      <c r="B9" s="6" t="s">
        <v>22</v>
      </c>
      <c r="C9" s="6"/>
      <c r="D9" s="6"/>
      <c r="E9" s="6"/>
      <c r="F9" s="2"/>
      <c r="G9" s="2"/>
    </row>
    <row r="10" spans="2:25" ht="20.45" customHeight="1" x14ac:dyDescent="0.25">
      <c r="B10" s="90"/>
      <c r="C10" s="166" t="s">
        <v>157</v>
      </c>
      <c r="D10" s="166" t="s">
        <v>158</v>
      </c>
      <c r="E10" s="37" t="s">
        <v>28</v>
      </c>
      <c r="F10" s="37">
        <v>2024</v>
      </c>
      <c r="G10" s="153" t="s">
        <v>159</v>
      </c>
      <c r="H10" s="153" t="s">
        <v>160</v>
      </c>
      <c r="I10" s="170" t="s">
        <v>31</v>
      </c>
      <c r="J10" s="170">
        <v>2023</v>
      </c>
      <c r="K10" s="170" t="s">
        <v>161</v>
      </c>
      <c r="L10" s="171" t="s">
        <v>162</v>
      </c>
      <c r="M10" s="166" t="s">
        <v>35</v>
      </c>
      <c r="N10" s="166">
        <v>2022</v>
      </c>
      <c r="O10" s="170" t="s">
        <v>163</v>
      </c>
      <c r="P10" s="171" t="s">
        <v>164</v>
      </c>
      <c r="Q10" s="166" t="s">
        <v>39</v>
      </c>
      <c r="R10" s="166">
        <v>2021</v>
      </c>
      <c r="S10" s="170" t="s">
        <v>165</v>
      </c>
      <c r="T10" s="171" t="s">
        <v>166</v>
      </c>
      <c r="U10" s="166" t="s">
        <v>43</v>
      </c>
      <c r="V10" s="166">
        <v>2020</v>
      </c>
      <c r="W10" s="166" t="s">
        <v>167</v>
      </c>
      <c r="X10" s="166" t="s">
        <v>168</v>
      </c>
      <c r="Y10" s="166" t="s">
        <v>169</v>
      </c>
    </row>
    <row r="11" spans="2:25" s="15" customFormat="1" ht="20.45" customHeight="1" x14ac:dyDescent="0.2">
      <c r="B11" s="13" t="s">
        <v>319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2:25" s="15" customFormat="1" ht="20.45" customHeight="1" x14ac:dyDescent="0.2">
      <c r="B12" s="173" t="s">
        <v>211</v>
      </c>
      <c r="C12" s="14">
        <v>2342070</v>
      </c>
      <c r="D12" s="14">
        <v>2337791</v>
      </c>
      <c r="E12" s="14">
        <v>2228174</v>
      </c>
      <c r="F12" s="14">
        <v>2496199</v>
      </c>
      <c r="G12" s="14">
        <v>2488339</v>
      </c>
      <c r="H12" s="14">
        <v>2385439</v>
      </c>
      <c r="I12" s="14">
        <v>595102</v>
      </c>
      <c r="J12" s="14">
        <v>639713</v>
      </c>
      <c r="K12" s="14">
        <v>876764</v>
      </c>
      <c r="L12" s="14">
        <v>881326</v>
      </c>
      <c r="M12" s="14">
        <v>898907</v>
      </c>
      <c r="N12" s="14">
        <v>883795</v>
      </c>
      <c r="O12" s="14">
        <v>911644</v>
      </c>
      <c r="P12" s="14">
        <v>856258</v>
      </c>
      <c r="Q12" s="14">
        <v>856461</v>
      </c>
      <c r="R12" s="14">
        <v>875254</v>
      </c>
      <c r="S12" s="14">
        <v>865986</v>
      </c>
      <c r="T12" s="14">
        <v>826806</v>
      </c>
      <c r="U12" s="14">
        <v>828677</v>
      </c>
      <c r="V12" s="14">
        <v>1181014</v>
      </c>
      <c r="W12" s="14">
        <v>1165219</v>
      </c>
      <c r="X12" s="14">
        <v>1122908</v>
      </c>
      <c r="Y12" s="14">
        <v>997154</v>
      </c>
    </row>
    <row r="13" spans="2:25" s="15" customFormat="1" ht="20.45" customHeight="1" x14ac:dyDescent="0.2">
      <c r="B13" s="173" t="s">
        <v>212</v>
      </c>
      <c r="C13" s="14">
        <v>2169074</v>
      </c>
      <c r="D13" s="14">
        <v>2002860</v>
      </c>
      <c r="E13" s="14">
        <v>1848154</v>
      </c>
      <c r="F13" s="14">
        <v>1973750</v>
      </c>
      <c r="G13" s="14">
        <v>2211900</v>
      </c>
      <c r="H13" s="14">
        <v>1946809</v>
      </c>
      <c r="I13" s="14">
        <v>1868797</v>
      </c>
      <c r="J13" s="14">
        <v>2024449</v>
      </c>
      <c r="K13" s="14">
        <v>1873634</v>
      </c>
      <c r="L13" s="14">
        <v>1697417</v>
      </c>
      <c r="M13" s="14">
        <v>1656588</v>
      </c>
      <c r="N13" s="14">
        <v>1929723</v>
      </c>
      <c r="O13" s="14">
        <v>1811209</v>
      </c>
      <c r="P13" s="14">
        <v>1578718</v>
      </c>
      <c r="Q13" s="14">
        <v>1578913</v>
      </c>
      <c r="R13" s="14">
        <v>2019994</v>
      </c>
      <c r="S13" s="14">
        <v>2478062</v>
      </c>
      <c r="T13" s="14">
        <v>1768948</v>
      </c>
      <c r="U13" s="14">
        <v>1430181</v>
      </c>
      <c r="V13" s="14">
        <v>1783607</v>
      </c>
      <c r="W13" s="14">
        <v>1480758</v>
      </c>
      <c r="X13" s="14">
        <v>1401163</v>
      </c>
      <c r="Y13" s="14">
        <v>1298051</v>
      </c>
    </row>
    <row r="14" spans="2:25" s="15" customFormat="1" ht="20.45" customHeight="1" x14ac:dyDescent="0.2">
      <c r="B14" s="173" t="s">
        <v>213</v>
      </c>
      <c r="C14" s="14">
        <v>371829</v>
      </c>
      <c r="D14" s="14">
        <v>384777</v>
      </c>
      <c r="E14" s="14">
        <v>330534</v>
      </c>
      <c r="F14" s="14">
        <v>360012</v>
      </c>
      <c r="G14" s="14">
        <v>276798</v>
      </c>
      <c r="H14" s="14">
        <v>272997</v>
      </c>
      <c r="I14" s="14">
        <v>274936</v>
      </c>
      <c r="J14" s="14">
        <v>268455</v>
      </c>
      <c r="K14" s="14">
        <v>243975</v>
      </c>
      <c r="L14" s="14">
        <v>245235</v>
      </c>
      <c r="M14" s="14">
        <v>267778</v>
      </c>
      <c r="N14" s="14">
        <v>197890</v>
      </c>
      <c r="O14" s="14">
        <v>193708</v>
      </c>
      <c r="P14" s="14">
        <v>202035</v>
      </c>
      <c r="Q14" s="14">
        <v>263710</v>
      </c>
      <c r="R14" s="14">
        <v>226823</v>
      </c>
      <c r="S14" s="14">
        <v>338866</v>
      </c>
      <c r="T14" s="14">
        <v>251862</v>
      </c>
      <c r="U14" s="14">
        <v>299504</v>
      </c>
      <c r="V14" s="14">
        <v>234490</v>
      </c>
      <c r="W14" s="14">
        <v>329089</v>
      </c>
      <c r="X14" s="14">
        <v>461802</v>
      </c>
      <c r="Y14" s="14">
        <v>227306</v>
      </c>
    </row>
    <row r="15" spans="2:25" s="15" customFormat="1" ht="20.45" customHeight="1" x14ac:dyDescent="0.2">
      <c r="B15" s="173" t="s">
        <v>214</v>
      </c>
      <c r="C15" s="14">
        <v>0</v>
      </c>
      <c r="D15" s="14">
        <v>0</v>
      </c>
      <c r="E15" s="14">
        <v>0</v>
      </c>
      <c r="F15" s="14">
        <v>71701</v>
      </c>
      <c r="G15" s="14">
        <v>37254</v>
      </c>
      <c r="H15" s="14">
        <v>69808</v>
      </c>
      <c r="I15" s="44" t="s">
        <v>60</v>
      </c>
      <c r="J15" s="14">
        <v>80888</v>
      </c>
      <c r="K15" s="14">
        <v>1556</v>
      </c>
      <c r="L15" s="44" t="s">
        <v>60</v>
      </c>
      <c r="M15" s="14">
        <v>120567</v>
      </c>
      <c r="N15" s="14">
        <v>88043</v>
      </c>
      <c r="O15" s="14" t="s">
        <v>60</v>
      </c>
      <c r="P15" s="44" t="s">
        <v>60</v>
      </c>
      <c r="Q15" s="44" t="s">
        <v>60</v>
      </c>
      <c r="R15" s="14" t="s">
        <v>215</v>
      </c>
      <c r="S15" s="14">
        <v>32460</v>
      </c>
      <c r="T15" s="14"/>
      <c r="U15" s="14"/>
      <c r="V15" s="14"/>
      <c r="W15" s="14"/>
      <c r="X15" s="14"/>
      <c r="Y15" s="14"/>
    </row>
    <row r="16" spans="2:25" s="15" customFormat="1" ht="20.45" customHeight="1" x14ac:dyDescent="0.2">
      <c r="B16" s="173" t="s">
        <v>216</v>
      </c>
      <c r="C16" s="14">
        <v>171261</v>
      </c>
      <c r="D16" s="14">
        <v>170002</v>
      </c>
      <c r="E16" s="14">
        <v>136240</v>
      </c>
      <c r="F16" s="14">
        <v>139537</v>
      </c>
      <c r="G16" s="14">
        <v>203695</v>
      </c>
      <c r="H16" s="14">
        <v>228943</v>
      </c>
      <c r="I16" s="14">
        <v>151802</v>
      </c>
      <c r="J16" s="14">
        <v>153285</v>
      </c>
      <c r="K16" s="14">
        <v>159147</v>
      </c>
      <c r="L16" s="14">
        <v>149019</v>
      </c>
      <c r="M16" s="14">
        <v>144612</v>
      </c>
      <c r="N16" s="14">
        <v>162661</v>
      </c>
      <c r="O16" s="14">
        <v>169372</v>
      </c>
      <c r="P16" s="14">
        <v>171696</v>
      </c>
      <c r="Q16" s="14">
        <v>131604</v>
      </c>
      <c r="R16" s="14">
        <v>141428</v>
      </c>
      <c r="S16" s="14">
        <v>148022</v>
      </c>
      <c r="T16" s="14">
        <v>160890</v>
      </c>
      <c r="U16" s="14">
        <v>124011</v>
      </c>
      <c r="V16" s="14">
        <v>138444</v>
      </c>
      <c r="W16" s="14">
        <v>158522</v>
      </c>
      <c r="X16" s="14">
        <v>160233</v>
      </c>
      <c r="Y16" s="14">
        <v>121395</v>
      </c>
    </row>
    <row r="17" spans="2:25" s="15" customFormat="1" ht="20.45" customHeight="1" x14ac:dyDescent="0.2">
      <c r="B17" s="173" t="s">
        <v>217</v>
      </c>
      <c r="C17" s="14">
        <v>386769</v>
      </c>
      <c r="D17" s="14">
        <v>379750</v>
      </c>
      <c r="E17" s="14">
        <v>309418</v>
      </c>
      <c r="F17" s="14">
        <v>245500</v>
      </c>
      <c r="G17" s="14">
        <v>244495</v>
      </c>
      <c r="H17" s="14">
        <v>279469</v>
      </c>
      <c r="I17" s="14">
        <v>342749</v>
      </c>
      <c r="J17" s="14">
        <v>373039</v>
      </c>
      <c r="K17" s="14">
        <v>417526</v>
      </c>
      <c r="L17" s="14">
        <v>429179</v>
      </c>
      <c r="M17" s="14">
        <v>421920</v>
      </c>
      <c r="N17" s="14">
        <v>393389</v>
      </c>
      <c r="O17" s="14">
        <v>414200</v>
      </c>
      <c r="P17" s="14">
        <v>403543</v>
      </c>
      <c r="Q17" s="14">
        <v>387752</v>
      </c>
      <c r="R17" s="14">
        <v>499178</v>
      </c>
      <c r="S17" s="14">
        <v>514376</v>
      </c>
      <c r="T17" s="14">
        <v>416937</v>
      </c>
      <c r="U17" s="14">
        <v>366826</v>
      </c>
      <c r="V17" s="14">
        <v>267696</v>
      </c>
      <c r="W17" s="14">
        <v>214621</v>
      </c>
      <c r="X17" s="14">
        <v>207825</v>
      </c>
      <c r="Y17" s="14">
        <v>273145</v>
      </c>
    </row>
    <row r="18" spans="2:25" s="15" customFormat="1" ht="20.45" customHeight="1" x14ac:dyDescent="0.2">
      <c r="B18" s="173" t="s">
        <v>218</v>
      </c>
      <c r="C18" s="14">
        <v>74187</v>
      </c>
      <c r="D18" s="14">
        <v>55654</v>
      </c>
      <c r="E18" s="14">
        <v>84567</v>
      </c>
      <c r="F18" s="14">
        <v>58697</v>
      </c>
      <c r="G18" s="14">
        <v>73672</v>
      </c>
      <c r="H18" s="14">
        <v>50411</v>
      </c>
      <c r="I18" s="14">
        <v>120007</v>
      </c>
      <c r="J18" s="14">
        <v>95134</v>
      </c>
      <c r="K18" s="14">
        <v>71257</v>
      </c>
      <c r="L18" s="14">
        <v>47808</v>
      </c>
      <c r="M18" s="14">
        <v>76887</v>
      </c>
      <c r="N18" s="14">
        <v>52273</v>
      </c>
      <c r="O18" s="14">
        <v>77051</v>
      </c>
      <c r="P18" s="14">
        <v>68234</v>
      </c>
      <c r="Q18" s="14">
        <v>111115</v>
      </c>
      <c r="R18" s="14">
        <v>87116</v>
      </c>
      <c r="S18" s="14">
        <v>69716</v>
      </c>
      <c r="T18" s="14">
        <v>40533</v>
      </c>
      <c r="U18" s="14">
        <v>89807</v>
      </c>
      <c r="V18" s="14">
        <v>73691</v>
      </c>
      <c r="W18" s="14">
        <v>59903</v>
      </c>
      <c r="X18" s="14">
        <v>134991</v>
      </c>
      <c r="Y18" s="14">
        <v>132196</v>
      </c>
    </row>
    <row r="19" spans="2:25" s="15" customFormat="1" ht="20.45" customHeight="1" x14ac:dyDescent="0.2">
      <c r="B19" s="173" t="s">
        <v>84</v>
      </c>
      <c r="C19" s="14">
        <v>144134</v>
      </c>
      <c r="D19" s="14">
        <v>148273</v>
      </c>
      <c r="E19" s="14">
        <v>131521</v>
      </c>
      <c r="F19" s="14">
        <v>162817</v>
      </c>
      <c r="G19" s="14">
        <v>158200</v>
      </c>
      <c r="H19" s="14">
        <v>159970</v>
      </c>
      <c r="I19" s="14">
        <v>198431</v>
      </c>
      <c r="J19" s="14">
        <v>231390</v>
      </c>
      <c r="K19" s="14">
        <v>263256</v>
      </c>
      <c r="L19" s="14">
        <v>289196</v>
      </c>
      <c r="M19" s="14">
        <v>282640</v>
      </c>
      <c r="N19" s="14">
        <v>274904</v>
      </c>
      <c r="O19" s="14">
        <v>264770</v>
      </c>
      <c r="P19" s="14">
        <v>258999</v>
      </c>
      <c r="Q19" s="14">
        <v>248639</v>
      </c>
      <c r="R19" s="14">
        <v>244559</v>
      </c>
      <c r="S19" s="14">
        <v>234676</v>
      </c>
      <c r="T19" s="14">
        <v>228042</v>
      </c>
      <c r="U19" s="14">
        <v>219686</v>
      </c>
      <c r="V19" s="14">
        <v>213283</v>
      </c>
      <c r="W19" s="14">
        <v>207472</v>
      </c>
      <c r="X19" s="14">
        <v>217996</v>
      </c>
      <c r="Y19" s="14">
        <v>203161</v>
      </c>
    </row>
    <row r="20" spans="2:25" s="15" customFormat="1" ht="20.45" customHeight="1" x14ac:dyDescent="0.2">
      <c r="B20" s="173" t="s">
        <v>198</v>
      </c>
      <c r="C20" s="14">
        <v>539632</v>
      </c>
      <c r="D20" s="14">
        <v>496942</v>
      </c>
      <c r="E20" s="14">
        <v>480506</v>
      </c>
      <c r="F20" s="14">
        <v>475037</v>
      </c>
      <c r="G20" s="14">
        <v>435597</v>
      </c>
      <c r="H20" s="14">
        <v>410341</v>
      </c>
      <c r="I20" s="14">
        <v>419030</v>
      </c>
      <c r="J20" s="14">
        <v>424713</v>
      </c>
      <c r="K20" s="14">
        <v>384611</v>
      </c>
      <c r="L20" s="14">
        <v>372094</v>
      </c>
      <c r="M20" s="14">
        <v>330992</v>
      </c>
      <c r="N20" s="14">
        <v>312475</v>
      </c>
      <c r="O20" s="14">
        <v>290352</v>
      </c>
      <c r="P20" s="14">
        <v>291511</v>
      </c>
      <c r="Q20" s="14">
        <v>376412</v>
      </c>
      <c r="R20" s="14">
        <v>357106</v>
      </c>
      <c r="S20" s="14">
        <v>334805</v>
      </c>
      <c r="T20" s="14">
        <v>282268</v>
      </c>
      <c r="U20" s="14">
        <v>268843</v>
      </c>
      <c r="V20" s="14">
        <v>304869</v>
      </c>
      <c r="W20" s="14">
        <v>233749</v>
      </c>
      <c r="X20" s="14">
        <v>238296</v>
      </c>
      <c r="Y20" s="14">
        <v>247968</v>
      </c>
    </row>
    <row r="21" spans="2:25" s="15" customFormat="1" ht="20.45" customHeight="1" x14ac:dyDescent="0.2">
      <c r="B21" s="173" t="s">
        <v>219</v>
      </c>
      <c r="C21" s="14">
        <v>0</v>
      </c>
      <c r="D21" s="14"/>
      <c r="E21" s="14">
        <v>0</v>
      </c>
      <c r="F21" s="14" t="s">
        <v>60</v>
      </c>
      <c r="G21" s="14" t="s">
        <v>60</v>
      </c>
      <c r="H21" s="14" t="s">
        <v>60</v>
      </c>
      <c r="I21" s="14" t="s">
        <v>60</v>
      </c>
      <c r="J21" s="14" t="s">
        <v>60</v>
      </c>
      <c r="K21" s="14" t="s">
        <v>60</v>
      </c>
      <c r="L21" s="14" t="s">
        <v>60</v>
      </c>
      <c r="M21" s="14" t="s">
        <v>60</v>
      </c>
      <c r="N21" s="14" t="s">
        <v>60</v>
      </c>
      <c r="O21" s="14" t="s">
        <v>60</v>
      </c>
      <c r="P21" s="14" t="s">
        <v>60</v>
      </c>
      <c r="Q21" s="14">
        <v>100791</v>
      </c>
      <c r="R21" s="14" t="s">
        <v>60</v>
      </c>
      <c r="S21" s="14" t="s">
        <v>60</v>
      </c>
      <c r="T21" s="14" t="s">
        <v>60</v>
      </c>
      <c r="U21" s="14" t="s">
        <v>60</v>
      </c>
      <c r="V21" s="14" t="s">
        <v>60</v>
      </c>
      <c r="W21" s="14" t="s">
        <v>60</v>
      </c>
      <c r="X21" s="14" t="s">
        <v>60</v>
      </c>
      <c r="Y21" s="14" t="s">
        <v>60</v>
      </c>
    </row>
    <row r="22" spans="2:25" s="15" customFormat="1" ht="20.45" customHeight="1" x14ac:dyDescent="0.2">
      <c r="B22" s="173" t="s">
        <v>220</v>
      </c>
      <c r="C22" s="14">
        <v>1739449</v>
      </c>
      <c r="D22" s="14">
        <v>1640563</v>
      </c>
      <c r="E22" s="14">
        <v>1434732</v>
      </c>
      <c r="F22" s="14">
        <v>1251298</v>
      </c>
      <c r="G22" s="14">
        <v>1145073</v>
      </c>
      <c r="H22" s="14">
        <v>967329</v>
      </c>
      <c r="I22" s="14">
        <v>781661</v>
      </c>
      <c r="J22" s="14">
        <v>704653</v>
      </c>
      <c r="K22" s="14">
        <v>608389</v>
      </c>
      <c r="L22" s="14">
        <v>510559</v>
      </c>
      <c r="M22" s="14">
        <v>563397</v>
      </c>
      <c r="N22" s="14">
        <v>455273</v>
      </c>
      <c r="O22" s="14">
        <v>378920</v>
      </c>
      <c r="P22" s="14">
        <v>310622</v>
      </c>
      <c r="Q22" s="14" t="s">
        <v>60</v>
      </c>
      <c r="R22" s="14">
        <v>236000</v>
      </c>
      <c r="S22" s="14" t="s">
        <v>60</v>
      </c>
      <c r="T22" s="14" t="s">
        <v>60</v>
      </c>
      <c r="U22" s="14" t="s">
        <v>60</v>
      </c>
      <c r="V22" s="14" t="s">
        <v>60</v>
      </c>
      <c r="W22" s="14" t="s">
        <v>60</v>
      </c>
      <c r="X22" s="14" t="s">
        <v>60</v>
      </c>
      <c r="Y22" s="14" t="s">
        <v>60</v>
      </c>
    </row>
    <row r="23" spans="2:25" s="15" customFormat="1" ht="20.45" customHeight="1" x14ac:dyDescent="0.2">
      <c r="B23" s="173" t="s">
        <v>221</v>
      </c>
      <c r="C23" s="14" t="s">
        <v>204</v>
      </c>
      <c r="D23" s="14" t="s">
        <v>204</v>
      </c>
      <c r="E23" s="14">
        <v>19678</v>
      </c>
      <c r="F23" s="14">
        <v>16470</v>
      </c>
      <c r="G23" s="14" t="s">
        <v>60</v>
      </c>
      <c r="H23" s="14" t="s">
        <v>60</v>
      </c>
      <c r="I23" s="14" t="s">
        <v>60</v>
      </c>
      <c r="J23" s="14" t="s">
        <v>60</v>
      </c>
      <c r="K23" s="14" t="s">
        <v>60</v>
      </c>
      <c r="L23" s="14" t="s">
        <v>60</v>
      </c>
      <c r="M23" s="14" t="s">
        <v>60</v>
      </c>
      <c r="N23" s="14" t="s">
        <v>60</v>
      </c>
      <c r="O23" s="14" t="s">
        <v>60</v>
      </c>
      <c r="P23" s="14" t="s">
        <v>60</v>
      </c>
      <c r="Q23" s="14">
        <v>1466</v>
      </c>
      <c r="R23" s="14">
        <v>51359</v>
      </c>
      <c r="S23" s="14">
        <v>98537</v>
      </c>
      <c r="T23" s="14">
        <v>138808</v>
      </c>
      <c r="U23" s="14">
        <v>59026</v>
      </c>
      <c r="V23" s="14">
        <v>231322</v>
      </c>
      <c r="W23" s="14">
        <v>330743</v>
      </c>
      <c r="X23" s="14" t="s">
        <v>60</v>
      </c>
      <c r="Y23" s="14" t="s">
        <v>60</v>
      </c>
    </row>
    <row r="24" spans="2:25" s="15" customFormat="1" ht="20.45" customHeight="1" x14ac:dyDescent="0.2">
      <c r="B24" s="173" t="s">
        <v>222</v>
      </c>
      <c r="C24" s="14">
        <v>1030587</v>
      </c>
      <c r="D24" s="14">
        <v>784914</v>
      </c>
      <c r="E24" s="14">
        <v>1314512</v>
      </c>
      <c r="F24" s="14">
        <v>1117129</v>
      </c>
      <c r="G24" s="14">
        <v>1947041</v>
      </c>
      <c r="H24" s="14">
        <v>1781628</v>
      </c>
      <c r="I24" s="14">
        <v>1636891</v>
      </c>
      <c r="J24" s="14">
        <v>1499524</v>
      </c>
      <c r="K24" s="14">
        <v>656551</v>
      </c>
      <c r="L24" s="14">
        <v>508078</v>
      </c>
      <c r="M24" s="14">
        <v>635824</v>
      </c>
      <c r="N24" s="14">
        <v>504052</v>
      </c>
      <c r="O24" s="14">
        <v>1106176</v>
      </c>
      <c r="P24" s="14">
        <v>986795</v>
      </c>
      <c r="Q24" s="14">
        <v>1027849</v>
      </c>
      <c r="R24" s="14">
        <v>916961</v>
      </c>
      <c r="S24" s="14">
        <v>310834</v>
      </c>
      <c r="T24" s="14">
        <v>221463</v>
      </c>
      <c r="U24" s="14">
        <v>383101</v>
      </c>
      <c r="V24" s="14">
        <v>309434</v>
      </c>
      <c r="W24" s="14">
        <v>432612</v>
      </c>
      <c r="X24" s="14">
        <v>352287</v>
      </c>
      <c r="Y24" s="14">
        <v>822183</v>
      </c>
    </row>
    <row r="25" spans="2:25" s="15" customFormat="1" ht="20.45" customHeight="1" x14ac:dyDescent="0.2">
      <c r="B25" s="173" t="s">
        <v>223</v>
      </c>
      <c r="C25" s="14">
        <v>340800</v>
      </c>
      <c r="D25" s="14">
        <v>371509</v>
      </c>
      <c r="E25" s="14">
        <v>456887</v>
      </c>
      <c r="F25" s="14">
        <v>526498</v>
      </c>
      <c r="G25" s="14">
        <v>515823</v>
      </c>
      <c r="H25" s="14">
        <v>340800</v>
      </c>
      <c r="I25" s="14">
        <v>530986</v>
      </c>
      <c r="J25" s="14">
        <v>853652</v>
      </c>
      <c r="K25" s="14">
        <v>1193055</v>
      </c>
      <c r="L25" s="14">
        <v>1505176</v>
      </c>
      <c r="M25" s="70">
        <v>799983</v>
      </c>
      <c r="N25" s="14">
        <v>1495598</v>
      </c>
      <c r="O25" s="14">
        <v>1873276</v>
      </c>
      <c r="P25" s="14">
        <v>2579363</v>
      </c>
      <c r="Q25" s="14">
        <v>267307</v>
      </c>
      <c r="R25" s="14">
        <v>704025</v>
      </c>
      <c r="S25" s="14">
        <v>1145019</v>
      </c>
      <c r="T25" s="14">
        <v>1590108</v>
      </c>
      <c r="U25" s="14">
        <v>836107</v>
      </c>
      <c r="V25" s="14">
        <v>448019</v>
      </c>
      <c r="W25" s="14">
        <v>630993</v>
      </c>
      <c r="X25" s="14">
        <v>714339</v>
      </c>
      <c r="Y25" s="14" t="s">
        <v>60</v>
      </c>
    </row>
    <row r="26" spans="2:25" s="15" customFormat="1" ht="20.45" customHeight="1" x14ac:dyDescent="0.2">
      <c r="B26" s="173" t="s">
        <v>224</v>
      </c>
      <c r="C26" s="14">
        <v>0</v>
      </c>
      <c r="D26" s="14"/>
      <c r="E26" s="14">
        <v>0</v>
      </c>
      <c r="F26" s="14" t="s">
        <v>60</v>
      </c>
      <c r="G26" s="14" t="s">
        <v>60</v>
      </c>
      <c r="H26" s="14" t="s">
        <v>60</v>
      </c>
      <c r="I26" s="14" t="s">
        <v>60</v>
      </c>
      <c r="J26" s="14" t="s">
        <v>60</v>
      </c>
      <c r="K26" s="14" t="s">
        <v>60</v>
      </c>
      <c r="L26" s="14" t="s">
        <v>60</v>
      </c>
      <c r="M26" s="70">
        <v>352806</v>
      </c>
      <c r="N26" s="14" t="s">
        <v>60</v>
      </c>
      <c r="O26" s="14" t="s">
        <v>60</v>
      </c>
      <c r="P26" s="14" t="s">
        <v>60</v>
      </c>
      <c r="Q26" s="14" t="s">
        <v>60</v>
      </c>
      <c r="R26" s="14" t="s">
        <v>60</v>
      </c>
      <c r="S26" s="14" t="s">
        <v>60</v>
      </c>
      <c r="T26" s="14" t="s">
        <v>60</v>
      </c>
      <c r="U26" s="14" t="s">
        <v>60</v>
      </c>
      <c r="V26" s="14" t="s">
        <v>60</v>
      </c>
      <c r="W26" s="14" t="s">
        <v>60</v>
      </c>
      <c r="X26" s="14" t="s">
        <v>60</v>
      </c>
      <c r="Y26" s="14" t="s">
        <v>60</v>
      </c>
    </row>
    <row r="27" spans="2:25" s="15" customFormat="1" ht="20.45" customHeight="1" x14ac:dyDescent="0.2">
      <c r="B27" s="173" t="s">
        <v>225</v>
      </c>
      <c r="C27" s="14">
        <v>63387</v>
      </c>
      <c r="D27" s="14">
        <v>62095</v>
      </c>
      <c r="E27" s="14">
        <v>56323</v>
      </c>
      <c r="F27" s="14">
        <v>55728</v>
      </c>
      <c r="G27" s="14">
        <v>54111</v>
      </c>
      <c r="H27" s="14">
        <v>54232</v>
      </c>
      <c r="I27" s="14">
        <v>50196</v>
      </c>
      <c r="J27" s="14">
        <v>56294</v>
      </c>
      <c r="K27" s="14">
        <v>55633</v>
      </c>
      <c r="L27" s="14">
        <v>55715</v>
      </c>
      <c r="M27" s="70">
        <v>55884</v>
      </c>
      <c r="N27" s="70">
        <v>43602</v>
      </c>
      <c r="O27" s="14">
        <v>21120</v>
      </c>
      <c r="P27" s="14">
        <v>30109</v>
      </c>
      <c r="Q27" s="14">
        <v>39807</v>
      </c>
      <c r="R27" s="14">
        <v>49261</v>
      </c>
      <c r="S27" s="14">
        <v>57859</v>
      </c>
      <c r="T27" s="14">
        <v>27258</v>
      </c>
      <c r="U27" s="14">
        <v>35565</v>
      </c>
      <c r="V27" s="14">
        <v>38521</v>
      </c>
      <c r="W27" s="14">
        <v>55512</v>
      </c>
      <c r="X27" s="14">
        <v>58814</v>
      </c>
      <c r="Y27" s="14">
        <v>61386</v>
      </c>
    </row>
    <row r="28" spans="2:25" s="15" customFormat="1" ht="20.45" customHeight="1" x14ac:dyDescent="0.2">
      <c r="B28" s="173" t="s">
        <v>226</v>
      </c>
      <c r="C28" s="14">
        <v>396942</v>
      </c>
      <c r="D28" s="14">
        <v>395055</v>
      </c>
      <c r="E28" s="14">
        <v>565767</v>
      </c>
      <c r="F28" s="14">
        <v>481646</v>
      </c>
      <c r="G28" s="14">
        <v>324056</v>
      </c>
      <c r="H28" s="14">
        <v>327223</v>
      </c>
      <c r="I28" s="14">
        <v>488117</v>
      </c>
      <c r="J28" s="14">
        <v>354578</v>
      </c>
      <c r="K28" s="14">
        <v>350184</v>
      </c>
      <c r="L28" s="14">
        <v>368278</v>
      </c>
      <c r="M28" s="70">
        <v>408893</v>
      </c>
      <c r="N28" s="14">
        <v>325837</v>
      </c>
      <c r="O28" s="14">
        <v>267151</v>
      </c>
      <c r="P28" s="14">
        <v>261002</v>
      </c>
      <c r="Q28" s="14">
        <v>499408</v>
      </c>
      <c r="R28" s="14">
        <v>250829</v>
      </c>
      <c r="S28" s="14">
        <v>421754</v>
      </c>
      <c r="T28" s="14">
        <v>404815</v>
      </c>
      <c r="U28" s="14">
        <v>359952</v>
      </c>
      <c r="V28" s="14">
        <v>338794</v>
      </c>
      <c r="W28" s="14">
        <v>299206</v>
      </c>
      <c r="X28" s="14">
        <v>330929</v>
      </c>
      <c r="Y28" s="14">
        <v>232372</v>
      </c>
    </row>
    <row r="29" spans="2:25" s="15" customFormat="1" ht="20.45" customHeight="1" x14ac:dyDescent="0.2">
      <c r="B29" s="174" t="s">
        <v>320</v>
      </c>
      <c r="C29" s="69">
        <v>9770121</v>
      </c>
      <c r="D29" s="69">
        <f>SUM(D12:D28)</f>
        <v>9230185</v>
      </c>
      <c r="E29" s="69">
        <v>9397013</v>
      </c>
      <c r="F29" s="69">
        <v>9432019</v>
      </c>
      <c r="G29" s="69">
        <v>10116054</v>
      </c>
      <c r="H29" s="69">
        <v>9275399</v>
      </c>
      <c r="I29" s="69">
        <v>7458705</v>
      </c>
      <c r="J29" s="69">
        <v>7759767</v>
      </c>
      <c r="K29" s="69">
        <v>7155538</v>
      </c>
      <c r="L29" s="69">
        <v>7059080</v>
      </c>
      <c r="M29" s="175">
        <v>7017678</v>
      </c>
      <c r="N29" s="69">
        <v>7119515</v>
      </c>
      <c r="O29" s="69">
        <v>7778949</v>
      </c>
      <c r="P29" s="69">
        <v>7998885</v>
      </c>
      <c r="Q29" s="69">
        <v>5891234</v>
      </c>
      <c r="R29" s="69">
        <v>6659893</v>
      </c>
      <c r="S29" s="69">
        <v>7050972</v>
      </c>
      <c r="T29" s="69">
        <v>6358738</v>
      </c>
      <c r="U29" s="69">
        <f>SUM(U12:U28)</f>
        <v>5301286</v>
      </c>
      <c r="V29" s="69">
        <f t="shared" ref="V29:X29" si="0">SUM(V12:V28)</f>
        <v>5563184</v>
      </c>
      <c r="W29" s="69">
        <f t="shared" si="0"/>
        <v>5598399</v>
      </c>
      <c r="X29" s="69">
        <f t="shared" si="0"/>
        <v>5401583</v>
      </c>
      <c r="Y29" s="69">
        <v>4616317</v>
      </c>
    </row>
    <row r="30" spans="2:25" s="15" customFormat="1" ht="20.45" customHeight="1" x14ac:dyDescent="0.2">
      <c r="B30" s="17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2:25" s="15" customFormat="1" ht="20.45" customHeight="1" x14ac:dyDescent="0.2">
      <c r="B31" s="174" t="s">
        <v>321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2:25" s="15" customFormat="1" ht="20.45" customHeight="1" x14ac:dyDescent="0.2">
      <c r="B32" s="173" t="s">
        <v>211</v>
      </c>
      <c r="C32" s="14">
        <v>10035950</v>
      </c>
      <c r="D32" s="14">
        <v>9995250</v>
      </c>
      <c r="E32" s="14">
        <v>10099033</v>
      </c>
      <c r="F32" s="14">
        <v>7541422</v>
      </c>
      <c r="G32" s="14">
        <v>7463335</v>
      </c>
      <c r="H32" s="14">
        <v>4995632</v>
      </c>
      <c r="I32" s="14">
        <v>6936646</v>
      </c>
      <c r="J32" s="14">
        <v>5247909</v>
      </c>
      <c r="K32" s="14">
        <v>5222404</v>
      </c>
      <c r="L32" s="14">
        <v>5198274</v>
      </c>
      <c r="M32" s="14">
        <v>3325340</v>
      </c>
      <c r="N32" s="14">
        <v>3692203</v>
      </c>
      <c r="O32" s="14">
        <v>3795880</v>
      </c>
      <c r="P32" s="14">
        <v>3939029</v>
      </c>
      <c r="Q32" s="14">
        <v>3016414</v>
      </c>
      <c r="R32" s="14">
        <v>3371907</v>
      </c>
      <c r="S32" s="14">
        <v>3420114</v>
      </c>
      <c r="T32" s="14">
        <v>3495740</v>
      </c>
      <c r="U32" s="14">
        <v>3592483</v>
      </c>
      <c r="V32" s="14">
        <v>3916226</v>
      </c>
      <c r="W32" s="14">
        <v>3982839</v>
      </c>
      <c r="X32" s="14">
        <v>4087879</v>
      </c>
      <c r="Y32" s="14">
        <v>4256054</v>
      </c>
    </row>
    <row r="33" spans="1:25" s="15" customFormat="1" ht="20.45" customHeight="1" x14ac:dyDescent="0.2">
      <c r="B33" s="173" t="s">
        <v>89</v>
      </c>
      <c r="C33" s="14">
        <v>1173831</v>
      </c>
      <c r="D33" s="14">
        <v>1142832</v>
      </c>
      <c r="E33" s="14">
        <v>1122749</v>
      </c>
      <c r="F33" s="14">
        <v>1064553</v>
      </c>
      <c r="G33" s="14">
        <v>1038680</v>
      </c>
      <c r="H33" s="14">
        <v>1023307</v>
      </c>
      <c r="I33" s="14">
        <v>1533167</v>
      </c>
      <c r="J33" s="14">
        <v>1480183</v>
      </c>
      <c r="K33" s="14">
        <v>1450241</v>
      </c>
      <c r="L33" s="14">
        <v>1405726</v>
      </c>
      <c r="M33" s="14">
        <v>1367211</v>
      </c>
      <c r="N33" s="14">
        <v>1342624</v>
      </c>
      <c r="O33" s="14">
        <v>1291310</v>
      </c>
      <c r="P33" s="14">
        <v>2641239</v>
      </c>
      <c r="Q33" s="14">
        <v>1229175</v>
      </c>
      <c r="R33" s="14">
        <v>1203590</v>
      </c>
      <c r="S33" s="14">
        <v>1207120</v>
      </c>
      <c r="T33" s="14">
        <v>1216047</v>
      </c>
      <c r="U33" s="14">
        <v>1206105</v>
      </c>
      <c r="V33" s="14">
        <v>1246762</v>
      </c>
      <c r="W33" s="14">
        <v>1234826</v>
      </c>
      <c r="X33" s="14">
        <v>1220392</v>
      </c>
      <c r="Y33" s="14">
        <v>1210196</v>
      </c>
    </row>
    <row r="34" spans="1:25" s="15" customFormat="1" ht="20.45" customHeight="1" x14ac:dyDescent="0.2">
      <c r="B34" s="173" t="s">
        <v>84</v>
      </c>
      <c r="C34" s="14">
        <v>2668017</v>
      </c>
      <c r="D34" s="14">
        <v>2737319</v>
      </c>
      <c r="E34" s="14">
        <v>2713850</v>
      </c>
      <c r="F34" s="14">
        <v>2714679</v>
      </c>
      <c r="G34" s="14">
        <v>3450810</v>
      </c>
      <c r="H34" s="14">
        <v>3426137</v>
      </c>
      <c r="I34" s="14">
        <v>3418295</v>
      </c>
      <c r="J34" s="14">
        <v>3379693</v>
      </c>
      <c r="K34" s="14">
        <v>3548083</v>
      </c>
      <c r="L34" s="14">
        <v>3501965</v>
      </c>
      <c r="M34" s="14">
        <v>3491310</v>
      </c>
      <c r="N34" s="14">
        <v>3550093</v>
      </c>
      <c r="O34" s="14">
        <v>3994639</v>
      </c>
      <c r="P34" s="14">
        <v>3974206</v>
      </c>
      <c r="Q34" s="14">
        <v>3957227</v>
      </c>
      <c r="R34" s="14">
        <v>3928836</v>
      </c>
      <c r="S34" s="14">
        <v>4449402</v>
      </c>
      <c r="T34" s="14">
        <v>4445118</v>
      </c>
      <c r="U34" s="14">
        <v>4440138</v>
      </c>
      <c r="V34" s="14">
        <v>4433298</v>
      </c>
      <c r="W34" s="14">
        <v>4411719</v>
      </c>
      <c r="X34" s="14">
        <v>4416742</v>
      </c>
      <c r="Y34" s="14">
        <v>4377491</v>
      </c>
    </row>
    <row r="35" spans="1:25" s="15" customFormat="1" ht="20.45" customHeight="1" x14ac:dyDescent="0.2">
      <c r="B35" s="173" t="s">
        <v>217</v>
      </c>
      <c r="C35" s="14">
        <v>136380</v>
      </c>
      <c r="D35" s="14">
        <v>119518</v>
      </c>
      <c r="E35" s="14">
        <v>105320</v>
      </c>
      <c r="F35" s="14">
        <v>157767</v>
      </c>
      <c r="G35" s="14">
        <v>189295</v>
      </c>
      <c r="H35" s="14">
        <v>167295</v>
      </c>
      <c r="I35" s="14">
        <v>104341</v>
      </c>
      <c r="J35" s="14">
        <v>81147</v>
      </c>
      <c r="K35" s="14">
        <v>27631</v>
      </c>
      <c r="L35" s="14">
        <v>37947</v>
      </c>
      <c r="M35" s="14">
        <v>37586</v>
      </c>
      <c r="N35" s="14">
        <v>55437</v>
      </c>
      <c r="O35" s="14">
        <v>57518</v>
      </c>
      <c r="P35" s="14">
        <v>48300</v>
      </c>
      <c r="Q35" s="14">
        <v>75785</v>
      </c>
      <c r="R35" s="14">
        <v>197457</v>
      </c>
      <c r="S35" s="14">
        <v>176346</v>
      </c>
      <c r="T35" s="14">
        <v>152193</v>
      </c>
      <c r="U35" s="14">
        <v>121203</v>
      </c>
      <c r="V35" s="14">
        <v>234237</v>
      </c>
      <c r="W35" s="14">
        <v>217041</v>
      </c>
      <c r="X35" s="14">
        <v>231857</v>
      </c>
      <c r="Y35" s="14">
        <v>122541</v>
      </c>
    </row>
    <row r="36" spans="1:25" s="15" customFormat="1" ht="20.45" customHeight="1" x14ac:dyDescent="0.2">
      <c r="B36" s="173" t="s">
        <v>221</v>
      </c>
      <c r="C36" s="14">
        <v>0</v>
      </c>
      <c r="D36" s="14"/>
      <c r="E36" s="14">
        <v>0</v>
      </c>
      <c r="F36" s="14" t="s">
        <v>60</v>
      </c>
      <c r="G36" s="14" t="s">
        <v>60</v>
      </c>
      <c r="H36" s="14" t="s">
        <v>60</v>
      </c>
      <c r="I36" s="14" t="s">
        <v>60</v>
      </c>
      <c r="J36" s="14" t="s">
        <v>60</v>
      </c>
      <c r="K36" s="14" t="s">
        <v>60</v>
      </c>
      <c r="L36" s="14" t="s">
        <v>60</v>
      </c>
      <c r="M36" s="14" t="s">
        <v>60</v>
      </c>
      <c r="N36" s="14" t="s">
        <v>60</v>
      </c>
      <c r="O36" s="14">
        <v>271196</v>
      </c>
      <c r="P36" s="14">
        <v>270951</v>
      </c>
      <c r="Q36" s="14" t="s">
        <v>60</v>
      </c>
      <c r="R36" s="14" t="s">
        <v>60</v>
      </c>
      <c r="S36" s="14" t="s">
        <v>60</v>
      </c>
      <c r="T36" s="14" t="s">
        <v>60</v>
      </c>
      <c r="U36" s="14" t="s">
        <v>60</v>
      </c>
      <c r="V36" s="14" t="s">
        <v>60</v>
      </c>
      <c r="W36" s="14">
        <v>633</v>
      </c>
      <c r="X36" s="14" t="s">
        <v>60</v>
      </c>
      <c r="Y36" s="14" t="s">
        <v>60</v>
      </c>
    </row>
    <row r="37" spans="1:25" s="15" customFormat="1" ht="20.45" customHeight="1" x14ac:dyDescent="0.2">
      <c r="B37" s="173" t="s">
        <v>223</v>
      </c>
      <c r="C37" s="14">
        <v>25268</v>
      </c>
      <c r="D37" s="14">
        <v>24685</v>
      </c>
      <c r="E37" s="14">
        <v>24165</v>
      </c>
      <c r="F37" s="14">
        <v>22880</v>
      </c>
      <c r="G37" s="14">
        <v>22075</v>
      </c>
      <c r="H37" s="14">
        <v>123880</v>
      </c>
      <c r="I37" s="14">
        <v>524799</v>
      </c>
      <c r="J37" s="14">
        <v>501159</v>
      </c>
      <c r="K37" s="14">
        <v>466602</v>
      </c>
      <c r="L37" s="14">
        <v>420936</v>
      </c>
      <c r="M37" s="14">
        <v>1699493</v>
      </c>
      <c r="N37" s="14">
        <v>1632200</v>
      </c>
      <c r="O37" s="14">
        <v>1545228</v>
      </c>
      <c r="P37" s="14">
        <v>33384</v>
      </c>
      <c r="Q37" s="14">
        <v>2184324</v>
      </c>
      <c r="R37" s="14">
        <v>2132289</v>
      </c>
      <c r="S37" s="14">
        <v>2071342</v>
      </c>
      <c r="T37" s="14">
        <v>2038718</v>
      </c>
      <c r="U37" s="14">
        <v>3023426</v>
      </c>
      <c r="V37" s="14">
        <v>3569837</v>
      </c>
      <c r="W37" s="14">
        <v>3535250</v>
      </c>
      <c r="X37" s="14">
        <v>3522442</v>
      </c>
      <c r="Y37" s="14">
        <v>4217114</v>
      </c>
    </row>
    <row r="38" spans="1:25" s="15" customFormat="1" ht="20.45" customHeight="1" x14ac:dyDescent="0.2">
      <c r="B38" s="173" t="s">
        <v>222</v>
      </c>
      <c r="C38" s="14">
        <v>0</v>
      </c>
      <c r="D38" s="14"/>
      <c r="E38" s="14">
        <v>0</v>
      </c>
      <c r="F38" s="14" t="s">
        <v>60</v>
      </c>
      <c r="G38" s="14" t="s">
        <v>60</v>
      </c>
      <c r="H38" s="14" t="s">
        <v>60</v>
      </c>
      <c r="I38" s="14" t="s">
        <v>60</v>
      </c>
      <c r="J38" s="14" t="s">
        <v>60</v>
      </c>
      <c r="K38" s="14">
        <v>679794</v>
      </c>
      <c r="L38" s="14">
        <v>679794</v>
      </c>
      <c r="M38" s="14">
        <v>679794</v>
      </c>
      <c r="N38" s="14">
        <v>679794</v>
      </c>
      <c r="O38" s="14" t="s">
        <v>60</v>
      </c>
      <c r="P38" s="14" t="s">
        <v>60</v>
      </c>
      <c r="Q38" s="14" t="s">
        <v>60</v>
      </c>
      <c r="R38" s="14" t="s">
        <v>60</v>
      </c>
      <c r="S38" s="14" t="s">
        <v>60</v>
      </c>
      <c r="T38" s="14" t="s">
        <v>60</v>
      </c>
      <c r="U38" s="14" t="s">
        <v>60</v>
      </c>
      <c r="V38" s="14" t="s">
        <v>60</v>
      </c>
      <c r="W38" s="14" t="s">
        <v>60</v>
      </c>
      <c r="X38" s="14" t="s">
        <v>60</v>
      </c>
      <c r="Y38" s="14" t="s">
        <v>60</v>
      </c>
    </row>
    <row r="39" spans="1:25" s="15" customFormat="1" ht="20.45" customHeight="1" x14ac:dyDescent="0.2">
      <c r="B39" s="173" t="s">
        <v>225</v>
      </c>
      <c r="C39" s="14">
        <v>214830</v>
      </c>
      <c r="D39" s="14">
        <v>216760</v>
      </c>
      <c r="E39" s="14">
        <v>210403</v>
      </c>
      <c r="F39" s="14">
        <v>219249</v>
      </c>
      <c r="G39" s="14">
        <v>223882</v>
      </c>
      <c r="H39" s="14">
        <v>233805</v>
      </c>
      <c r="I39" s="14">
        <v>229577</v>
      </c>
      <c r="J39" s="14">
        <v>230235</v>
      </c>
      <c r="K39" s="14">
        <v>232523</v>
      </c>
      <c r="L39" s="14">
        <v>240684</v>
      </c>
      <c r="M39" s="14">
        <v>248886</v>
      </c>
      <c r="N39" s="14">
        <v>216271</v>
      </c>
      <c r="O39" s="14">
        <v>159045</v>
      </c>
      <c r="P39" s="14">
        <v>137305</v>
      </c>
      <c r="Q39" s="14">
        <v>140211</v>
      </c>
      <c r="R39" s="14">
        <v>141751</v>
      </c>
      <c r="S39" s="14">
        <v>141851</v>
      </c>
      <c r="T39" s="14">
        <v>130735</v>
      </c>
      <c r="U39" s="14">
        <v>135340</v>
      </c>
      <c r="V39" s="14">
        <v>139241</v>
      </c>
      <c r="W39" s="14">
        <v>133922</v>
      </c>
      <c r="X39" s="14">
        <v>139088</v>
      </c>
      <c r="Y39" s="14">
        <v>147956</v>
      </c>
    </row>
    <row r="40" spans="1:25" s="15" customFormat="1" ht="20.45" customHeight="1" x14ac:dyDescent="0.2">
      <c r="B40" s="173" t="s">
        <v>226</v>
      </c>
      <c r="C40" s="14">
        <v>19043</v>
      </c>
      <c r="D40" s="14">
        <v>19132</v>
      </c>
      <c r="E40" s="14">
        <v>19294</v>
      </c>
      <c r="F40" s="14">
        <v>19293</v>
      </c>
      <c r="G40" s="14">
        <v>19260</v>
      </c>
      <c r="H40" s="14">
        <v>19261</v>
      </c>
      <c r="I40" s="14">
        <v>19262</v>
      </c>
      <c r="J40" s="14">
        <v>19248</v>
      </c>
      <c r="K40" s="14">
        <v>19249</v>
      </c>
      <c r="L40" s="14">
        <v>19246</v>
      </c>
      <c r="M40" s="14">
        <v>19246</v>
      </c>
      <c r="N40" s="14">
        <v>19248</v>
      </c>
      <c r="O40" s="14">
        <v>19245</v>
      </c>
      <c r="P40" s="14">
        <v>19232</v>
      </c>
      <c r="Q40" s="14">
        <v>19239</v>
      </c>
      <c r="R40" s="14">
        <v>19239</v>
      </c>
      <c r="S40" s="14">
        <v>19340</v>
      </c>
      <c r="T40" s="14">
        <v>14152</v>
      </c>
      <c r="U40" s="14">
        <v>17008</v>
      </c>
      <c r="V40" s="14">
        <v>16607</v>
      </c>
      <c r="W40" s="14">
        <v>16719</v>
      </c>
      <c r="X40" s="14">
        <v>16890</v>
      </c>
      <c r="Y40" s="14">
        <v>17309</v>
      </c>
    </row>
    <row r="41" spans="1:25" s="15" customFormat="1" ht="20.45" customHeight="1" x14ac:dyDescent="0.2">
      <c r="B41" s="174" t="s">
        <v>322</v>
      </c>
      <c r="C41" s="69">
        <v>14273319</v>
      </c>
      <c r="D41" s="69">
        <f>SUM(D32:D40)</f>
        <v>14255496</v>
      </c>
      <c r="E41" s="69">
        <v>14294814</v>
      </c>
      <c r="F41" s="69">
        <v>11739843</v>
      </c>
      <c r="G41" s="69">
        <v>12407337</v>
      </c>
      <c r="H41" s="69">
        <v>9989317</v>
      </c>
      <c r="I41" s="69">
        <v>12766087</v>
      </c>
      <c r="J41" s="69">
        <v>10939574</v>
      </c>
      <c r="K41" s="69">
        <v>11646527</v>
      </c>
      <c r="L41" s="69">
        <v>11504572</v>
      </c>
      <c r="M41" s="69">
        <v>10868866</v>
      </c>
      <c r="N41" s="69">
        <v>11187870</v>
      </c>
      <c r="O41" s="69">
        <v>11134061</v>
      </c>
      <c r="P41" s="69">
        <v>11063646</v>
      </c>
      <c r="Q41" s="69">
        <v>10622375</v>
      </c>
      <c r="R41" s="69">
        <v>10995069</v>
      </c>
      <c r="S41" s="69">
        <v>11485515</v>
      </c>
      <c r="T41" s="69">
        <v>11492703</v>
      </c>
      <c r="U41" s="69">
        <v>12535703</v>
      </c>
      <c r="V41" s="69">
        <v>13556208</v>
      </c>
      <c r="W41" s="69">
        <v>13532949</v>
      </c>
      <c r="X41" s="69">
        <v>13635290</v>
      </c>
      <c r="Y41" s="69">
        <v>14348661</v>
      </c>
    </row>
    <row r="42" spans="1:25" s="15" customFormat="1" ht="20.45" customHeight="1" x14ac:dyDescent="0.2">
      <c r="B42" s="174" t="s">
        <v>324</v>
      </c>
      <c r="C42" s="69">
        <v>24043440</v>
      </c>
      <c r="D42" s="69">
        <v>23485681</v>
      </c>
      <c r="E42" s="69">
        <v>23691827</v>
      </c>
      <c r="F42" s="69">
        <v>21171862</v>
      </c>
      <c r="G42" s="69">
        <v>22523391</v>
      </c>
      <c r="H42" s="69">
        <v>19264716</v>
      </c>
      <c r="I42" s="69">
        <v>20224792</v>
      </c>
      <c r="J42" s="69">
        <v>18699341</v>
      </c>
      <c r="K42" s="69">
        <v>18802065</v>
      </c>
      <c r="L42" s="69">
        <v>18563652</v>
      </c>
      <c r="M42" s="69">
        <v>17886544</v>
      </c>
      <c r="N42" s="69">
        <v>18307385</v>
      </c>
      <c r="O42" s="69">
        <v>18913010</v>
      </c>
      <c r="P42" s="69">
        <v>19062531</v>
      </c>
      <c r="Q42" s="69">
        <v>16513609</v>
      </c>
      <c r="R42" s="69">
        <v>17654962</v>
      </c>
      <c r="S42" s="69">
        <v>18536487</v>
      </c>
      <c r="T42" s="69">
        <f>T41+T29</f>
        <v>17851441</v>
      </c>
      <c r="U42" s="69">
        <f t="shared" ref="U42:X42" si="1">U41+U29</f>
        <v>17836989</v>
      </c>
      <c r="V42" s="69">
        <f t="shared" si="1"/>
        <v>19119392</v>
      </c>
      <c r="W42" s="69">
        <f t="shared" si="1"/>
        <v>19131348</v>
      </c>
      <c r="X42" s="69">
        <f t="shared" si="1"/>
        <v>19036873</v>
      </c>
      <c r="Y42" s="69">
        <v>18964978</v>
      </c>
    </row>
    <row r="43" spans="1:25" s="15" customFormat="1" ht="20.45" customHeight="1" x14ac:dyDescent="0.2">
      <c r="B43" s="17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spans="1:25" s="15" customFormat="1" ht="20.25" customHeight="1" x14ac:dyDescent="0.25">
      <c r="A44"/>
      <c r="B44" s="174" t="s">
        <v>325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spans="1:25" s="15" customFormat="1" ht="18" customHeight="1" x14ac:dyDescent="0.25">
      <c r="A45"/>
      <c r="B45" s="173" t="s">
        <v>227</v>
      </c>
      <c r="C45" s="14">
        <v>6964105</v>
      </c>
      <c r="D45" s="14">
        <v>6964105</v>
      </c>
      <c r="E45" s="14">
        <v>6964105</v>
      </c>
      <c r="F45" s="14">
        <v>6964105</v>
      </c>
      <c r="G45" s="14">
        <v>6284312</v>
      </c>
      <c r="H45" s="14">
        <v>6284312</v>
      </c>
      <c r="I45" s="14">
        <v>6284312</v>
      </c>
      <c r="J45" s="14">
        <v>6284312</v>
      </c>
      <c r="K45" s="14">
        <v>6284312</v>
      </c>
      <c r="L45" s="14">
        <v>5834312</v>
      </c>
      <c r="M45" s="14">
        <v>5371998</v>
      </c>
      <c r="N45" s="14">
        <v>5371998</v>
      </c>
      <c r="O45" s="14">
        <v>5371998</v>
      </c>
      <c r="P45" s="14">
        <v>5371998</v>
      </c>
      <c r="Q45" s="14">
        <v>5371998</v>
      </c>
      <c r="R45" s="14">
        <v>5371998</v>
      </c>
      <c r="S45" s="14">
        <v>5371998</v>
      </c>
      <c r="T45" s="14">
        <v>5371998</v>
      </c>
      <c r="U45" s="14">
        <v>5371998</v>
      </c>
      <c r="V45" s="14">
        <v>5371998</v>
      </c>
      <c r="W45" s="14">
        <v>5371998</v>
      </c>
      <c r="X45" s="14">
        <v>5371998</v>
      </c>
      <c r="Y45" s="14">
        <v>5371998</v>
      </c>
    </row>
    <row r="46" spans="1:25" s="15" customFormat="1" x14ac:dyDescent="0.25">
      <c r="A46"/>
      <c r="B46" s="173" t="s">
        <v>228</v>
      </c>
      <c r="C46" s="14">
        <v>0</v>
      </c>
      <c r="D46" s="14"/>
      <c r="E46" s="14">
        <v>0</v>
      </c>
      <c r="F46" s="14" t="s">
        <v>60</v>
      </c>
      <c r="G46" s="14" t="s">
        <v>60</v>
      </c>
      <c r="H46" s="14" t="s">
        <v>60</v>
      </c>
      <c r="I46" s="14" t="s">
        <v>60</v>
      </c>
      <c r="J46" s="14" t="s">
        <v>60</v>
      </c>
      <c r="K46" s="14" t="s">
        <v>60</v>
      </c>
      <c r="L46" s="14">
        <v>450000</v>
      </c>
      <c r="M46" s="14">
        <v>544000</v>
      </c>
      <c r="N46" s="14" t="s">
        <v>60</v>
      </c>
      <c r="O46" s="14" t="s">
        <v>60</v>
      </c>
      <c r="P46" s="14" t="s">
        <v>60</v>
      </c>
      <c r="Q46" s="14" t="s">
        <v>60</v>
      </c>
      <c r="R46" s="14" t="s">
        <v>60</v>
      </c>
      <c r="S46" s="14" t="s">
        <v>60</v>
      </c>
      <c r="T46" s="14" t="s">
        <v>60</v>
      </c>
      <c r="U46" s="14" t="s">
        <v>60</v>
      </c>
      <c r="V46" s="14" t="s">
        <v>60</v>
      </c>
      <c r="W46" s="14" t="s">
        <v>60</v>
      </c>
      <c r="X46" s="14" t="s">
        <v>60</v>
      </c>
      <c r="Y46" s="14" t="s">
        <v>60</v>
      </c>
    </row>
    <row r="47" spans="1:25" s="15" customFormat="1" x14ac:dyDescent="0.25">
      <c r="A47"/>
      <c r="B47" s="173" t="s">
        <v>229</v>
      </c>
      <c r="C47" s="14">
        <v>5688534</v>
      </c>
      <c r="D47" s="14">
        <v>5688534</v>
      </c>
      <c r="E47" s="14">
        <v>5206587</v>
      </c>
      <c r="F47" s="14">
        <v>5206587</v>
      </c>
      <c r="G47" s="14">
        <v>3976565</v>
      </c>
      <c r="H47" s="14">
        <v>3976565</v>
      </c>
      <c r="I47" s="14">
        <v>3976565</v>
      </c>
      <c r="J47" s="14">
        <v>3976565</v>
      </c>
      <c r="K47" s="14">
        <v>3270982</v>
      </c>
      <c r="L47" s="14">
        <v>3270982</v>
      </c>
      <c r="M47" s="14">
        <v>3115956</v>
      </c>
      <c r="N47" s="14">
        <v>3270982</v>
      </c>
      <c r="O47" s="14">
        <v>3404039</v>
      </c>
      <c r="P47" s="14">
        <v>3404039</v>
      </c>
      <c r="Q47" s="14">
        <v>3273582</v>
      </c>
      <c r="R47" s="14">
        <v>3404039</v>
      </c>
      <c r="S47" s="14">
        <v>2366442</v>
      </c>
      <c r="T47" s="14">
        <v>2471584</v>
      </c>
      <c r="U47" s="14">
        <v>2567003</v>
      </c>
      <c r="V47" s="14">
        <v>2653670</v>
      </c>
      <c r="W47" s="14">
        <v>1799685</v>
      </c>
      <c r="X47" s="14">
        <v>1799685</v>
      </c>
      <c r="Y47" s="14">
        <v>1329789</v>
      </c>
    </row>
    <row r="48" spans="1:25" s="15" customFormat="1" x14ac:dyDescent="0.25">
      <c r="A48"/>
      <c r="B48" s="173" t="s">
        <v>230</v>
      </c>
      <c r="C48" s="14">
        <v>-832951</v>
      </c>
      <c r="D48" s="14">
        <v>-883929</v>
      </c>
      <c r="E48" s="14">
        <v>-861442</v>
      </c>
      <c r="F48" s="14">
        <v>-889439</v>
      </c>
      <c r="G48" s="14">
        <v>-1377652</v>
      </c>
      <c r="H48" s="14">
        <v>-1377652</v>
      </c>
      <c r="I48" s="14">
        <v>-1377652</v>
      </c>
      <c r="J48" s="14">
        <v>-1377652</v>
      </c>
      <c r="K48" s="14">
        <v>-1508854</v>
      </c>
      <c r="L48" s="14">
        <v>-1508854</v>
      </c>
      <c r="M48" s="14">
        <v>-1508854</v>
      </c>
      <c r="N48" s="14">
        <v>-1537720</v>
      </c>
      <c r="O48" s="14">
        <v>-1833371</v>
      </c>
      <c r="P48" s="14">
        <v>-1833371</v>
      </c>
      <c r="Q48" s="14">
        <v>-1833371</v>
      </c>
      <c r="R48" s="14">
        <v>-1833371</v>
      </c>
      <c r="S48" s="14">
        <v>-2004037</v>
      </c>
      <c r="T48" s="14">
        <v>-2004037</v>
      </c>
      <c r="U48" s="14">
        <v>-2004037</v>
      </c>
      <c r="V48" s="14">
        <v>-2004037</v>
      </c>
      <c r="W48" s="14">
        <v>-1993579</v>
      </c>
      <c r="X48" s="14">
        <v>-1993579</v>
      </c>
      <c r="Y48" s="14">
        <v>-1993579</v>
      </c>
    </row>
    <row r="49" spans="1:25" s="15" customFormat="1" x14ac:dyDescent="0.25">
      <c r="A49"/>
      <c r="B49" s="173" t="s">
        <v>231</v>
      </c>
      <c r="C49" s="14">
        <v>348455</v>
      </c>
      <c r="D49" s="14">
        <v>355383</v>
      </c>
      <c r="E49" s="14">
        <v>78941</v>
      </c>
      <c r="F49" s="14" t="s">
        <v>60</v>
      </c>
      <c r="G49" s="14">
        <v>1228006</v>
      </c>
      <c r="H49" s="14">
        <v>1050887</v>
      </c>
      <c r="I49" s="14">
        <v>160729</v>
      </c>
      <c r="J49" s="14" t="s">
        <v>60</v>
      </c>
      <c r="K49" s="14">
        <v>715821</v>
      </c>
      <c r="L49" s="14">
        <v>414568</v>
      </c>
      <c r="M49" s="14">
        <v>369530</v>
      </c>
      <c r="N49" s="14" t="s">
        <v>60</v>
      </c>
      <c r="O49" s="14">
        <v>-440591</v>
      </c>
      <c r="P49" s="14">
        <v>-807070</v>
      </c>
      <c r="Q49" s="14">
        <v>375927</v>
      </c>
      <c r="R49" s="14" t="s">
        <v>60</v>
      </c>
      <c r="S49" s="14">
        <v>1139767</v>
      </c>
      <c r="T49" s="14">
        <v>739793</v>
      </c>
      <c r="U49" s="14">
        <v>392152</v>
      </c>
      <c r="V49" s="14" t="s">
        <v>60</v>
      </c>
      <c r="W49" s="14">
        <v>843263</v>
      </c>
      <c r="X49" s="14">
        <v>479390</v>
      </c>
      <c r="Y49" s="14">
        <v>196589</v>
      </c>
    </row>
    <row r="50" spans="1:25" x14ac:dyDescent="0.25">
      <c r="B50" s="168" t="s">
        <v>326</v>
      </c>
      <c r="C50" s="69">
        <v>12168143</v>
      </c>
      <c r="D50" s="69">
        <v>12124093</v>
      </c>
      <c r="E50" s="69">
        <v>11388191</v>
      </c>
      <c r="F50" s="69">
        <v>11281253</v>
      </c>
      <c r="G50" s="69">
        <v>10111231</v>
      </c>
      <c r="H50" s="69">
        <v>9934112</v>
      </c>
      <c r="I50" s="69">
        <v>9043954</v>
      </c>
      <c r="J50" s="69">
        <v>8883225</v>
      </c>
      <c r="K50" s="69">
        <v>8762261</v>
      </c>
      <c r="L50" s="69">
        <v>8461008</v>
      </c>
      <c r="M50" s="69">
        <v>7892630</v>
      </c>
      <c r="N50" s="69">
        <v>7105260</v>
      </c>
      <c r="O50" s="69">
        <v>6502075</v>
      </c>
      <c r="P50" s="69">
        <v>6135596</v>
      </c>
      <c r="Q50" s="69">
        <v>7188136</v>
      </c>
      <c r="R50" s="69">
        <v>6942666</v>
      </c>
      <c r="S50" s="69">
        <v>6874170</v>
      </c>
      <c r="T50" s="69">
        <v>6579338</v>
      </c>
      <c r="U50" s="69">
        <v>6327116</v>
      </c>
      <c r="V50" s="69">
        <v>6021631</v>
      </c>
      <c r="W50" s="69">
        <v>6021367</v>
      </c>
      <c r="X50" s="69">
        <v>5657494</v>
      </c>
      <c r="Y50" s="69">
        <v>4904797</v>
      </c>
    </row>
    <row r="51" spans="1:25" ht="15.75" thickBot="1" x14ac:dyDescent="0.3">
      <c r="B51" s="168" t="s">
        <v>327</v>
      </c>
      <c r="C51" s="41">
        <v>36211583</v>
      </c>
      <c r="D51" s="41">
        <v>35609774</v>
      </c>
      <c r="E51" s="41">
        <v>35080018</v>
      </c>
      <c r="F51" s="41">
        <v>32453115</v>
      </c>
      <c r="G51" s="41">
        <v>32634622</v>
      </c>
      <c r="H51" s="41">
        <v>29198828</v>
      </c>
      <c r="I51" s="41">
        <v>29268746</v>
      </c>
      <c r="J51" s="41">
        <v>27582566</v>
      </c>
      <c r="K51" s="41">
        <v>27564326</v>
      </c>
      <c r="L51" s="41">
        <v>27024660</v>
      </c>
      <c r="M51" s="41">
        <v>25779174</v>
      </c>
      <c r="N51" s="41">
        <v>25412645</v>
      </c>
      <c r="O51" s="41">
        <v>25415085</v>
      </c>
      <c r="P51" s="41">
        <v>25198127</v>
      </c>
      <c r="Q51" s="41">
        <v>23701745</v>
      </c>
      <c r="R51" s="41">
        <v>24597628</v>
      </c>
      <c r="S51" s="41">
        <v>25410657</v>
      </c>
      <c r="T51" s="41">
        <f>T50+T42</f>
        <v>24430779</v>
      </c>
      <c r="U51" s="41">
        <f t="shared" ref="U51:X51" si="2">U50+U42</f>
        <v>24164105</v>
      </c>
      <c r="V51" s="41">
        <f t="shared" si="2"/>
        <v>25141023</v>
      </c>
      <c r="W51" s="41">
        <f t="shared" si="2"/>
        <v>25152715</v>
      </c>
      <c r="X51" s="41">
        <f t="shared" si="2"/>
        <v>24694367</v>
      </c>
      <c r="Y51" s="41">
        <v>23869775</v>
      </c>
    </row>
    <row r="52" spans="1:25" ht="15.75" thickTop="1" x14ac:dyDescent="0.25"/>
    <row r="53" spans="1:25" x14ac:dyDescent="0.25">
      <c r="B53" s="240"/>
      <c r="C53" s="240"/>
      <c r="D53" s="240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</row>
    <row r="54" spans="1:25" x14ac:dyDescent="0.25">
      <c r="B54" s="240"/>
      <c r="C54" s="240"/>
      <c r="D54" s="240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</row>
    <row r="55" spans="1:25" x14ac:dyDescent="0.25">
      <c r="B55" s="240"/>
      <c r="C55" s="240"/>
      <c r="D55" s="240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</row>
    <row r="56" spans="1:25" x14ac:dyDescent="0.25">
      <c r="B56" s="240"/>
      <c r="C56" s="240"/>
      <c r="D56" s="240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</row>
    <row r="57" spans="1:25" x14ac:dyDescent="0.25">
      <c r="B57" s="240"/>
      <c r="C57" s="240"/>
      <c r="D57" s="240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</row>
    <row r="58" spans="1:25" x14ac:dyDescent="0.25">
      <c r="C58" s="240"/>
      <c r="D58" s="240"/>
    </row>
    <row r="59" spans="1:25" x14ac:dyDescent="0.25">
      <c r="E59" s="43"/>
    </row>
  </sheetData>
  <conditionalFormatting sqref="B11:Y51">
    <cfRule type="expression" dxfId="8" priority="1">
      <formula>MOD(ROW(),2)=0</formula>
    </cfRule>
  </conditionalFormatting>
  <conditionalFormatting sqref="J12:J51">
    <cfRule type="expression" dxfId="7" priority="2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1F017-24E1-4008-AAD6-20C691D037F1}">
  <dimension ref="B6:AB45"/>
  <sheetViews>
    <sheetView showGridLines="0" showRowColHeaders="0" topLeftCell="A10" zoomScaleNormal="100" workbookViewId="0">
      <selection activeCell="C24" sqref="C2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4.7109375" customWidth="1"/>
    <col min="3" max="4" width="16.140625" customWidth="1"/>
    <col min="5" max="5" width="12.140625" customWidth="1"/>
    <col min="6" max="6" width="9" bestFit="1" customWidth="1"/>
    <col min="7" max="7" width="12.7109375" customWidth="1"/>
    <col min="8" max="8" width="13.5703125" customWidth="1"/>
    <col min="9" max="9" width="10.7109375" customWidth="1"/>
    <col min="10" max="10" width="10.85546875" customWidth="1"/>
    <col min="11" max="11" width="10.28515625" bestFit="1" customWidth="1"/>
    <col min="12" max="12" width="13" customWidth="1"/>
    <col min="14" max="14" width="10.5703125" bestFit="1" customWidth="1"/>
    <col min="16" max="16" width="13.28515625" customWidth="1"/>
    <col min="20" max="20" width="13.5703125" customWidth="1"/>
    <col min="24" max="24" width="13.28515625" customWidth="1"/>
  </cols>
  <sheetData>
    <row r="6" spans="2:28" ht="18.75" x14ac:dyDescent="0.25">
      <c r="B6" s="18"/>
      <c r="C6" s="18"/>
      <c r="D6" s="18"/>
      <c r="G6" s="288" t="s">
        <v>22</v>
      </c>
      <c r="H6" s="288"/>
    </row>
    <row r="7" spans="2:28" ht="17.25" customHeight="1" x14ac:dyDescent="0.25">
      <c r="G7" s="272" t="s">
        <v>232</v>
      </c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</row>
    <row r="8" spans="2:28" ht="27.75" customHeight="1" x14ac:dyDescent="0.25">
      <c r="B8" s="57" t="s">
        <v>233</v>
      </c>
      <c r="C8" s="58" t="s">
        <v>24</v>
      </c>
      <c r="D8" s="58" t="s">
        <v>25</v>
      </c>
      <c r="G8" s="58" t="s">
        <v>27</v>
      </c>
      <c r="H8" s="58" t="s">
        <v>28</v>
      </c>
      <c r="I8" s="176" t="s">
        <v>29</v>
      </c>
      <c r="J8" s="176" t="s">
        <v>25</v>
      </c>
      <c r="K8" s="176" t="s">
        <v>30</v>
      </c>
      <c r="L8" s="176" t="s">
        <v>31</v>
      </c>
      <c r="M8" s="166" t="s">
        <v>32</v>
      </c>
      <c r="N8" s="177" t="s">
        <v>33</v>
      </c>
      <c r="O8" s="166" t="s">
        <v>34</v>
      </c>
      <c r="P8" s="166" t="s">
        <v>35</v>
      </c>
      <c r="Q8" s="166" t="s">
        <v>36</v>
      </c>
      <c r="R8" s="166" t="s">
        <v>37</v>
      </c>
      <c r="S8" s="166" t="s">
        <v>38</v>
      </c>
      <c r="T8" s="166" t="s">
        <v>39</v>
      </c>
      <c r="U8" s="166" t="s">
        <v>40</v>
      </c>
      <c r="V8" s="166" t="s">
        <v>41</v>
      </c>
      <c r="W8" s="166" t="s">
        <v>42</v>
      </c>
      <c r="X8" s="166" t="s">
        <v>43</v>
      </c>
      <c r="Y8" s="166" t="s">
        <v>44</v>
      </c>
      <c r="Z8" s="166" t="s">
        <v>45</v>
      </c>
      <c r="AA8" s="166" t="s">
        <v>46</v>
      </c>
      <c r="AB8" s="166" t="s">
        <v>47</v>
      </c>
    </row>
    <row r="9" spans="2:28" ht="27.75" customHeight="1" x14ac:dyDescent="0.25">
      <c r="B9" s="83" t="s">
        <v>234</v>
      </c>
      <c r="C9" s="14">
        <v>282099</v>
      </c>
      <c r="D9" s="14">
        <v>371723</v>
      </c>
      <c r="G9" s="14">
        <v>550554</v>
      </c>
      <c r="H9" s="14">
        <v>311158</v>
      </c>
      <c r="I9" s="14">
        <v>2206255</v>
      </c>
      <c r="J9" s="14">
        <v>371723</v>
      </c>
      <c r="K9" s="14">
        <v>1060436</v>
      </c>
      <c r="L9" s="14">
        <v>322338</v>
      </c>
      <c r="M9" s="14">
        <v>1611460</v>
      </c>
      <c r="N9" s="14">
        <v>475927</v>
      </c>
      <c r="O9" s="14">
        <v>365439</v>
      </c>
      <c r="P9" s="14">
        <v>369530</v>
      </c>
      <c r="Q9" s="14">
        <v>443475</v>
      </c>
      <c r="R9" s="14">
        <v>506928</v>
      </c>
      <c r="S9" s="14">
        <v>-900278</v>
      </c>
      <c r="T9" s="14">
        <v>375927</v>
      </c>
      <c r="U9" s="14">
        <v>1700541</v>
      </c>
      <c r="V9" s="14">
        <v>399974</v>
      </c>
      <c r="W9" s="14">
        <v>347641</v>
      </c>
      <c r="X9" s="14">
        <v>392152</v>
      </c>
      <c r="Y9" s="14">
        <v>1201554</v>
      </c>
      <c r="Z9" s="14">
        <v>458373</v>
      </c>
      <c r="AA9" s="14">
        <v>282801</v>
      </c>
      <c r="AB9" s="14">
        <v>196589</v>
      </c>
    </row>
    <row r="10" spans="2:28" x14ac:dyDescent="0.25">
      <c r="B10" s="83" t="s">
        <v>235</v>
      </c>
      <c r="C10" s="14">
        <v>5915</v>
      </c>
      <c r="D10" s="14">
        <v>95972</v>
      </c>
      <c r="F10" s="137"/>
      <c r="G10" s="14">
        <v>147390</v>
      </c>
      <c r="H10" s="14">
        <v>58607</v>
      </c>
      <c r="I10" s="14">
        <v>661916</v>
      </c>
      <c r="J10" s="14">
        <v>95972</v>
      </c>
      <c r="K10" s="14">
        <v>350163</v>
      </c>
      <c r="L10" s="14">
        <v>99173</v>
      </c>
      <c r="M10" s="14">
        <v>405149</v>
      </c>
      <c r="N10" s="14">
        <v>54973</v>
      </c>
      <c r="O10" s="14">
        <v>137575</v>
      </c>
      <c r="P10" s="14">
        <v>118970</v>
      </c>
      <c r="Q10" s="14">
        <v>-66564</v>
      </c>
      <c r="R10" s="14">
        <v>175269</v>
      </c>
      <c r="S10" s="14">
        <v>-524406</v>
      </c>
      <c r="T10" s="14">
        <v>128030</v>
      </c>
      <c r="U10" s="14">
        <v>654863</v>
      </c>
      <c r="V10" s="14">
        <v>154503</v>
      </c>
      <c r="W10" s="14">
        <v>126983</v>
      </c>
      <c r="X10" s="14">
        <v>149439</v>
      </c>
      <c r="Y10" s="14">
        <v>430313</v>
      </c>
      <c r="Z10" s="14">
        <v>180554</v>
      </c>
      <c r="AA10" s="14">
        <v>140915</v>
      </c>
      <c r="AB10" s="14">
        <v>100629</v>
      </c>
    </row>
    <row r="11" spans="2:28" ht="15.75" customHeight="1" x14ac:dyDescent="0.25">
      <c r="B11" s="83" t="s">
        <v>236</v>
      </c>
      <c r="C11" s="14">
        <v>208460</v>
      </c>
      <c r="D11" s="14">
        <v>75596</v>
      </c>
      <c r="F11" s="138"/>
      <c r="G11" s="14">
        <v>257443</v>
      </c>
      <c r="H11" s="14">
        <v>202096</v>
      </c>
      <c r="I11" s="14">
        <v>16815</v>
      </c>
      <c r="J11" s="14">
        <v>75596</v>
      </c>
      <c r="K11" s="14">
        <v>-305458</v>
      </c>
      <c r="L11" s="14">
        <v>108780</v>
      </c>
      <c r="M11" s="14">
        <v>253125</v>
      </c>
      <c r="N11" s="14">
        <v>99429</v>
      </c>
      <c r="O11" s="14">
        <v>-11565</v>
      </c>
      <c r="P11" s="14">
        <v>92348</v>
      </c>
      <c r="Q11" s="14">
        <v>1115245</v>
      </c>
      <c r="R11" s="14">
        <v>-11465</v>
      </c>
      <c r="S11" s="14">
        <v>332387</v>
      </c>
      <c r="T11" s="14">
        <v>-24803</v>
      </c>
      <c r="U11" s="14">
        <v>7532</v>
      </c>
      <c r="V11" s="14">
        <v>-2606</v>
      </c>
      <c r="W11" s="14">
        <v>-49913</v>
      </c>
      <c r="X11" s="14">
        <v>39455</v>
      </c>
      <c r="Y11" s="14">
        <v>-8968</v>
      </c>
      <c r="Z11" s="14">
        <v>-3348</v>
      </c>
      <c r="AA11" s="14">
        <v>-59071</v>
      </c>
      <c r="AB11" s="14">
        <v>34416</v>
      </c>
    </row>
    <row r="12" spans="2:28" ht="18" customHeight="1" x14ac:dyDescent="0.25">
      <c r="B12" s="83" t="s">
        <v>237</v>
      </c>
      <c r="C12" s="65">
        <v>262003</v>
      </c>
      <c r="D12" s="65">
        <v>230097</v>
      </c>
      <c r="F12" s="139"/>
      <c r="G12" s="65">
        <v>254373</v>
      </c>
      <c r="H12" s="65">
        <v>247491</v>
      </c>
      <c r="I12" s="65">
        <v>921920</v>
      </c>
      <c r="J12" s="65">
        <v>230097</v>
      </c>
      <c r="K12" s="65">
        <v>224113</v>
      </c>
      <c r="L12" s="65">
        <v>216199</v>
      </c>
      <c r="M12" s="65">
        <v>833857</v>
      </c>
      <c r="N12" s="65">
        <v>205259</v>
      </c>
      <c r="O12" s="65">
        <v>196874</v>
      </c>
      <c r="P12" s="65">
        <v>194240</v>
      </c>
      <c r="Q12" s="65">
        <v>738025</v>
      </c>
      <c r="R12" s="65">
        <v>188247</v>
      </c>
      <c r="S12" s="65">
        <v>178881</v>
      </c>
      <c r="T12" s="65">
        <v>175375</v>
      </c>
      <c r="U12" s="65">
        <v>682595</v>
      </c>
      <c r="V12" s="65">
        <v>170790</v>
      </c>
      <c r="W12" s="65">
        <v>165872</v>
      </c>
      <c r="X12" s="65">
        <v>164257</v>
      </c>
      <c r="Y12" s="65">
        <v>668414</v>
      </c>
      <c r="Z12" s="65">
        <v>167217</v>
      </c>
      <c r="AA12" s="65">
        <v>166051</v>
      </c>
      <c r="AB12" s="65">
        <v>163082</v>
      </c>
    </row>
    <row r="13" spans="2:28" x14ac:dyDescent="0.25">
      <c r="B13" s="84" t="s">
        <v>238</v>
      </c>
      <c r="C13" s="66">
        <v>758477</v>
      </c>
      <c r="D13" s="66">
        <v>773388</v>
      </c>
      <c r="F13" s="136"/>
      <c r="G13" s="66">
        <v>1209760</v>
      </c>
      <c r="H13" s="66">
        <v>819352</v>
      </c>
      <c r="I13" s="66">
        <v>3806906</v>
      </c>
      <c r="J13" s="66">
        <v>773388</v>
      </c>
      <c r="K13" s="66">
        <v>1329254</v>
      </c>
      <c r="L13" s="66">
        <v>746490</v>
      </c>
      <c r="M13" s="66">
        <v>3103591</v>
      </c>
      <c r="N13" s="66">
        <v>835588</v>
      </c>
      <c r="O13" s="66">
        <v>688323</v>
      </c>
      <c r="P13" s="66">
        <v>775088</v>
      </c>
      <c r="Q13" s="66">
        <f>SUM(Q9:Q12)</f>
        <v>2230181</v>
      </c>
      <c r="R13" s="66">
        <v>858979</v>
      </c>
      <c r="S13" s="66">
        <v>-913416</v>
      </c>
      <c r="T13" s="66">
        <v>654529</v>
      </c>
      <c r="U13" s="66">
        <f>SUM(U9:U12)</f>
        <v>3045531</v>
      </c>
      <c r="V13" s="66">
        <v>722661</v>
      </c>
      <c r="W13" s="66">
        <v>590583</v>
      </c>
      <c r="X13" s="66">
        <v>745303</v>
      </c>
      <c r="Y13" s="66">
        <f>SUM(Y9:Y12)</f>
        <v>2291313</v>
      </c>
      <c r="Z13" s="66">
        <v>802796</v>
      </c>
      <c r="AA13" s="66">
        <v>530696</v>
      </c>
      <c r="AB13" s="66">
        <v>494716</v>
      </c>
    </row>
    <row r="14" spans="2:28" x14ac:dyDescent="0.25">
      <c r="B14" s="83" t="s">
        <v>239</v>
      </c>
      <c r="C14" s="67">
        <v>-1923</v>
      </c>
      <c r="D14" s="67">
        <v>0</v>
      </c>
      <c r="F14" s="136"/>
      <c r="G14" s="136"/>
    </row>
    <row r="15" spans="2:28" ht="14.25" customHeight="1" x14ac:dyDescent="0.25">
      <c r="B15" s="83" t="s">
        <v>240</v>
      </c>
      <c r="C15" s="68">
        <v>0</v>
      </c>
      <c r="D15" s="68">
        <v>0</v>
      </c>
    </row>
    <row r="16" spans="2:28" ht="15.75" customHeight="1" x14ac:dyDescent="0.25">
      <c r="B16" s="83" t="s">
        <v>241</v>
      </c>
      <c r="C16" s="223">
        <v>-19155</v>
      </c>
      <c r="D16" s="223">
        <v>0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spans="2:27" x14ac:dyDescent="0.25">
      <c r="B17" s="84" t="s">
        <v>242</v>
      </c>
      <c r="C17" s="224">
        <v>737399</v>
      </c>
      <c r="D17" s="224">
        <v>773388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spans="2:27" x14ac:dyDescent="0.25"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</row>
    <row r="19" spans="2:27" x14ac:dyDescent="0.25">
      <c r="B19" s="240"/>
      <c r="C19" s="240"/>
      <c r="D19" s="240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</row>
    <row r="20" spans="2:27" x14ac:dyDescent="0.25">
      <c r="B20" s="240"/>
      <c r="C20" s="240"/>
      <c r="D20" s="240"/>
    </row>
    <row r="21" spans="2:27" x14ac:dyDescent="0.25">
      <c r="C21" s="43"/>
      <c r="D21" s="43"/>
    </row>
    <row r="22" spans="2:27" x14ac:dyDescent="0.25">
      <c r="C22" s="43"/>
      <c r="D22" s="43"/>
    </row>
    <row r="23" spans="2:27" x14ac:dyDescent="0.25">
      <c r="C23" s="43"/>
      <c r="D23" s="43"/>
    </row>
    <row r="24" spans="2:27" x14ac:dyDescent="0.25">
      <c r="L24" s="215"/>
    </row>
    <row r="35" spans="3:4" x14ac:dyDescent="0.25">
      <c r="C35" s="12"/>
    </row>
    <row r="36" spans="3:4" x14ac:dyDescent="0.25">
      <c r="C36" s="214"/>
      <c r="D36" s="214"/>
    </row>
    <row r="37" spans="3:4" x14ac:dyDescent="0.25">
      <c r="C37" s="214"/>
      <c r="D37" s="214"/>
    </row>
    <row r="38" spans="3:4" x14ac:dyDescent="0.25">
      <c r="C38" s="214"/>
      <c r="D38" s="214"/>
    </row>
    <row r="39" spans="3:4" x14ac:dyDescent="0.25">
      <c r="C39" s="214"/>
      <c r="D39" s="214"/>
    </row>
    <row r="41" spans="3:4" x14ac:dyDescent="0.25">
      <c r="C41" s="12"/>
    </row>
    <row r="42" spans="3:4" x14ac:dyDescent="0.25">
      <c r="C42" s="12"/>
    </row>
    <row r="43" spans="3:4" x14ac:dyDescent="0.25">
      <c r="C43" s="12"/>
    </row>
    <row r="44" spans="3:4" x14ac:dyDescent="0.25">
      <c r="C44" s="12"/>
    </row>
    <row r="45" spans="3:4" x14ac:dyDescent="0.25">
      <c r="C45" s="12"/>
    </row>
  </sheetData>
  <mergeCells count="2">
    <mergeCell ref="G7:AA7"/>
    <mergeCell ref="G6:H6"/>
  </mergeCells>
  <conditionalFormatting sqref="B9:D17">
    <cfRule type="expression" dxfId="6" priority="1">
      <formula>MOD(ROW(),2)=0</formula>
    </cfRule>
  </conditionalFormatting>
  <conditionalFormatting sqref="G9:AB13">
    <cfRule type="expression" dxfId="5" priority="2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B5:AA71"/>
  <sheetViews>
    <sheetView showGridLines="0" showRowColHeaders="0" topLeftCell="A15" zoomScale="80" zoomScaleNormal="80" workbookViewId="0">
      <selection activeCell="D34" sqref="D3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2.140625" defaultRowHeight="15" x14ac:dyDescent="0.25"/>
  <cols>
    <col min="1" max="1" width="9.85546875" customWidth="1"/>
    <col min="2" max="2" width="63.28515625" customWidth="1"/>
    <col min="3" max="3" width="20.28515625" customWidth="1"/>
    <col min="4" max="4" width="19" customWidth="1"/>
    <col min="5" max="5" width="9.42578125" customWidth="1"/>
    <col min="6" max="6" width="15" customWidth="1"/>
    <col min="7" max="7" width="13.7109375" customWidth="1"/>
    <col min="8" max="8" width="13.85546875" customWidth="1"/>
    <col min="11" max="12" width="13.5703125" customWidth="1"/>
    <col min="15" max="15" width="14.7109375" customWidth="1"/>
    <col min="16" max="16" width="13.85546875" customWidth="1"/>
    <col min="19" max="19" width="13.85546875" customWidth="1"/>
    <col min="20" max="20" width="14.140625" customWidth="1"/>
    <col min="23" max="23" width="13.7109375" customWidth="1"/>
    <col min="24" max="24" width="14.5703125" customWidth="1"/>
  </cols>
  <sheetData>
    <row r="5" spans="2:27" x14ac:dyDescent="0.25">
      <c r="B5" s="280"/>
    </row>
    <row r="6" spans="2:27" x14ac:dyDescent="0.25">
      <c r="B6" s="289"/>
    </row>
    <row r="7" spans="2:27" x14ac:dyDescent="0.25">
      <c r="B7" s="289"/>
    </row>
    <row r="8" spans="2:27" x14ac:dyDescent="0.25">
      <c r="B8" s="29" t="s">
        <v>243</v>
      </c>
      <c r="D8" s="213"/>
    </row>
    <row r="9" spans="2:27" ht="15" customHeight="1" x14ac:dyDescent="0.25">
      <c r="B9" s="219"/>
      <c r="C9" s="271" t="s">
        <v>24</v>
      </c>
      <c r="D9" s="271" t="s">
        <v>25</v>
      </c>
      <c r="F9" s="241" t="s">
        <v>23</v>
      </c>
      <c r="G9" s="242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</row>
    <row r="10" spans="2:27" ht="30" x14ac:dyDescent="0.25">
      <c r="B10" s="226"/>
      <c r="C10" s="275"/>
      <c r="D10" s="275"/>
      <c r="F10" s="229" t="s">
        <v>27</v>
      </c>
      <c r="G10" s="229" t="s">
        <v>28</v>
      </c>
      <c r="H10" s="56" t="s">
        <v>29</v>
      </c>
      <c r="I10" s="56" t="s">
        <v>25</v>
      </c>
      <c r="J10" s="56" t="s">
        <v>30</v>
      </c>
      <c r="K10" s="56" t="s">
        <v>31</v>
      </c>
      <c r="L10" s="56" t="s">
        <v>32</v>
      </c>
      <c r="M10" s="56" t="s">
        <v>33</v>
      </c>
      <c r="N10" s="243" t="s">
        <v>34</v>
      </c>
      <c r="O10" s="244" t="s">
        <v>35</v>
      </c>
      <c r="P10" s="243" t="s">
        <v>36</v>
      </c>
      <c r="Q10" s="243" t="s">
        <v>37</v>
      </c>
      <c r="R10" s="243" t="s">
        <v>38</v>
      </c>
      <c r="S10" s="243" t="s">
        <v>39</v>
      </c>
      <c r="T10" s="243" t="s">
        <v>40</v>
      </c>
      <c r="U10" s="243" t="s">
        <v>41</v>
      </c>
      <c r="V10" s="243" t="s">
        <v>42</v>
      </c>
      <c r="W10" s="243" t="s">
        <v>43</v>
      </c>
      <c r="X10" s="243" t="s">
        <v>44</v>
      </c>
      <c r="Y10" s="243" t="s">
        <v>45</v>
      </c>
      <c r="Z10" s="245" t="s">
        <v>46</v>
      </c>
      <c r="AA10" s="178" t="s">
        <v>47</v>
      </c>
    </row>
    <row r="11" spans="2:27" x14ac:dyDescent="0.25">
      <c r="B11" s="13" t="s">
        <v>244</v>
      </c>
      <c r="C11" s="62">
        <v>7286787</v>
      </c>
      <c r="D11" s="62">
        <v>6758464</v>
      </c>
      <c r="F11" s="62">
        <v>7269939</v>
      </c>
      <c r="G11" s="62">
        <v>6503486</v>
      </c>
      <c r="H11" s="62">
        <v>26617174</v>
      </c>
      <c r="I11" s="62">
        <v>6758464</v>
      </c>
      <c r="J11" s="62">
        <v>6326844</v>
      </c>
      <c r="K11" s="62">
        <v>5970233</v>
      </c>
      <c r="L11" s="62">
        <v>23348437</v>
      </c>
      <c r="M11" s="62">
        <v>5994696</v>
      </c>
      <c r="N11" s="62">
        <v>5549457</v>
      </c>
      <c r="O11" s="62">
        <v>5376937</v>
      </c>
      <c r="P11" s="62">
        <v>20918716</v>
      </c>
      <c r="Q11" s="62">
        <v>5740890</v>
      </c>
      <c r="R11" s="62">
        <v>4931119</v>
      </c>
      <c r="S11" s="62">
        <v>4748317</v>
      </c>
      <c r="T11" s="62">
        <v>22344681</v>
      </c>
      <c r="U11" s="62">
        <v>6291002</v>
      </c>
      <c r="V11" s="62">
        <v>4801038</v>
      </c>
      <c r="W11" s="62">
        <v>4661975</v>
      </c>
      <c r="X11" s="62">
        <v>16511662</v>
      </c>
      <c r="Y11" s="62">
        <v>4167458</v>
      </c>
      <c r="Z11" s="62">
        <v>3778352</v>
      </c>
      <c r="AA11" s="62">
        <v>3777379</v>
      </c>
    </row>
    <row r="12" spans="2:27" x14ac:dyDescent="0.25">
      <c r="B12" s="13"/>
      <c r="C12" s="14"/>
      <c r="D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2:27" x14ac:dyDescent="0.25">
      <c r="B13" s="13" t="s">
        <v>245</v>
      </c>
      <c r="C13" s="14"/>
      <c r="D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2:27" x14ac:dyDescent="0.25">
      <c r="B14" s="27" t="s">
        <v>246</v>
      </c>
      <c r="C14" s="14">
        <v>-4047449</v>
      </c>
      <c r="D14" s="14">
        <v>-3947319</v>
      </c>
      <c r="F14" s="14">
        <v>-3772388</v>
      </c>
      <c r="G14" s="14">
        <v>-3607843</v>
      </c>
      <c r="H14" s="14">
        <v>-14734515</v>
      </c>
      <c r="I14" s="14">
        <v>-3947319</v>
      </c>
      <c r="J14" s="14">
        <v>-3394675</v>
      </c>
      <c r="K14" s="14">
        <v>-3274736</v>
      </c>
      <c r="L14" s="14">
        <v>-12656237</v>
      </c>
      <c r="M14" s="14">
        <v>-3170310</v>
      </c>
      <c r="N14" s="14">
        <v>-3038649</v>
      </c>
      <c r="O14" s="14">
        <v>-3053276</v>
      </c>
      <c r="P14" s="14">
        <v>-11938473</v>
      </c>
      <c r="Q14" s="14">
        <v>-3077521</v>
      </c>
      <c r="R14" s="14">
        <v>-2836650</v>
      </c>
      <c r="S14" s="14">
        <v>-2867437</v>
      </c>
      <c r="T14" s="14">
        <v>-14852695</v>
      </c>
      <c r="U14" s="14">
        <v>-4400225</v>
      </c>
      <c r="V14" s="14">
        <v>-3095654</v>
      </c>
      <c r="W14" s="14">
        <v>-2913613</v>
      </c>
      <c r="X14" s="14">
        <v>-9960012</v>
      </c>
      <c r="Y14" s="14">
        <v>-2462609</v>
      </c>
      <c r="Z14" s="14">
        <v>-2168570</v>
      </c>
      <c r="AA14" s="14">
        <v>-2291760</v>
      </c>
    </row>
    <row r="15" spans="2:27" x14ac:dyDescent="0.25">
      <c r="B15" s="27" t="s">
        <v>247</v>
      </c>
      <c r="C15" s="67">
        <v>-1426038</v>
      </c>
      <c r="D15" s="67">
        <v>-1151083</v>
      </c>
      <c r="F15" s="67">
        <v>-1231705</v>
      </c>
      <c r="G15" s="67">
        <v>-1046946</v>
      </c>
      <c r="H15" s="67">
        <v>-4378611</v>
      </c>
      <c r="I15" s="67">
        <v>-1151083</v>
      </c>
      <c r="J15" s="67">
        <v>-1078688</v>
      </c>
      <c r="K15" s="67">
        <v>-858976</v>
      </c>
      <c r="L15" s="67">
        <v>-3600374</v>
      </c>
      <c r="M15" s="67">
        <v>-1030177</v>
      </c>
      <c r="N15" s="67">
        <v>-859801</v>
      </c>
      <c r="O15" s="67">
        <v>-657608</v>
      </c>
      <c r="P15" s="67">
        <v>-3193092</v>
      </c>
      <c r="Q15" s="67">
        <v>-1050012</v>
      </c>
      <c r="R15" s="67">
        <v>-683279</v>
      </c>
      <c r="S15" s="67">
        <v>-429503</v>
      </c>
      <c r="T15" s="67">
        <v>-1802361</v>
      </c>
      <c r="U15" s="67">
        <v>-486414</v>
      </c>
      <c r="V15" s="67">
        <v>-398218</v>
      </c>
      <c r="W15" s="67">
        <v>-321301</v>
      </c>
      <c r="X15" s="67">
        <v>-1384334</v>
      </c>
      <c r="Y15" s="67">
        <v>-386669</v>
      </c>
      <c r="Z15" s="67">
        <v>-333337</v>
      </c>
      <c r="AA15" s="67">
        <v>-248407</v>
      </c>
    </row>
    <row r="16" spans="2:27" x14ac:dyDescent="0.25">
      <c r="B16" s="27" t="s">
        <v>248</v>
      </c>
      <c r="C16" s="65">
        <v>-996636</v>
      </c>
      <c r="D16" s="65">
        <v>-867673</v>
      </c>
      <c r="F16" s="65">
        <v>-967183</v>
      </c>
      <c r="G16" s="65">
        <v>-930315</v>
      </c>
      <c r="H16" s="65">
        <v>-3188276</v>
      </c>
      <c r="I16" s="65">
        <v>-867673</v>
      </c>
      <c r="J16" s="65">
        <v>-374537</v>
      </c>
      <c r="K16" s="65">
        <v>-907128</v>
      </c>
      <c r="L16" s="65">
        <v>-3262761</v>
      </c>
      <c r="M16" s="65">
        <v>-789006</v>
      </c>
      <c r="N16" s="65">
        <v>-782541</v>
      </c>
      <c r="O16" s="65">
        <v>-805597</v>
      </c>
      <c r="P16" s="65">
        <v>-2956091</v>
      </c>
      <c r="Q16" s="65">
        <v>-740335</v>
      </c>
      <c r="R16" s="65">
        <v>-2089903</v>
      </c>
      <c r="S16" s="65">
        <v>-673874</v>
      </c>
      <c r="T16" s="65">
        <v>-2481608</v>
      </c>
      <c r="U16" s="65">
        <v>-545979</v>
      </c>
      <c r="V16" s="65">
        <f t="shared" ref="V16:AA16" si="0">V17-SUM(V14:V15)</f>
        <v>-717914</v>
      </c>
      <c r="W16" s="65">
        <f t="shared" si="0"/>
        <v>-539918</v>
      </c>
      <c r="X16" s="65">
        <f t="shared" si="0"/>
        <v>-2422348</v>
      </c>
      <c r="Y16" s="65">
        <f t="shared" si="0"/>
        <v>-573067</v>
      </c>
      <c r="Z16" s="65">
        <f t="shared" si="0"/>
        <v>-649682</v>
      </c>
      <c r="AA16" s="65">
        <f t="shared" si="0"/>
        <v>-551394</v>
      </c>
    </row>
    <row r="17" spans="2:27" x14ac:dyDescent="0.25">
      <c r="B17" s="13"/>
      <c r="C17" s="68">
        <v>-6470123</v>
      </c>
      <c r="D17" s="68">
        <v>-5966075</v>
      </c>
      <c r="F17" s="68">
        <v>-5971276</v>
      </c>
      <c r="G17" s="68">
        <v>-5585104</v>
      </c>
      <c r="H17" s="68">
        <v>-22301402</v>
      </c>
      <c r="I17" s="68">
        <v>-5966075</v>
      </c>
      <c r="J17" s="68">
        <v>-4847900</v>
      </c>
      <c r="K17" s="68">
        <v>-5040840</v>
      </c>
      <c r="L17" s="68">
        <v>-19519372</v>
      </c>
      <c r="M17" s="68">
        <v>-4989493</v>
      </c>
      <c r="N17" s="68">
        <v>-4680991</v>
      </c>
      <c r="O17" s="68">
        <v>-4516481</v>
      </c>
      <c r="P17" s="68">
        <v>-18087656</v>
      </c>
      <c r="Q17" s="68">
        <v>-4867868</v>
      </c>
      <c r="R17" s="68">
        <v>-5609832</v>
      </c>
      <c r="S17" s="68">
        <v>-3970814</v>
      </c>
      <c r="T17" s="68">
        <v>-19136664</v>
      </c>
      <c r="U17" s="68">
        <v>-5432618</v>
      </c>
      <c r="V17" s="68">
        <v>-4211786</v>
      </c>
      <c r="W17" s="68">
        <v>-3774832</v>
      </c>
      <c r="X17" s="68">
        <v>-13766694</v>
      </c>
      <c r="Y17" s="68">
        <v>-3422345</v>
      </c>
      <c r="Z17" s="68">
        <v>-3151589</v>
      </c>
      <c r="AA17" s="68">
        <v>-3091561</v>
      </c>
    </row>
    <row r="18" spans="2:27" x14ac:dyDescent="0.25">
      <c r="B18" s="13"/>
      <c r="C18" s="14"/>
      <c r="D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2:27" x14ac:dyDescent="0.25">
      <c r="B19" s="13" t="s">
        <v>249</v>
      </c>
      <c r="C19" s="68">
        <v>816664</v>
      </c>
      <c r="D19" s="68">
        <v>792389</v>
      </c>
      <c r="F19" s="68">
        <v>1298663</v>
      </c>
      <c r="G19" s="68">
        <v>918382</v>
      </c>
      <c r="H19" s="68">
        <v>4315772</v>
      </c>
      <c r="I19" s="68">
        <v>792389</v>
      </c>
      <c r="J19" s="68">
        <v>1478944</v>
      </c>
      <c r="K19" s="68">
        <v>929393</v>
      </c>
      <c r="L19" s="68">
        <v>3829065</v>
      </c>
      <c r="M19" s="68">
        <v>1005203</v>
      </c>
      <c r="N19" s="68">
        <v>868466</v>
      </c>
      <c r="O19" s="68">
        <v>860456</v>
      </c>
      <c r="P19" s="68">
        <v>2831060</v>
      </c>
      <c r="Q19" s="68">
        <v>873022</v>
      </c>
      <c r="R19" s="68">
        <v>-678713</v>
      </c>
      <c r="S19" s="68">
        <v>777503</v>
      </c>
      <c r="T19" s="68">
        <v>3208017</v>
      </c>
      <c r="U19" s="68">
        <v>858384</v>
      </c>
      <c r="V19" s="68">
        <v>589252</v>
      </c>
      <c r="W19" s="68">
        <v>887143</v>
      </c>
      <c r="X19" s="68">
        <v>2744968</v>
      </c>
      <c r="Y19" s="68">
        <v>745113</v>
      </c>
      <c r="Z19" s="68">
        <v>626763</v>
      </c>
      <c r="AA19" s="68">
        <v>685818</v>
      </c>
    </row>
    <row r="20" spans="2:27" x14ac:dyDescent="0.25">
      <c r="B20" s="59"/>
      <c r="C20" s="14"/>
      <c r="D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 t="s">
        <v>104</v>
      </c>
      <c r="T20" s="14"/>
      <c r="U20" s="14"/>
      <c r="V20" s="14"/>
      <c r="W20" s="14"/>
      <c r="X20" s="14"/>
      <c r="Y20" s="14"/>
      <c r="Z20" s="14"/>
      <c r="AA20" s="14"/>
    </row>
    <row r="21" spans="2:27" x14ac:dyDescent="0.25">
      <c r="B21" s="13" t="s">
        <v>250</v>
      </c>
      <c r="C21" s="67"/>
      <c r="D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 t="s">
        <v>104</v>
      </c>
      <c r="T21" s="67"/>
      <c r="U21" s="67"/>
      <c r="V21" s="67"/>
      <c r="W21" s="67"/>
      <c r="X21" s="67"/>
      <c r="Y21" s="67"/>
      <c r="Z21" s="67"/>
      <c r="AA21" s="67"/>
    </row>
    <row r="22" spans="2:27" x14ac:dyDescent="0.25">
      <c r="B22" s="27" t="s">
        <v>251</v>
      </c>
      <c r="C22" s="14">
        <v>-60464</v>
      </c>
      <c r="D22" s="14">
        <v>55187</v>
      </c>
      <c r="F22" s="14">
        <v>-2184</v>
      </c>
      <c r="G22" s="14">
        <v>-50251</v>
      </c>
      <c r="H22" s="14">
        <v>-164690</v>
      </c>
      <c r="I22" s="14">
        <v>55187</v>
      </c>
      <c r="J22" s="14">
        <v>-72477</v>
      </c>
      <c r="K22" s="14">
        <v>-72978</v>
      </c>
      <c r="L22" s="14">
        <v>-159694</v>
      </c>
      <c r="M22" s="14">
        <v>-40398</v>
      </c>
      <c r="N22" s="14">
        <v>-21334</v>
      </c>
      <c r="O22" s="14">
        <v>-8081</v>
      </c>
      <c r="P22" s="14">
        <v>-108141</v>
      </c>
      <c r="Q22" s="14">
        <v>85706</v>
      </c>
      <c r="R22" s="14">
        <v>-89450</v>
      </c>
      <c r="S22" s="14">
        <v>-44259</v>
      </c>
      <c r="T22" s="14">
        <v>-130175</v>
      </c>
      <c r="U22" s="14">
        <v>-29676</v>
      </c>
      <c r="V22" s="14">
        <v>7789</v>
      </c>
      <c r="W22" s="14">
        <v>-44178</v>
      </c>
      <c r="X22" s="14">
        <v>-135265</v>
      </c>
      <c r="Y22" s="14">
        <v>152817</v>
      </c>
      <c r="Z22" s="14">
        <v>-102504</v>
      </c>
      <c r="AA22" s="14">
        <v>-96145</v>
      </c>
    </row>
    <row r="23" spans="2:27" x14ac:dyDescent="0.25">
      <c r="B23" s="27" t="s">
        <v>252</v>
      </c>
      <c r="C23" s="67">
        <v>-97486</v>
      </c>
      <c r="D23" s="67">
        <v>-133456</v>
      </c>
      <c r="F23" s="67">
        <v>-117699</v>
      </c>
      <c r="G23" s="67">
        <v>-144821</v>
      </c>
      <c r="H23" s="67">
        <v>-582666</v>
      </c>
      <c r="I23" s="67">
        <v>-133456</v>
      </c>
      <c r="J23" s="67">
        <v>-145806</v>
      </c>
      <c r="K23" s="67">
        <v>-113983</v>
      </c>
      <c r="L23" s="67">
        <v>-530776</v>
      </c>
      <c r="M23" s="67">
        <v>-121571</v>
      </c>
      <c r="N23" s="67">
        <v>-127174</v>
      </c>
      <c r="O23" s="67">
        <v>-116988</v>
      </c>
      <c r="P23" s="67">
        <v>-569188</v>
      </c>
      <c r="Q23" s="67">
        <v>-120818</v>
      </c>
      <c r="R23" s="67">
        <v>-153135</v>
      </c>
      <c r="S23" s="67">
        <v>-112244</v>
      </c>
      <c r="T23" s="67">
        <v>-434976</v>
      </c>
      <c r="U23" s="67">
        <v>-123046</v>
      </c>
      <c r="V23" s="67">
        <v>-49160</v>
      </c>
      <c r="W23" s="67">
        <v>-145704</v>
      </c>
      <c r="X23" s="67">
        <v>-430193</v>
      </c>
      <c r="Y23" s="67">
        <v>-103962</v>
      </c>
      <c r="Z23" s="67">
        <v>-49872</v>
      </c>
      <c r="AA23" s="67">
        <v>-135316</v>
      </c>
    </row>
    <row r="24" spans="2:27" x14ac:dyDescent="0.25">
      <c r="B24" s="27" t="s">
        <v>253</v>
      </c>
      <c r="C24" s="65">
        <v>-162240</v>
      </c>
      <c r="D24" s="65">
        <v>-170829</v>
      </c>
      <c r="F24" s="65">
        <v>-223393</v>
      </c>
      <c r="G24" s="65">
        <v>-151449</v>
      </c>
      <c r="H24" s="65">
        <v>-683430</v>
      </c>
      <c r="I24" s="65">
        <v>-170829</v>
      </c>
      <c r="J24" s="65">
        <v>-155520</v>
      </c>
      <c r="K24" s="65">
        <v>-212141</v>
      </c>
      <c r="L24" s="65">
        <v>-868861</v>
      </c>
      <c r="M24" s="65">
        <v>-212905</v>
      </c>
      <c r="N24" s="65">
        <v>-228509</v>
      </c>
      <c r="O24" s="65">
        <v>-154539</v>
      </c>
      <c r="P24" s="65">
        <v>-661575</v>
      </c>
      <c r="Q24" s="65">
        <v>-167178</v>
      </c>
      <c r="R24" s="65">
        <v>-170999</v>
      </c>
      <c r="S24" s="65">
        <v>-141846</v>
      </c>
      <c r="T24" s="65">
        <v>-279930</v>
      </c>
      <c r="U24" s="65">
        <v>-153791</v>
      </c>
      <c r="V24" s="65">
        <v>-123170</v>
      </c>
      <c r="W24" s="65">
        <v>-116215</v>
      </c>
      <c r="X24" s="65">
        <v>-556611</v>
      </c>
      <c r="Y24" s="65">
        <v>-158389</v>
      </c>
      <c r="Z24" s="65">
        <v>-109742</v>
      </c>
      <c r="AA24" s="65">
        <v>-122723</v>
      </c>
    </row>
    <row r="25" spans="2:27" x14ac:dyDescent="0.25">
      <c r="B25" s="59"/>
      <c r="C25" s="68">
        <v>-320190</v>
      </c>
      <c r="D25" s="68">
        <v>-249098</v>
      </c>
      <c r="F25" s="68">
        <v>-343276</v>
      </c>
      <c r="G25" s="68">
        <v>-346521</v>
      </c>
      <c r="H25" s="68">
        <v>-1430786</v>
      </c>
      <c r="I25" s="68">
        <v>-249098</v>
      </c>
      <c r="J25" s="68">
        <v>-373803</v>
      </c>
      <c r="K25" s="68">
        <v>-399102</v>
      </c>
      <c r="L25" s="68">
        <v>-1559331</v>
      </c>
      <c r="M25" s="68">
        <v>-374874</v>
      </c>
      <c r="N25" s="68">
        <v>-377017</v>
      </c>
      <c r="O25" s="68">
        <v>-279608</v>
      </c>
      <c r="P25" s="68">
        <v>-1338904</v>
      </c>
      <c r="Q25" s="68">
        <v>-202290</v>
      </c>
      <c r="R25" s="68">
        <v>-413584</v>
      </c>
      <c r="S25" s="68">
        <v>-298349</v>
      </c>
      <c r="T25" s="68">
        <v>-845081</v>
      </c>
      <c r="U25" s="68">
        <v>-306513</v>
      </c>
      <c r="V25" s="68">
        <v>-164541</v>
      </c>
      <c r="W25" s="68">
        <v>-306097</v>
      </c>
      <c r="X25" s="68">
        <v>-1122069</v>
      </c>
      <c r="Y25" s="68">
        <v>-109534</v>
      </c>
      <c r="Z25" s="68">
        <v>-262118</v>
      </c>
      <c r="AA25" s="68">
        <v>-354184</v>
      </c>
    </row>
    <row r="26" spans="2:27" x14ac:dyDescent="0.25">
      <c r="B26" s="59"/>
      <c r="C26" s="14"/>
      <c r="D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 t="s">
        <v>104</v>
      </c>
      <c r="T26" s="14"/>
      <c r="U26" s="14"/>
      <c r="V26" s="14"/>
      <c r="W26" s="14"/>
      <c r="X26" s="14"/>
      <c r="Y26" s="14"/>
      <c r="Z26" s="14"/>
      <c r="AA26" s="14"/>
    </row>
    <row r="27" spans="2:27" ht="25.5" x14ac:dyDescent="0.25">
      <c r="B27" s="13" t="s">
        <v>254</v>
      </c>
      <c r="C27" s="68">
        <v>496474</v>
      </c>
      <c r="D27" s="68">
        <v>543291</v>
      </c>
      <c r="F27" s="68">
        <v>955387</v>
      </c>
      <c r="G27" s="68">
        <v>571861</v>
      </c>
      <c r="H27" s="68">
        <v>2884986</v>
      </c>
      <c r="I27" s="68">
        <v>543291</v>
      </c>
      <c r="J27" s="68">
        <v>1105141</v>
      </c>
      <c r="K27" s="68">
        <v>530291</v>
      </c>
      <c r="L27" s="68">
        <v>2269734</v>
      </c>
      <c r="M27" s="68">
        <v>630329</v>
      </c>
      <c r="N27" s="68">
        <v>491449</v>
      </c>
      <c r="O27" s="68">
        <v>580848</v>
      </c>
      <c r="P27" s="68">
        <v>1492156</v>
      </c>
      <c r="Q27" s="68">
        <v>670732</v>
      </c>
      <c r="R27" s="68">
        <v>-1092297</v>
      </c>
      <c r="S27" s="68">
        <v>479154</v>
      </c>
      <c r="T27" s="68">
        <v>2362936</v>
      </c>
      <c r="U27" s="68">
        <v>551871</v>
      </c>
      <c r="V27" s="68">
        <v>424711</v>
      </c>
      <c r="W27" s="68">
        <v>581046</v>
      </c>
      <c r="X27" s="68">
        <v>1622899</v>
      </c>
      <c r="Y27" s="68">
        <v>635579</v>
      </c>
      <c r="Z27" s="68">
        <v>364645</v>
      </c>
      <c r="AA27" s="68">
        <v>331634</v>
      </c>
    </row>
    <row r="28" spans="2:27" x14ac:dyDescent="0.25">
      <c r="B28" s="59" t="s">
        <v>255</v>
      </c>
      <c r="C28" s="14">
        <v>203320</v>
      </c>
      <c r="D28" s="67">
        <v>133816</v>
      </c>
      <c r="F28" s="14">
        <v>232834</v>
      </c>
      <c r="G28" s="14">
        <v>166155</v>
      </c>
      <c r="H28" s="67">
        <v>984588</v>
      </c>
      <c r="I28" s="67">
        <v>133816</v>
      </c>
      <c r="J28" s="67">
        <v>566796</v>
      </c>
      <c r="K28" s="67">
        <v>123196</v>
      </c>
      <c r="L28" s="67">
        <v>583789</v>
      </c>
      <c r="M28" s="67">
        <v>159821</v>
      </c>
      <c r="N28" s="67">
        <v>189527</v>
      </c>
      <c r="O28" s="67">
        <v>124238</v>
      </c>
      <c r="P28" s="67">
        <v>790885</v>
      </c>
      <c r="Q28" s="67">
        <v>195706</v>
      </c>
      <c r="R28" s="67">
        <v>218830</v>
      </c>
      <c r="S28" s="67">
        <v>186327</v>
      </c>
      <c r="T28" s="67">
        <v>657355</v>
      </c>
      <c r="U28" s="67">
        <v>186487</v>
      </c>
      <c r="V28" s="67">
        <v>185337</v>
      </c>
      <c r="W28" s="67">
        <v>126899</v>
      </c>
      <c r="X28" s="67">
        <v>520191</v>
      </c>
      <c r="Y28" s="67">
        <v>128498</v>
      </c>
      <c r="Z28" s="67">
        <v>156874</v>
      </c>
      <c r="AA28" s="67">
        <v>128024</v>
      </c>
    </row>
    <row r="29" spans="2:27" x14ac:dyDescent="0.25">
      <c r="B29" s="59" t="s">
        <v>256</v>
      </c>
      <c r="C29" s="67">
        <v>-411780</v>
      </c>
      <c r="D29" s="67">
        <v>-209412</v>
      </c>
      <c r="F29" s="67">
        <v>-490277</v>
      </c>
      <c r="G29" s="67">
        <v>-368251</v>
      </c>
      <c r="H29" s="67">
        <v>-1001403</v>
      </c>
      <c r="I29" s="67">
        <v>-209412</v>
      </c>
      <c r="J29" s="67">
        <v>-261338</v>
      </c>
      <c r="K29" s="67">
        <v>-231976</v>
      </c>
      <c r="L29" s="67">
        <v>-836914</v>
      </c>
      <c r="M29" s="67">
        <v>-259250</v>
      </c>
      <c r="N29" s="67">
        <v>-177962</v>
      </c>
      <c r="O29" s="67">
        <v>-216586</v>
      </c>
      <c r="P29" s="67">
        <v>-1906130</v>
      </c>
      <c r="Q29" s="67">
        <v>-184241</v>
      </c>
      <c r="R29" s="67">
        <v>-551217</v>
      </c>
      <c r="S29" s="67">
        <v>-161524</v>
      </c>
      <c r="T29" s="67">
        <v>-664887</v>
      </c>
      <c r="U29" s="67">
        <v>-183881</v>
      </c>
      <c r="V29" s="67">
        <v>-135424</v>
      </c>
      <c r="W29" s="67">
        <v>-166354</v>
      </c>
      <c r="X29" s="67">
        <v>-511223</v>
      </c>
      <c r="Y29" s="67">
        <v>-125150</v>
      </c>
      <c r="Z29" s="67">
        <v>-97803</v>
      </c>
      <c r="AA29" s="67">
        <v>-162440</v>
      </c>
    </row>
    <row r="30" spans="2:27" x14ac:dyDescent="0.25">
      <c r="B30" s="59"/>
      <c r="C30" s="152">
        <v>-208460</v>
      </c>
      <c r="D30" s="152">
        <v>-75596</v>
      </c>
      <c r="E30" s="43"/>
      <c r="F30" s="152">
        <v>-257443</v>
      </c>
      <c r="G30" s="152">
        <v>-202096</v>
      </c>
      <c r="H30" s="152">
        <v>-16815</v>
      </c>
      <c r="I30" s="152">
        <v>-75596</v>
      </c>
      <c r="J30" s="152">
        <v>305458</v>
      </c>
      <c r="K30" s="152">
        <v>-108780</v>
      </c>
      <c r="L30" s="152">
        <v>-253125</v>
      </c>
      <c r="M30" s="152">
        <v>-99429</v>
      </c>
      <c r="N30" s="152">
        <v>11565</v>
      </c>
      <c r="O30" s="152">
        <v>-92348</v>
      </c>
      <c r="P30" s="152">
        <v>-1115245</v>
      </c>
      <c r="Q30" s="152">
        <v>11465</v>
      </c>
      <c r="R30" s="152">
        <v>-332387</v>
      </c>
      <c r="S30" s="152">
        <v>24803</v>
      </c>
      <c r="T30" s="152">
        <v>-7532</v>
      </c>
      <c r="U30" s="152">
        <v>2606</v>
      </c>
      <c r="V30" s="152">
        <v>49913</v>
      </c>
      <c r="W30" s="152">
        <v>-39455</v>
      </c>
      <c r="X30" s="152">
        <v>8968</v>
      </c>
      <c r="Y30" s="152">
        <v>3348</v>
      </c>
      <c r="Z30" s="152">
        <v>59071</v>
      </c>
      <c r="AA30" s="152">
        <v>-34416</v>
      </c>
    </row>
    <row r="31" spans="2:27" x14ac:dyDescent="0.25">
      <c r="B31" s="59"/>
      <c r="C31" s="67"/>
      <c r="D31" s="150"/>
      <c r="E31" s="43"/>
      <c r="F31" s="67"/>
      <c r="G31" s="67"/>
      <c r="H31" s="67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</row>
    <row r="32" spans="2:27" x14ac:dyDescent="0.25">
      <c r="B32" s="13" t="s">
        <v>257</v>
      </c>
      <c r="C32" s="147">
        <v>288014</v>
      </c>
      <c r="D32" s="68">
        <v>467695</v>
      </c>
      <c r="E32" s="43"/>
      <c r="F32" s="147">
        <v>697944</v>
      </c>
      <c r="G32" s="147">
        <v>369765</v>
      </c>
      <c r="H32" s="147">
        <v>2868171</v>
      </c>
      <c r="I32" s="68">
        <v>467695</v>
      </c>
      <c r="J32" s="68">
        <v>1410599</v>
      </c>
      <c r="K32" s="68">
        <v>421511</v>
      </c>
      <c r="L32" s="68">
        <v>2016609</v>
      </c>
      <c r="M32" s="68">
        <v>530900</v>
      </c>
      <c r="N32" s="68">
        <v>503014</v>
      </c>
      <c r="O32" s="68">
        <v>488500</v>
      </c>
      <c r="P32" s="68">
        <v>376911</v>
      </c>
      <c r="Q32" s="68">
        <v>682197</v>
      </c>
      <c r="R32" s="68">
        <v>-1424684</v>
      </c>
      <c r="S32" s="68">
        <v>503957</v>
      </c>
      <c r="T32" s="68">
        <v>2355404</v>
      </c>
      <c r="U32" s="68">
        <v>554477</v>
      </c>
      <c r="V32" s="68">
        <v>474624</v>
      </c>
      <c r="W32" s="68">
        <v>541591</v>
      </c>
      <c r="X32" s="68">
        <v>1631867</v>
      </c>
      <c r="Y32" s="68">
        <v>638927</v>
      </c>
      <c r="Z32" s="68">
        <v>423716</v>
      </c>
      <c r="AA32" s="68">
        <v>297218</v>
      </c>
    </row>
    <row r="33" spans="2:27" x14ac:dyDescent="0.25">
      <c r="B33" s="59"/>
      <c r="C33" s="14"/>
      <c r="D33" s="67"/>
      <c r="F33" s="14"/>
      <c r="G33" s="14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 t="s">
        <v>104</v>
      </c>
      <c r="T33" s="67"/>
      <c r="U33" s="67"/>
      <c r="V33" s="67"/>
      <c r="W33" s="67"/>
      <c r="X33" s="67"/>
      <c r="Y33" s="67"/>
      <c r="Z33" s="67"/>
      <c r="AA33" s="67"/>
    </row>
    <row r="34" spans="2:27" x14ac:dyDescent="0.25">
      <c r="B34" s="59" t="s">
        <v>258</v>
      </c>
      <c r="C34" s="67">
        <v>-37105</v>
      </c>
      <c r="D34" s="14">
        <v>-43117</v>
      </c>
      <c r="F34" s="67">
        <v>-103051</v>
      </c>
      <c r="G34" s="67">
        <v>-56304</v>
      </c>
      <c r="H34" s="14">
        <v>-252904</v>
      </c>
      <c r="I34" s="14">
        <v>-43117</v>
      </c>
      <c r="J34" s="14">
        <v>-56088</v>
      </c>
      <c r="K34" s="14">
        <v>-75069</v>
      </c>
      <c r="L34" s="14">
        <v>-252278</v>
      </c>
      <c r="M34" s="14">
        <v>-22959</v>
      </c>
      <c r="N34" s="14">
        <v>2843</v>
      </c>
      <c r="O34" s="14">
        <v>-153349</v>
      </c>
      <c r="P34" s="14">
        <v>-548585</v>
      </c>
      <c r="Q34" s="14">
        <v>-181669</v>
      </c>
      <c r="R34" s="14">
        <v>0</v>
      </c>
      <c r="S34" s="14">
        <v>-155798</v>
      </c>
      <c r="T34" s="14">
        <v>-632400</v>
      </c>
      <c r="U34" s="14">
        <v>-185106</v>
      </c>
      <c r="V34" s="14">
        <v>-130237</v>
      </c>
      <c r="W34" s="14">
        <v>-166683</v>
      </c>
      <c r="X34" s="14">
        <v>-430401</v>
      </c>
      <c r="Y34" s="14">
        <v>-100093</v>
      </c>
      <c r="Z34" s="14">
        <v>-167861</v>
      </c>
      <c r="AA34" s="14">
        <v>-116958</v>
      </c>
    </row>
    <row r="35" spans="2:27" x14ac:dyDescent="0.25">
      <c r="B35" s="59" t="s">
        <v>259</v>
      </c>
      <c r="C35" s="67">
        <v>31190</v>
      </c>
      <c r="D35" s="67">
        <v>-52855</v>
      </c>
      <c r="F35" s="67">
        <v>-44339</v>
      </c>
      <c r="G35" s="67">
        <v>-2303</v>
      </c>
      <c r="H35" s="67">
        <v>-409012</v>
      </c>
      <c r="I35" s="67">
        <v>-52855</v>
      </c>
      <c r="J35" s="67">
        <v>-294075</v>
      </c>
      <c r="K35" s="67">
        <v>-24104</v>
      </c>
      <c r="L35" s="67">
        <v>-152871</v>
      </c>
      <c r="M35" s="67">
        <v>-32014</v>
      </c>
      <c r="N35" s="67">
        <v>-140418</v>
      </c>
      <c r="O35" s="67">
        <v>34379</v>
      </c>
      <c r="P35" s="67">
        <v>615149</v>
      </c>
      <c r="Q35" s="67">
        <v>6400</v>
      </c>
      <c r="R35" s="67">
        <v>524406</v>
      </c>
      <c r="S35" s="67">
        <v>27768</v>
      </c>
      <c r="T35" s="67">
        <v>-22463</v>
      </c>
      <c r="U35" s="67">
        <v>30603</v>
      </c>
      <c r="V35" s="67">
        <v>3254</v>
      </c>
      <c r="W35" s="67">
        <v>17244</v>
      </c>
      <c r="X35" s="67">
        <v>88</v>
      </c>
      <c r="Y35" s="67">
        <v>-80461</v>
      </c>
      <c r="Z35" s="67">
        <v>26946</v>
      </c>
      <c r="AA35" s="67">
        <v>16329</v>
      </c>
    </row>
    <row r="36" spans="2:27" ht="15.75" thickBot="1" x14ac:dyDescent="0.3">
      <c r="B36" s="13" t="s">
        <v>260</v>
      </c>
      <c r="C36" s="85">
        <v>282099</v>
      </c>
      <c r="D36" s="85">
        <v>371723</v>
      </c>
      <c r="F36" s="85">
        <v>550554</v>
      </c>
      <c r="G36" s="85">
        <v>311158</v>
      </c>
      <c r="H36" s="85">
        <v>2206255</v>
      </c>
      <c r="I36" s="85">
        <v>371723</v>
      </c>
      <c r="J36" s="85">
        <v>1060436</v>
      </c>
      <c r="K36" s="85">
        <v>322338</v>
      </c>
      <c r="L36" s="85">
        <v>1611460</v>
      </c>
      <c r="M36" s="85">
        <v>475927</v>
      </c>
      <c r="N36" s="85">
        <v>365439</v>
      </c>
      <c r="O36" s="85">
        <v>369530</v>
      </c>
      <c r="P36" s="85">
        <v>443475</v>
      </c>
      <c r="Q36" s="85">
        <v>506928</v>
      </c>
      <c r="R36" s="85">
        <v>-900278</v>
      </c>
      <c r="S36" s="85">
        <v>375927</v>
      </c>
      <c r="T36" s="85">
        <v>1700541</v>
      </c>
      <c r="U36" s="85">
        <v>399974</v>
      </c>
      <c r="V36" s="85">
        <v>347641</v>
      </c>
      <c r="W36" s="85">
        <v>392152</v>
      </c>
      <c r="X36" s="85">
        <v>1201554</v>
      </c>
      <c r="Y36" s="85">
        <v>458373</v>
      </c>
      <c r="Z36" s="85">
        <v>282801</v>
      </c>
      <c r="AA36" s="85">
        <v>196589</v>
      </c>
    </row>
    <row r="37" spans="2:27" ht="15.75" thickTop="1" x14ac:dyDescent="0.25">
      <c r="B37" s="13" t="s">
        <v>261</v>
      </c>
      <c r="C37" s="118">
        <v>0.12</v>
      </c>
      <c r="D37" s="118">
        <v>0.16</v>
      </c>
      <c r="F37" s="118">
        <v>0.23</v>
      </c>
      <c r="G37" s="118">
        <v>0.13</v>
      </c>
      <c r="H37" s="118">
        <f>H36/2359113452*1000</f>
        <v>0.93520512891382546</v>
      </c>
      <c r="I37" s="118">
        <v>0.16</v>
      </c>
      <c r="J37" s="118">
        <v>0.45</v>
      </c>
      <c r="K37" s="118">
        <v>0.14000000000000001</v>
      </c>
      <c r="L37" s="118">
        <v>0.68307863644024525</v>
      </c>
      <c r="M37" s="118">
        <v>0.2</v>
      </c>
      <c r="N37" s="118">
        <v>0.15</v>
      </c>
      <c r="O37" s="118">
        <v>0.16</v>
      </c>
      <c r="P37" s="118">
        <v>0.19</v>
      </c>
      <c r="Q37" s="118">
        <v>0.21</v>
      </c>
      <c r="R37" s="118">
        <v>-0.38</v>
      </c>
      <c r="S37" s="118">
        <v>0.16</v>
      </c>
      <c r="T37" s="118">
        <v>0.72</v>
      </c>
      <c r="U37" s="118">
        <v>0.17</v>
      </c>
      <c r="V37" s="118">
        <v>0.15</v>
      </c>
      <c r="W37" s="118">
        <v>0.17</v>
      </c>
      <c r="X37" s="118">
        <v>0.51</v>
      </c>
      <c r="Y37" s="118">
        <v>0.19</v>
      </c>
      <c r="Z37" s="118">
        <v>0.12</v>
      </c>
      <c r="AA37" s="118">
        <v>0.08</v>
      </c>
    </row>
    <row r="38" spans="2:27" x14ac:dyDescent="0.25">
      <c r="C38" s="48"/>
      <c r="D38" s="48"/>
      <c r="H38" s="212"/>
      <c r="K38" s="12"/>
    </row>
    <row r="39" spans="2:27" x14ac:dyDescent="0.25">
      <c r="B39" s="240"/>
      <c r="C39" s="240"/>
      <c r="D39" s="240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</row>
    <row r="40" spans="2:27" x14ac:dyDescent="0.25">
      <c r="B40" s="240"/>
      <c r="C40" s="240"/>
      <c r="D40" s="240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</row>
    <row r="41" spans="2:27" x14ac:dyDescent="0.25">
      <c r="B41" s="240"/>
      <c r="C41" s="240"/>
      <c r="D41" s="240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</row>
    <row r="42" spans="2:27" x14ac:dyDescent="0.25">
      <c r="B42" s="240"/>
      <c r="C42" s="240"/>
      <c r="D42" s="240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spans="2:27" x14ac:dyDescent="0.25">
      <c r="B43" s="240"/>
      <c r="C43" s="240"/>
      <c r="D43" s="240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</row>
    <row r="44" spans="2:27" x14ac:dyDescent="0.25">
      <c r="B44" s="240"/>
      <c r="C44" s="240"/>
      <c r="D44" s="240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</row>
    <row r="45" spans="2:27" x14ac:dyDescent="0.25"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</row>
    <row r="46" spans="2:27" x14ac:dyDescent="0.25"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2:27" x14ac:dyDescent="0.25">
      <c r="J47" s="43"/>
      <c r="L47" s="43"/>
    </row>
    <row r="48" spans="2:27" x14ac:dyDescent="0.25">
      <c r="J48" s="43"/>
      <c r="L48" s="43"/>
    </row>
    <row r="49" spans="10:12" x14ac:dyDescent="0.25">
      <c r="J49" s="43"/>
      <c r="L49" s="43"/>
    </row>
    <row r="50" spans="10:12" x14ac:dyDescent="0.25">
      <c r="J50" s="43"/>
      <c r="L50" s="43"/>
    </row>
    <row r="51" spans="10:12" x14ac:dyDescent="0.25">
      <c r="J51" s="43"/>
      <c r="L51" s="43"/>
    </row>
    <row r="52" spans="10:12" x14ac:dyDescent="0.25">
      <c r="J52" s="43"/>
      <c r="L52" s="43"/>
    </row>
    <row r="53" spans="10:12" x14ac:dyDescent="0.25">
      <c r="J53" s="43"/>
      <c r="L53" s="43"/>
    </row>
    <row r="54" spans="10:12" x14ac:dyDescent="0.25">
      <c r="J54" s="43"/>
      <c r="L54" s="43"/>
    </row>
    <row r="55" spans="10:12" x14ac:dyDescent="0.25">
      <c r="J55" s="43"/>
      <c r="L55" s="43"/>
    </row>
    <row r="56" spans="10:12" x14ac:dyDescent="0.25">
      <c r="J56" s="43"/>
      <c r="L56" s="43"/>
    </row>
    <row r="57" spans="10:12" x14ac:dyDescent="0.25">
      <c r="J57" s="43"/>
      <c r="L57" s="43"/>
    </row>
    <row r="58" spans="10:12" x14ac:dyDescent="0.25">
      <c r="J58" s="43"/>
      <c r="L58" s="43"/>
    </row>
    <row r="59" spans="10:12" x14ac:dyDescent="0.25">
      <c r="J59" s="43"/>
      <c r="L59" s="43"/>
    </row>
    <row r="60" spans="10:12" x14ac:dyDescent="0.25">
      <c r="J60" s="43"/>
      <c r="L60" s="43"/>
    </row>
    <row r="61" spans="10:12" x14ac:dyDescent="0.25">
      <c r="J61" s="43"/>
      <c r="L61" s="43"/>
    </row>
    <row r="62" spans="10:12" x14ac:dyDescent="0.25">
      <c r="J62" s="43"/>
      <c r="L62" s="43"/>
    </row>
    <row r="63" spans="10:12" x14ac:dyDescent="0.25">
      <c r="J63" s="43"/>
      <c r="L63" s="43"/>
    </row>
    <row r="64" spans="10:12" x14ac:dyDescent="0.25">
      <c r="J64" s="43"/>
      <c r="L64" s="43"/>
    </row>
    <row r="65" spans="10:12" x14ac:dyDescent="0.25">
      <c r="J65" s="43"/>
      <c r="L65" s="43"/>
    </row>
    <row r="66" spans="10:12" x14ac:dyDescent="0.25">
      <c r="J66" s="43"/>
      <c r="L66" s="43"/>
    </row>
    <row r="67" spans="10:12" x14ac:dyDescent="0.25">
      <c r="J67" s="43"/>
      <c r="L67" s="43"/>
    </row>
    <row r="68" spans="10:12" x14ac:dyDescent="0.25">
      <c r="J68" s="43"/>
      <c r="L68" s="43"/>
    </row>
    <row r="69" spans="10:12" x14ac:dyDescent="0.25">
      <c r="J69" s="43"/>
      <c r="L69" s="43"/>
    </row>
    <row r="70" spans="10:12" x14ac:dyDescent="0.25">
      <c r="J70" s="43"/>
      <c r="L70" s="43"/>
    </row>
    <row r="71" spans="10:12" x14ac:dyDescent="0.25">
      <c r="J71" s="43"/>
      <c r="L71" s="43"/>
    </row>
  </sheetData>
  <mergeCells count="3">
    <mergeCell ref="B5:B7"/>
    <mergeCell ref="D9:D10"/>
    <mergeCell ref="C9:C10"/>
  </mergeCells>
  <conditionalFormatting sqref="B11:D37">
    <cfRule type="expression" dxfId="4" priority="1">
      <formula>MOD(ROW(),2)=0</formula>
    </cfRule>
  </conditionalFormatting>
  <conditionalFormatting sqref="C38:D38">
    <cfRule type="cellIs" dxfId="3" priority="15" operator="notEqual">
      <formula>0</formula>
    </cfRule>
  </conditionalFormatting>
  <conditionalFormatting sqref="F11:AA37">
    <cfRule type="expression" dxfId="2" priority="2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1:E85"/>
  <sheetViews>
    <sheetView showGridLines="0" showRowColHeaders="0" topLeftCell="A75" zoomScale="85" zoomScaleNormal="85" workbookViewId="0">
      <selection activeCell="C58" sqref="C5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72.5703125" customWidth="1"/>
    <col min="3" max="3" width="23.7109375" customWidth="1"/>
    <col min="4" max="4" width="22.5703125" customWidth="1"/>
  </cols>
  <sheetData>
    <row r="1" spans="1:4" ht="15" hidden="1" customHeight="1" x14ac:dyDescent="0.25"/>
    <row r="10" spans="1:4" ht="9.6" customHeight="1" x14ac:dyDescent="0.25">
      <c r="B10" s="273"/>
      <c r="C10" s="273"/>
      <c r="D10" s="273"/>
    </row>
    <row r="11" spans="1:4" ht="15" customHeight="1" x14ac:dyDescent="0.25">
      <c r="B11" s="6" t="s">
        <v>22</v>
      </c>
      <c r="C11" s="6"/>
      <c r="D11" s="290"/>
    </row>
    <row r="12" spans="1:4" ht="36.6" customHeight="1" x14ac:dyDescent="0.25">
      <c r="B12" s="91"/>
      <c r="C12" s="46" t="s">
        <v>157</v>
      </c>
      <c r="D12" s="46" t="s">
        <v>159</v>
      </c>
    </row>
    <row r="13" spans="1:4" ht="21" customHeight="1" x14ac:dyDescent="0.25">
      <c r="B13" s="13" t="s">
        <v>262</v>
      </c>
      <c r="C13" s="93"/>
      <c r="D13" s="93"/>
    </row>
    <row r="14" spans="1:4" ht="21" customHeight="1" x14ac:dyDescent="0.25">
      <c r="B14" s="101" t="s">
        <v>234</v>
      </c>
      <c r="C14" s="93">
        <v>1143811</v>
      </c>
      <c r="D14" s="93">
        <v>1754497</v>
      </c>
    </row>
    <row r="15" spans="1:4" ht="21" customHeight="1" x14ac:dyDescent="0.25">
      <c r="B15" s="102" t="s">
        <v>328</v>
      </c>
      <c r="C15" s="93"/>
      <c r="D15" s="93"/>
    </row>
    <row r="16" spans="1:4" ht="21" customHeight="1" x14ac:dyDescent="0.25">
      <c r="A16" s="232"/>
      <c r="B16" s="116" t="s">
        <v>84</v>
      </c>
      <c r="C16" s="93">
        <v>202410</v>
      </c>
      <c r="D16" s="93">
        <v>243953</v>
      </c>
    </row>
    <row r="17" spans="1:4" ht="21" customHeight="1" x14ac:dyDescent="0.25">
      <c r="A17" s="232"/>
      <c r="B17" s="116" t="s">
        <v>237</v>
      </c>
      <c r="C17" s="93">
        <v>763867</v>
      </c>
      <c r="D17" s="93">
        <v>670409</v>
      </c>
    </row>
    <row r="18" spans="1:4" ht="27.75" customHeight="1" x14ac:dyDescent="0.25">
      <c r="A18" s="232"/>
      <c r="B18" s="116" t="s">
        <v>263</v>
      </c>
      <c r="C18" s="93">
        <v>112899</v>
      </c>
      <c r="D18" s="93">
        <v>118372</v>
      </c>
    </row>
    <row r="19" spans="1:4" ht="21" customHeight="1" x14ac:dyDescent="0.25">
      <c r="A19" s="232"/>
      <c r="B19" s="116" t="s">
        <v>264</v>
      </c>
      <c r="C19" s="93">
        <v>271197</v>
      </c>
      <c r="D19" s="93">
        <v>-283227</v>
      </c>
    </row>
    <row r="20" spans="1:4" ht="21" customHeight="1" x14ac:dyDescent="0.25">
      <c r="A20" s="232"/>
      <c r="B20" s="116" t="s">
        <v>265</v>
      </c>
      <c r="C20" s="93">
        <v>-208757</v>
      </c>
      <c r="D20" s="93">
        <v>-512852</v>
      </c>
    </row>
    <row r="21" spans="1:4" ht="21" customHeight="1" x14ac:dyDescent="0.25">
      <c r="A21" s="232"/>
      <c r="B21" s="116" t="s">
        <v>266</v>
      </c>
      <c r="C21" s="93">
        <v>70873</v>
      </c>
      <c r="D21" s="93">
        <v>46649</v>
      </c>
    </row>
    <row r="22" spans="1:4" ht="21" customHeight="1" x14ac:dyDescent="0.25">
      <c r="A22" s="232"/>
      <c r="B22" s="116" t="s">
        <v>267</v>
      </c>
      <c r="C22" s="93">
        <v>917717</v>
      </c>
      <c r="D22" s="93">
        <v>511142</v>
      </c>
    </row>
    <row r="23" spans="1:4" ht="21" customHeight="1" x14ac:dyDescent="0.25">
      <c r="A23" s="232"/>
      <c r="B23" s="116" t="s">
        <v>268</v>
      </c>
      <c r="C23" s="93" t="s">
        <v>60</v>
      </c>
      <c r="D23" s="93">
        <v>-410626</v>
      </c>
    </row>
    <row r="24" spans="1:4" ht="21" customHeight="1" x14ac:dyDescent="0.25">
      <c r="A24" s="232"/>
      <c r="B24" s="116" t="s">
        <v>269</v>
      </c>
      <c r="C24" s="93">
        <v>-101232</v>
      </c>
      <c r="D24" s="93">
        <v>-69663</v>
      </c>
    </row>
    <row r="25" spans="1:4" ht="21" customHeight="1" x14ac:dyDescent="0.25">
      <c r="A25" s="232"/>
      <c r="B25" s="116" t="s">
        <v>270</v>
      </c>
      <c r="C25" s="93">
        <v>16570</v>
      </c>
      <c r="D25" s="93">
        <v>9561</v>
      </c>
    </row>
    <row r="26" spans="1:4" ht="25.5" x14ac:dyDescent="0.25">
      <c r="A26" s="232"/>
      <c r="B26" s="116" t="s">
        <v>329</v>
      </c>
      <c r="C26" s="93">
        <v>-310735</v>
      </c>
      <c r="D26" s="93">
        <v>-376494</v>
      </c>
    </row>
    <row r="27" spans="1:4" ht="27" customHeight="1" x14ac:dyDescent="0.25">
      <c r="A27" s="232"/>
      <c r="B27" s="237" t="s">
        <v>271</v>
      </c>
      <c r="C27" s="67">
        <v>211912</v>
      </c>
      <c r="D27" s="67">
        <v>545308</v>
      </c>
    </row>
    <row r="28" spans="1:4" ht="21" customHeight="1" x14ac:dyDescent="0.25">
      <c r="A28" s="232"/>
      <c r="B28" s="236" t="s">
        <v>199</v>
      </c>
      <c r="C28" s="238">
        <v>-1407278</v>
      </c>
      <c r="D28" s="239" t="s">
        <v>60</v>
      </c>
    </row>
    <row r="29" spans="1:4" ht="21" customHeight="1" x14ac:dyDescent="0.25">
      <c r="A29" s="233"/>
      <c r="B29" s="236"/>
      <c r="C29" s="68">
        <v>1683254</v>
      </c>
      <c r="D29" s="68">
        <v>2247029</v>
      </c>
    </row>
    <row r="30" spans="1:4" ht="21" customHeight="1" x14ac:dyDescent="0.25">
      <c r="A30" s="233"/>
      <c r="B30" s="236"/>
      <c r="C30" s="68"/>
      <c r="D30" s="68"/>
    </row>
    <row r="31" spans="1:4" ht="26.25" customHeight="1" x14ac:dyDescent="0.25">
      <c r="B31" s="105" t="s">
        <v>330</v>
      </c>
      <c r="C31" s="67"/>
      <c r="D31" s="67"/>
    </row>
    <row r="32" spans="1:4" ht="21" customHeight="1" x14ac:dyDescent="0.25">
      <c r="A32" s="232"/>
      <c r="B32" s="146" t="s">
        <v>272</v>
      </c>
      <c r="C32" s="67">
        <v>-75556</v>
      </c>
      <c r="D32" s="67">
        <v>-142660</v>
      </c>
    </row>
    <row r="33" spans="1:5" ht="18" customHeight="1" x14ac:dyDescent="0.25">
      <c r="A33" s="232"/>
      <c r="B33" s="101" t="s">
        <v>273</v>
      </c>
      <c r="C33" s="93">
        <v>-111754</v>
      </c>
      <c r="D33" s="93">
        <v>-10210</v>
      </c>
    </row>
    <row r="34" spans="1:5" x14ac:dyDescent="0.25">
      <c r="A34" s="232"/>
      <c r="B34" s="101" t="s">
        <v>274</v>
      </c>
      <c r="C34" s="93">
        <v>-40587</v>
      </c>
      <c r="D34" s="93">
        <v>-72644</v>
      </c>
    </row>
    <row r="35" spans="1:5" ht="21" customHeight="1" x14ac:dyDescent="0.25">
      <c r="A35" s="232"/>
      <c r="B35" s="101" t="s">
        <v>207</v>
      </c>
      <c r="C35" s="93">
        <v>16750</v>
      </c>
      <c r="D35" s="93">
        <v>22325</v>
      </c>
    </row>
    <row r="36" spans="1:5" ht="21" customHeight="1" x14ac:dyDescent="0.25">
      <c r="A36" s="232"/>
      <c r="B36" s="101" t="s">
        <v>198</v>
      </c>
      <c r="C36" s="93">
        <v>-43032</v>
      </c>
      <c r="D36" s="93">
        <v>-8576</v>
      </c>
    </row>
    <row r="37" spans="1:5" ht="21" customHeight="1" x14ac:dyDescent="0.25">
      <c r="A37" s="232"/>
      <c r="B37" s="101" t="s">
        <v>199</v>
      </c>
      <c r="C37" s="93">
        <v>998483</v>
      </c>
      <c r="D37" s="93" t="s">
        <v>60</v>
      </c>
    </row>
    <row r="38" spans="1:5" ht="21" customHeight="1" x14ac:dyDescent="0.25">
      <c r="A38" s="232"/>
      <c r="B38" s="101" t="s">
        <v>275</v>
      </c>
      <c r="C38" s="94">
        <v>-380916</v>
      </c>
      <c r="D38" s="94">
        <v>-189721</v>
      </c>
    </row>
    <row r="39" spans="1:5" ht="21" customHeight="1" x14ac:dyDescent="0.25">
      <c r="B39" s="102"/>
      <c r="C39" s="104">
        <v>363388</v>
      </c>
      <c r="D39" s="104">
        <v>-401486</v>
      </c>
    </row>
    <row r="40" spans="1:5" ht="21" customHeight="1" x14ac:dyDescent="0.25">
      <c r="B40" s="105" t="s">
        <v>276</v>
      </c>
      <c r="C40" s="67"/>
      <c r="D40" s="67"/>
    </row>
    <row r="41" spans="1:5" ht="21" customHeight="1" x14ac:dyDescent="0.25">
      <c r="B41" s="101" t="s">
        <v>212</v>
      </c>
      <c r="C41" s="93">
        <v>179405</v>
      </c>
      <c r="D41" s="93">
        <v>167586</v>
      </c>
    </row>
    <row r="42" spans="1:5" ht="21" customHeight="1" x14ac:dyDescent="0.25">
      <c r="B42" s="101" t="s">
        <v>277</v>
      </c>
      <c r="C42" s="93">
        <v>-94986</v>
      </c>
      <c r="D42" s="93">
        <v>-44842</v>
      </c>
    </row>
    <row r="43" spans="1:5" ht="21" customHeight="1" x14ac:dyDescent="0.25">
      <c r="B43" s="101" t="s">
        <v>216</v>
      </c>
      <c r="C43" s="93">
        <v>31724</v>
      </c>
      <c r="D43" s="93">
        <v>50410</v>
      </c>
      <c r="E43" s="40"/>
    </row>
    <row r="44" spans="1:5" s="40" customFormat="1" ht="21" customHeight="1" x14ac:dyDescent="0.25">
      <c r="B44" s="101" t="s">
        <v>198</v>
      </c>
      <c r="C44" s="93">
        <v>64595</v>
      </c>
      <c r="D44" s="93">
        <v>10884</v>
      </c>
    </row>
    <row r="45" spans="1:5" s="40" customFormat="1" ht="21" customHeight="1" x14ac:dyDescent="0.25">
      <c r="B45" s="101" t="s">
        <v>217</v>
      </c>
      <c r="C45" s="93">
        <v>119882</v>
      </c>
      <c r="D45" s="93">
        <v>-20396</v>
      </c>
      <c r="E45"/>
    </row>
    <row r="46" spans="1:5" ht="21" customHeight="1" x14ac:dyDescent="0.25">
      <c r="B46" s="101" t="s">
        <v>278</v>
      </c>
      <c r="C46" s="93">
        <v>-182167</v>
      </c>
      <c r="D46" s="93">
        <v>-246026</v>
      </c>
    </row>
    <row r="47" spans="1:5" ht="21" customHeight="1" x14ac:dyDescent="0.25">
      <c r="B47" s="101" t="s">
        <v>279</v>
      </c>
      <c r="C47" s="93">
        <v>-161919</v>
      </c>
      <c r="D47" s="93">
        <v>-158276</v>
      </c>
    </row>
    <row r="48" spans="1:5" ht="21" customHeight="1" x14ac:dyDescent="0.25">
      <c r="B48" s="101" t="s">
        <v>218</v>
      </c>
      <c r="C48" s="93">
        <v>15490</v>
      </c>
      <c r="D48" s="93">
        <v>-21462</v>
      </c>
    </row>
    <row r="49" spans="1:5" ht="21" customHeight="1" x14ac:dyDescent="0.25">
      <c r="B49" s="101" t="s">
        <v>280</v>
      </c>
      <c r="C49" s="148">
        <v>338526</v>
      </c>
      <c r="D49" s="148">
        <v>363401</v>
      </c>
    </row>
    <row r="50" spans="1:5" ht="21" customHeight="1" x14ac:dyDescent="0.25">
      <c r="B50" s="140" t="s">
        <v>275</v>
      </c>
      <c r="C50" s="149">
        <v>-84954</v>
      </c>
      <c r="D50" s="149">
        <v>-30510</v>
      </c>
    </row>
    <row r="51" spans="1:5" ht="21" customHeight="1" x14ac:dyDescent="0.25">
      <c r="B51" s="103"/>
      <c r="C51" s="104">
        <v>225596</v>
      </c>
      <c r="D51" s="104">
        <v>70769</v>
      </c>
    </row>
    <row r="52" spans="1:5" ht="21" customHeight="1" x14ac:dyDescent="0.25">
      <c r="B52" s="119" t="s">
        <v>281</v>
      </c>
      <c r="C52" s="68">
        <v>2272238</v>
      </c>
      <c r="D52" s="68">
        <v>1916312</v>
      </c>
    </row>
    <row r="53" spans="1:5" ht="21" customHeight="1" x14ac:dyDescent="0.25">
      <c r="B53" s="101" t="s">
        <v>282</v>
      </c>
      <c r="C53" s="93">
        <v>-783594</v>
      </c>
      <c r="D53" s="93">
        <v>-312586</v>
      </c>
      <c r="E53" s="40"/>
    </row>
    <row r="54" spans="1:5" s="40" customFormat="1" ht="21" customHeight="1" x14ac:dyDescent="0.25">
      <c r="B54" s="101" t="s">
        <v>283</v>
      </c>
      <c r="C54" s="93">
        <v>-1352</v>
      </c>
      <c r="D54" s="93">
        <v>-1323</v>
      </c>
    </row>
    <row r="55" spans="1:5" s="40" customFormat="1" ht="21" customHeight="1" x14ac:dyDescent="0.25">
      <c r="B55" s="140" t="s">
        <v>284</v>
      </c>
      <c r="C55" s="93">
        <v>208038</v>
      </c>
      <c r="D55" s="93">
        <v>57858</v>
      </c>
      <c r="E55"/>
    </row>
    <row r="56" spans="1:5" ht="21" customHeight="1" x14ac:dyDescent="0.25">
      <c r="B56" s="140" t="s">
        <v>285</v>
      </c>
      <c r="C56" s="93">
        <v>-191929</v>
      </c>
      <c r="D56" s="93">
        <v>-212873</v>
      </c>
    </row>
    <row r="57" spans="1:5" ht="21" customHeight="1" x14ac:dyDescent="0.25">
      <c r="B57" s="105" t="s">
        <v>286</v>
      </c>
      <c r="C57" s="227">
        <v>1503401</v>
      </c>
      <c r="D57" s="227">
        <v>1447388</v>
      </c>
    </row>
    <row r="58" spans="1:5" ht="21" customHeight="1" x14ac:dyDescent="0.25">
      <c r="B58" s="103"/>
      <c r="C58" s="67"/>
      <c r="D58" s="67"/>
    </row>
    <row r="59" spans="1:5" ht="21" customHeight="1" x14ac:dyDescent="0.25">
      <c r="B59" s="102" t="s">
        <v>287</v>
      </c>
      <c r="C59" s="93"/>
      <c r="D59" s="93"/>
    </row>
    <row r="60" spans="1:5" ht="21" customHeight="1" x14ac:dyDescent="0.25">
      <c r="B60" s="101" t="s">
        <v>288</v>
      </c>
      <c r="C60" s="93">
        <v>-6120623</v>
      </c>
      <c r="D60" s="93">
        <v>-6513468</v>
      </c>
      <c r="E60" s="40"/>
    </row>
    <row r="61" spans="1:5" s="40" customFormat="1" ht="21" customHeight="1" x14ac:dyDescent="0.25">
      <c r="B61" s="101" t="s">
        <v>289</v>
      </c>
      <c r="C61" s="93">
        <v>6097063</v>
      </c>
      <c r="D61" s="93">
        <v>4827389</v>
      </c>
      <c r="E61"/>
    </row>
    <row r="62" spans="1:5" ht="21" customHeight="1" x14ac:dyDescent="0.25">
      <c r="A62" s="40"/>
      <c r="B62" s="101" t="s">
        <v>290</v>
      </c>
      <c r="C62" s="93">
        <v>-95067</v>
      </c>
      <c r="D62" s="93">
        <v>-148753</v>
      </c>
    </row>
    <row r="63" spans="1:5" ht="21" customHeight="1" x14ac:dyDescent="0.25">
      <c r="B63" s="101" t="s">
        <v>291</v>
      </c>
      <c r="C63" s="93">
        <v>-3549490</v>
      </c>
      <c r="D63" s="93">
        <v>-2884324</v>
      </c>
      <c r="E63" s="40"/>
    </row>
    <row r="64" spans="1:5" s="40" customFormat="1" ht="21" customHeight="1" x14ac:dyDescent="0.25">
      <c r="B64" s="101" t="s">
        <v>292</v>
      </c>
      <c r="C64" s="93">
        <v>-909542</v>
      </c>
      <c r="D64" s="93" t="s">
        <v>60</v>
      </c>
      <c r="E64"/>
    </row>
    <row r="65" spans="1:5" ht="21" customHeight="1" x14ac:dyDescent="0.25">
      <c r="A65" s="40"/>
      <c r="B65" s="103" t="s">
        <v>293</v>
      </c>
      <c r="C65" s="93">
        <v>1048529</v>
      </c>
      <c r="D65" s="93" t="s">
        <v>60</v>
      </c>
    </row>
    <row r="66" spans="1:5" ht="21" customHeight="1" x14ac:dyDescent="0.25">
      <c r="B66" s="105" t="s">
        <v>294</v>
      </c>
      <c r="C66" s="227">
        <v>-3529130</v>
      </c>
      <c r="D66" s="227">
        <v>-4719156</v>
      </c>
    </row>
    <row r="67" spans="1:5" ht="21" customHeight="1" x14ac:dyDescent="0.25">
      <c r="B67" s="101"/>
      <c r="C67" s="93"/>
      <c r="D67" s="93"/>
    </row>
    <row r="68" spans="1:5" ht="21" customHeight="1" x14ac:dyDescent="0.25">
      <c r="B68" s="102" t="s">
        <v>295</v>
      </c>
      <c r="C68" s="93"/>
      <c r="D68" s="93"/>
    </row>
    <row r="69" spans="1:5" ht="21" customHeight="1" x14ac:dyDescent="0.25">
      <c r="B69" s="101" t="s">
        <v>296</v>
      </c>
      <c r="C69" s="93">
        <v>4343302</v>
      </c>
      <c r="D69" s="93">
        <v>4382727</v>
      </c>
    </row>
    <row r="70" spans="1:5" ht="21" customHeight="1" x14ac:dyDescent="0.25">
      <c r="B70" s="101" t="s">
        <v>297</v>
      </c>
      <c r="C70" s="93">
        <v>-45590</v>
      </c>
      <c r="D70" s="93">
        <v>-40929</v>
      </c>
    </row>
    <row r="71" spans="1:5" ht="21" customHeight="1" x14ac:dyDescent="0.25">
      <c r="B71" s="101" t="s">
        <v>298</v>
      </c>
      <c r="C71" s="93">
        <v>-2368868</v>
      </c>
      <c r="D71" s="93">
        <v>-575916</v>
      </c>
    </row>
    <row r="72" spans="1:5" ht="21" customHeight="1" x14ac:dyDescent="0.25">
      <c r="B72" s="103" t="s">
        <v>299</v>
      </c>
      <c r="C72" s="93">
        <v>-282104</v>
      </c>
      <c r="D72" s="93" t="s">
        <v>60</v>
      </c>
    </row>
    <row r="73" spans="1:5" ht="21" customHeight="1" x14ac:dyDescent="0.25">
      <c r="B73" s="105" t="s">
        <v>300</v>
      </c>
      <c r="C73" s="227">
        <v>1646740</v>
      </c>
      <c r="D73" s="227">
        <v>3765882</v>
      </c>
    </row>
    <row r="74" spans="1:5" ht="21" customHeight="1" x14ac:dyDescent="0.25">
      <c r="B74" s="102"/>
      <c r="C74" s="228"/>
      <c r="D74" s="228"/>
      <c r="E74" s="40"/>
    </row>
    <row r="75" spans="1:5" s="40" customFormat="1" ht="21" customHeight="1" x14ac:dyDescent="0.25">
      <c r="A75"/>
      <c r="B75" s="119" t="s">
        <v>301</v>
      </c>
      <c r="C75" s="68">
        <v>-378989</v>
      </c>
      <c r="D75" s="68">
        <v>494114</v>
      </c>
      <c r="E75"/>
    </row>
    <row r="76" spans="1:5" ht="21" customHeight="1" x14ac:dyDescent="0.25">
      <c r="B76" s="101" t="s">
        <v>302</v>
      </c>
      <c r="C76" s="14">
        <v>951779</v>
      </c>
      <c r="D76" s="14">
        <v>447967</v>
      </c>
    </row>
    <row r="77" spans="1:5" x14ac:dyDescent="0.25">
      <c r="B77" s="101" t="s">
        <v>303</v>
      </c>
      <c r="C77" s="246">
        <v>572790</v>
      </c>
      <c r="D77" s="247">
        <v>942081</v>
      </c>
    </row>
    <row r="78" spans="1:5" x14ac:dyDescent="0.25">
      <c r="C78" s="248"/>
      <c r="D78" s="248"/>
    </row>
    <row r="79" spans="1:5" x14ac:dyDescent="0.25">
      <c r="B79" s="240"/>
      <c r="C79" s="240"/>
      <c r="D79" s="240"/>
    </row>
    <row r="80" spans="1:5" x14ac:dyDescent="0.25">
      <c r="B80" s="240"/>
      <c r="C80" s="240"/>
      <c r="D80" s="240"/>
    </row>
    <row r="81" spans="2:4" x14ac:dyDescent="0.25">
      <c r="B81" s="240"/>
      <c r="C81" s="240"/>
      <c r="D81" s="240"/>
    </row>
    <row r="82" spans="2:4" x14ac:dyDescent="0.25">
      <c r="B82" s="240"/>
      <c r="C82" s="240"/>
      <c r="D82" s="240"/>
    </row>
    <row r="83" spans="2:4" x14ac:dyDescent="0.25">
      <c r="B83" s="240"/>
      <c r="C83" s="240"/>
      <c r="D83" s="240"/>
    </row>
    <row r="84" spans="2:4" x14ac:dyDescent="0.25">
      <c r="B84" s="240"/>
      <c r="C84" s="240"/>
      <c r="D84" s="240"/>
    </row>
    <row r="85" spans="2:4" x14ac:dyDescent="0.25">
      <c r="B85" s="240"/>
      <c r="C85" s="240"/>
      <c r="D85" s="240"/>
    </row>
  </sheetData>
  <mergeCells count="2">
    <mergeCell ref="B10:D10"/>
    <mergeCell ref="D11"/>
  </mergeCells>
  <conditionalFormatting sqref="B13:D77">
    <cfRule type="expression" dxfId="1" priority="4">
      <formula>MOD(ROW(),2)=0</formula>
    </cfRule>
  </conditionalFormatting>
  <conditionalFormatting sqref="C78:D78">
    <cfRule type="expression" dxfId="0" priority="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autoPageBreaks="0"/>
  </sheetPr>
  <dimension ref="B1:M65"/>
  <sheetViews>
    <sheetView showGridLines="0" showRowColHeaders="0" workbookViewId="0">
      <selection activeCell="B28" sqref="B28:F28"/>
    </sheetView>
  </sheetViews>
  <sheetFormatPr defaultColWidth="9.140625" defaultRowHeight="0" customHeight="1" zeroHeight="1" x14ac:dyDescent="0.2"/>
  <cols>
    <col min="1" max="1" width="16.5703125" style="7" customWidth="1"/>
    <col min="2" max="2" width="30.85546875" style="7" customWidth="1"/>
    <col min="3" max="3" width="10.85546875" style="7" customWidth="1"/>
    <col min="4" max="4" width="5" style="7" customWidth="1"/>
    <col min="5" max="5" width="36.7109375" style="7" customWidth="1"/>
    <col min="6" max="6" width="9.140625" style="7" customWidth="1"/>
    <col min="7" max="7" width="13.7109375" style="7" customWidth="1"/>
    <col min="8" max="10" width="9.140625" style="7" customWidth="1"/>
    <col min="11" max="11" width="12.140625" style="7" bestFit="1" customWidth="1"/>
    <col min="12" max="12" width="9.140625" style="7" customWidth="1"/>
    <col min="13" max="13" width="11.5703125" style="7" customWidth="1"/>
    <col min="14" max="16384" width="9.140625" style="7"/>
  </cols>
  <sheetData>
    <row r="1" spans="2:7" ht="12.75" customHeight="1" x14ac:dyDescent="0.2">
      <c r="B1" s="49"/>
      <c r="C1" s="5"/>
      <c r="D1" s="5"/>
      <c r="E1" s="5"/>
      <c r="F1" s="5"/>
      <c r="G1" s="5"/>
    </row>
    <row r="2" spans="2:7" ht="12.75" customHeight="1" x14ac:dyDescent="0.2">
      <c r="B2" s="5"/>
      <c r="C2" s="5"/>
      <c r="D2" s="5"/>
      <c r="E2" s="5"/>
      <c r="F2" s="5"/>
      <c r="G2" s="5"/>
    </row>
    <row r="3" spans="2:7" ht="12.75" customHeight="1" x14ac:dyDescent="0.2">
      <c r="B3" s="5"/>
      <c r="C3" s="5"/>
      <c r="D3" s="5"/>
      <c r="E3" s="5"/>
      <c r="F3" s="5"/>
      <c r="G3" s="5"/>
    </row>
    <row r="4" spans="2:7" ht="12.75" customHeight="1" x14ac:dyDescent="0.2">
      <c r="B4" s="5"/>
      <c r="C4" s="5"/>
      <c r="D4" s="5"/>
      <c r="E4" s="5"/>
      <c r="F4" s="5"/>
      <c r="G4" s="5"/>
    </row>
    <row r="5" spans="2:7" ht="12.75" customHeight="1" x14ac:dyDescent="0.2">
      <c r="B5" s="5"/>
      <c r="C5" s="5"/>
      <c r="D5" s="5"/>
      <c r="E5" s="5"/>
      <c r="F5" s="5"/>
      <c r="G5" s="5"/>
    </row>
    <row r="6" spans="2:7" ht="12.75" customHeight="1" x14ac:dyDescent="0.2">
      <c r="B6" s="5"/>
      <c r="C6" s="5"/>
      <c r="D6" s="5"/>
      <c r="E6" s="5"/>
      <c r="F6" s="5"/>
      <c r="G6" s="5"/>
    </row>
    <row r="7" spans="2:7" ht="9" customHeight="1" x14ac:dyDescent="0.2"/>
    <row r="8" spans="2:7" ht="12.75" customHeight="1" x14ac:dyDescent="0.2"/>
    <row r="9" spans="2:7" ht="12.75" customHeight="1" thickBot="1" x14ac:dyDescent="0.25"/>
    <row r="10" spans="2:7" ht="33.75" customHeight="1" thickTop="1" x14ac:dyDescent="0.2">
      <c r="B10" s="255" t="s">
        <v>0</v>
      </c>
      <c r="C10" s="256"/>
      <c r="E10" s="259" t="s">
        <v>1</v>
      </c>
      <c r="F10" s="260"/>
    </row>
    <row r="11" spans="2:7" ht="15.75" x14ac:dyDescent="0.2">
      <c r="B11" s="257" t="s">
        <v>304</v>
      </c>
      <c r="C11" s="258"/>
      <c r="E11" s="257" t="s">
        <v>304</v>
      </c>
      <c r="F11" s="258"/>
    </row>
    <row r="12" spans="2:7" ht="12.75" x14ac:dyDescent="0.2">
      <c r="B12" s="122" t="s">
        <v>2</v>
      </c>
      <c r="C12" s="123">
        <v>7708</v>
      </c>
      <c r="E12" s="122" t="s">
        <v>3</v>
      </c>
      <c r="F12" s="123">
        <v>6847</v>
      </c>
    </row>
    <row r="13" spans="2:7" ht="12.75" x14ac:dyDescent="0.2">
      <c r="B13" s="86" t="s">
        <v>4</v>
      </c>
      <c r="C13" s="96">
        <v>1340</v>
      </c>
      <c r="D13" s="98"/>
      <c r="E13" s="86"/>
      <c r="F13" s="96"/>
    </row>
    <row r="14" spans="2:7" ht="14.25" x14ac:dyDescent="0.2">
      <c r="B14" s="87" t="s">
        <v>5</v>
      </c>
      <c r="C14" s="97">
        <v>4771</v>
      </c>
      <c r="D14" s="98"/>
      <c r="E14" s="126" t="s">
        <v>6</v>
      </c>
      <c r="F14" s="125">
        <v>1798</v>
      </c>
    </row>
    <row r="15" spans="2:7" ht="14.25" x14ac:dyDescent="0.2">
      <c r="B15" s="86" t="s">
        <v>7</v>
      </c>
      <c r="C15" s="96">
        <v>119</v>
      </c>
      <c r="E15" s="87"/>
      <c r="F15" s="97"/>
    </row>
    <row r="16" spans="2:7" ht="14.25" x14ac:dyDescent="0.2">
      <c r="B16" s="87" t="s">
        <v>8</v>
      </c>
      <c r="C16" s="97">
        <v>270</v>
      </c>
      <c r="E16" s="126" t="s">
        <v>9</v>
      </c>
      <c r="F16" s="125">
        <v>106</v>
      </c>
    </row>
    <row r="17" spans="2:13" ht="12.75" x14ac:dyDescent="0.2">
      <c r="B17" s="86" t="s">
        <v>10</v>
      </c>
      <c r="C17" s="96">
        <v>1072</v>
      </c>
      <c r="E17" s="87"/>
      <c r="F17" s="97"/>
    </row>
    <row r="18" spans="2:13" ht="12.75" x14ac:dyDescent="0.2">
      <c r="B18" s="87" t="s">
        <v>11</v>
      </c>
      <c r="C18" s="97">
        <v>136</v>
      </c>
      <c r="E18" s="126" t="s">
        <v>12</v>
      </c>
      <c r="F18" s="125">
        <v>2997</v>
      </c>
    </row>
    <row r="19" spans="2:13" ht="12.75" x14ac:dyDescent="0.2">
      <c r="B19" s="86"/>
      <c r="C19" s="96"/>
      <c r="E19" s="87"/>
      <c r="F19" s="97"/>
    </row>
    <row r="20" spans="2:13" ht="12.75" x14ac:dyDescent="0.2">
      <c r="B20" s="87"/>
      <c r="C20" s="97"/>
      <c r="E20" s="126" t="s">
        <v>13</v>
      </c>
      <c r="F20" s="125">
        <v>0</v>
      </c>
    </row>
    <row r="21" spans="2:13" ht="25.5" x14ac:dyDescent="0.2">
      <c r="B21" s="124" t="s">
        <v>14</v>
      </c>
      <c r="C21" s="125">
        <v>2012</v>
      </c>
      <c r="E21" s="131"/>
      <c r="F21" s="123"/>
    </row>
    <row r="22" spans="2:13" ht="12.75" x14ac:dyDescent="0.2">
      <c r="B22" s="87"/>
      <c r="C22" s="97"/>
      <c r="E22" s="127"/>
      <c r="F22" s="128"/>
    </row>
    <row r="23" spans="2:13" ht="12.75" x14ac:dyDescent="0.2">
      <c r="B23" s="86"/>
      <c r="C23" s="96"/>
      <c r="E23" s="132"/>
      <c r="F23" s="133"/>
    </row>
    <row r="24" spans="2:13" ht="12.75" x14ac:dyDescent="0.2">
      <c r="B24" s="87"/>
      <c r="C24" s="97"/>
      <c r="E24" s="127"/>
      <c r="F24" s="128"/>
    </row>
    <row r="25" spans="2:13" ht="12.75" x14ac:dyDescent="0.2">
      <c r="B25" s="124" t="s">
        <v>15</v>
      </c>
      <c r="C25" s="125">
        <v>2028</v>
      </c>
      <c r="E25" s="131"/>
      <c r="F25" s="123"/>
    </row>
    <row r="26" spans="2:13" ht="13.5" thickBot="1" x14ac:dyDescent="0.25">
      <c r="B26" s="120"/>
      <c r="C26" s="121"/>
      <c r="E26" s="129"/>
      <c r="F26" s="130"/>
    </row>
    <row r="27" spans="2:13" ht="12.75" customHeight="1" thickTop="1" x14ac:dyDescent="0.25">
      <c r="D27" s="11"/>
    </row>
    <row r="28" spans="2:13" ht="18.75" customHeight="1" x14ac:dyDescent="0.2">
      <c r="B28" s="254" t="s">
        <v>16</v>
      </c>
      <c r="C28" s="254"/>
      <c r="D28" s="254"/>
      <c r="E28" s="254"/>
      <c r="F28" s="254"/>
    </row>
    <row r="29" spans="2:13" ht="15" customHeight="1" x14ac:dyDescent="0.25">
      <c r="B29" s="261" t="s">
        <v>17</v>
      </c>
      <c r="C29" s="261"/>
      <c r="D29" s="261"/>
      <c r="E29" s="261"/>
      <c r="F29" s="55"/>
      <c r="M29" s="9"/>
    </row>
    <row r="30" spans="2:13" ht="12.75" customHeight="1" x14ac:dyDescent="0.25">
      <c r="B30" s="261" t="s">
        <v>18</v>
      </c>
      <c r="C30" s="261"/>
      <c r="D30" s="261"/>
      <c r="E30" s="261"/>
      <c r="F30" s="55"/>
      <c r="M30" s="9"/>
    </row>
    <row r="31" spans="2:13" ht="12.75" customHeight="1" x14ac:dyDescent="0.25">
      <c r="B31" s="261" t="s">
        <v>19</v>
      </c>
      <c r="C31" s="261"/>
      <c r="D31" s="261"/>
      <c r="E31" s="261"/>
      <c r="F31" s="55"/>
      <c r="K31" s="10"/>
      <c r="M31" s="9"/>
    </row>
    <row r="32" spans="2:13" ht="12.75" customHeight="1" x14ac:dyDescent="0.25">
      <c r="B32" s="254" t="s">
        <v>20</v>
      </c>
      <c r="C32" s="254"/>
      <c r="D32" s="254"/>
      <c r="E32" s="254"/>
      <c r="F32" s="55"/>
      <c r="K32" s="10"/>
      <c r="M32" s="9"/>
    </row>
    <row r="33" spans="2:13" ht="12.75" customHeight="1" x14ac:dyDescent="0.25">
      <c r="B33" s="254" t="s">
        <v>21</v>
      </c>
      <c r="C33" s="254"/>
      <c r="D33" s="254"/>
      <c r="E33" s="254"/>
      <c r="F33" s="88"/>
      <c r="M33" s="9"/>
    </row>
    <row r="34" spans="2:13" ht="12.75" customHeight="1" x14ac:dyDescent="0.25">
      <c r="M34" s="9"/>
    </row>
    <row r="35" spans="2:13" ht="12.75" customHeight="1" x14ac:dyDescent="0.25">
      <c r="C35" s="8"/>
      <c r="F35" s="8"/>
      <c r="M35" s="9"/>
    </row>
    <row r="36" spans="2:13" ht="12.75" customHeight="1" x14ac:dyDescent="0.2">
      <c r="M36" s="8"/>
    </row>
    <row r="37" spans="2:13" ht="12.75" customHeight="1" x14ac:dyDescent="0.2"/>
    <row r="38" spans="2:13" ht="12.75" customHeight="1" x14ac:dyDescent="0.2"/>
    <row r="39" spans="2:13" ht="12.75" customHeight="1" x14ac:dyDescent="0.2"/>
    <row r="40" spans="2:13" ht="12.75" customHeight="1" x14ac:dyDescent="0.2"/>
    <row r="41" spans="2:13" ht="12.75" customHeight="1" x14ac:dyDescent="0.2"/>
    <row r="42" spans="2:13" ht="12.75" customHeight="1" x14ac:dyDescent="0.2"/>
    <row r="43" spans="2:13" ht="12.75" customHeight="1" x14ac:dyDescent="0.2"/>
    <row r="44" spans="2:13" ht="12.75" customHeight="1" x14ac:dyDescent="0.2"/>
    <row r="45" spans="2:13" ht="12.75" customHeight="1" x14ac:dyDescent="0.2"/>
    <row r="46" spans="2:13" ht="12.75" customHeight="1" x14ac:dyDescent="0.2"/>
    <row r="47" spans="2:13" ht="12.75" customHeight="1" x14ac:dyDescent="0.2"/>
    <row r="48" spans="2:13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</sheetData>
  <mergeCells count="10">
    <mergeCell ref="B33:E33"/>
    <mergeCell ref="B10:C10"/>
    <mergeCell ref="B11:C11"/>
    <mergeCell ref="E10:F10"/>
    <mergeCell ref="E11:F11"/>
    <mergeCell ref="B28:F28"/>
    <mergeCell ref="B29:E29"/>
    <mergeCell ref="B30:E30"/>
    <mergeCell ref="B31:E31"/>
    <mergeCell ref="B32:E32"/>
  </mergeCells>
  <pageMargins left="0" right="0" top="0" bottom="0" header="0" footer="0"/>
  <pageSetup paperSize="9" scale="75" orientation="landscape" r:id="rId1"/>
  <headerFooter alignWithMargins="0">
    <oddFooter>&amp;R_x000D_&amp;1#&amp;"Aptos"&amp;10&amp;K000000 Classificação: Direcionado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B1:BY46"/>
  <sheetViews>
    <sheetView showGridLines="0" showRowColHeaders="0" tabSelected="1" zoomScale="80" zoomScaleNormal="80" workbookViewId="0">
      <selection activeCell="B27" sqref="B27:F2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7" defaultRowHeight="15" x14ac:dyDescent="0.25"/>
  <cols>
    <col min="1" max="1" width="9.85546875" customWidth="1"/>
    <col min="2" max="2" width="28.28515625" bestFit="1" customWidth="1"/>
    <col min="3" max="4" width="13.42578125" customWidth="1"/>
    <col min="5" max="5" width="14.42578125" customWidth="1"/>
    <col min="6" max="6" width="15.7109375" customWidth="1"/>
    <col min="7" max="7" width="13.7109375" customWidth="1"/>
    <col min="8" max="8" width="17" customWidth="1"/>
    <col min="9" max="9" width="13.140625" customWidth="1"/>
    <col min="10" max="10" width="13.7109375" customWidth="1"/>
    <col min="11" max="17" width="14.42578125" customWidth="1"/>
    <col min="18" max="18" width="12.7109375" customWidth="1"/>
    <col min="19" max="19" width="12.42578125" customWidth="1"/>
    <col min="20" max="20" width="9.140625" customWidth="1"/>
    <col min="21" max="21" width="12.7109375" customWidth="1"/>
    <col min="22" max="22" width="13" customWidth="1"/>
    <col min="23" max="23" width="11.140625" customWidth="1"/>
    <col min="24" max="24" width="12.85546875" customWidth="1"/>
    <col min="25" max="25" width="13.5703125" customWidth="1"/>
    <col min="26" max="26" width="11.140625" customWidth="1"/>
    <col min="27" max="27" width="10.28515625" customWidth="1"/>
    <col min="28" max="28" width="13.140625" customWidth="1"/>
    <col min="29" max="29" width="11.140625" customWidth="1"/>
    <col min="30" max="30" width="10.28515625" customWidth="1"/>
    <col min="31" max="31" width="12.140625" customWidth="1"/>
    <col min="32" max="32" width="12.5703125" customWidth="1"/>
    <col min="33" max="33" width="10.28515625" customWidth="1"/>
    <col min="34" max="34" width="13.42578125" customWidth="1"/>
    <col min="35" max="35" width="13.5703125" customWidth="1"/>
    <col min="36" max="36" width="10.28515625" customWidth="1"/>
    <col min="37" max="37" width="12.5703125" customWidth="1"/>
    <col min="38" max="38" width="11.140625" customWidth="1"/>
    <col min="39" max="39" width="12" customWidth="1"/>
    <col min="40" max="40" width="12.5703125" customWidth="1"/>
    <col min="41" max="41" width="11.140625" customWidth="1"/>
    <col min="42" max="43" width="10.28515625" customWidth="1"/>
    <col min="44" max="44" width="11.140625" customWidth="1"/>
    <col min="45" max="45" width="10.28515625" customWidth="1"/>
    <col min="46" max="46" width="12.140625" customWidth="1"/>
    <col min="47" max="47" width="11.140625" customWidth="1"/>
    <col min="48" max="48" width="12.28515625" customWidth="1"/>
    <col min="49" max="49" width="12.7109375" customWidth="1"/>
    <col min="50" max="50" width="11.140625" customWidth="1"/>
    <col min="51" max="51" width="11.28515625" bestFit="1" customWidth="1"/>
    <col min="52" max="52" width="11.5703125" customWidth="1"/>
    <col min="53" max="53" width="11.140625" customWidth="1"/>
    <col min="54" max="55" width="10.28515625" customWidth="1"/>
    <col min="56" max="56" width="11.140625" customWidth="1"/>
    <col min="57" max="58" width="10.28515625" customWidth="1"/>
    <col min="59" max="59" width="11.140625" customWidth="1"/>
    <col min="60" max="61" width="10.28515625" customWidth="1"/>
    <col min="62" max="62" width="11.140625" customWidth="1"/>
    <col min="63" max="63" width="11" customWidth="1"/>
    <col min="64" max="64" width="12.140625" customWidth="1"/>
    <col min="65" max="65" width="11.140625" customWidth="1"/>
    <col min="66" max="67" width="10.28515625" customWidth="1"/>
    <col min="68" max="68" width="11.140625" customWidth="1"/>
    <col min="69" max="70" width="10.28515625" customWidth="1"/>
    <col min="71" max="71" width="11.140625" customWidth="1"/>
    <col min="72" max="73" width="10.28515625" customWidth="1"/>
    <col min="74" max="74" width="11.140625" customWidth="1"/>
    <col min="75" max="75" width="11.28515625" bestFit="1" customWidth="1"/>
    <col min="76" max="76" width="18.42578125" bestFit="1" customWidth="1"/>
    <col min="77" max="77" width="11.140625" customWidth="1"/>
    <col min="78" max="79" width="10.28515625" customWidth="1"/>
    <col min="80" max="80" width="11.140625" customWidth="1"/>
  </cols>
  <sheetData>
    <row r="1" spans="2:77" ht="15" customHeight="1" x14ac:dyDescent="0.25">
      <c r="B1" s="49"/>
      <c r="C1" s="49"/>
      <c r="D1" s="49"/>
      <c r="E1" s="49"/>
      <c r="F1" s="49"/>
      <c r="G1" s="49"/>
      <c r="H1" s="49"/>
      <c r="I1" s="49"/>
      <c r="J1" s="49"/>
      <c r="K1" s="5"/>
      <c r="L1" s="5"/>
      <c r="M1" s="5"/>
      <c r="N1" s="5"/>
      <c r="O1" s="5"/>
      <c r="P1" s="5"/>
      <c r="Q1" s="5"/>
    </row>
    <row r="2" spans="2:77" ht="15" customHeight="1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2:77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77" ht="15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77" ht="15" customHeigh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77" ht="15" customHeight="1" x14ac:dyDescent="0.25">
      <c r="B6" s="5"/>
      <c r="C6" s="5"/>
      <c r="D6" s="5"/>
      <c r="E6" s="5"/>
      <c r="F6" s="5"/>
      <c r="G6" s="5"/>
      <c r="H6" s="208"/>
      <c r="I6" s="5"/>
      <c r="J6" s="5"/>
      <c r="K6" s="5"/>
      <c r="L6" s="5"/>
      <c r="M6" s="5"/>
      <c r="N6" s="5"/>
      <c r="O6" s="5"/>
      <c r="P6" s="5"/>
      <c r="Q6" s="5"/>
    </row>
    <row r="7" spans="2:77" x14ac:dyDescent="0.25">
      <c r="H7" s="209"/>
    </row>
    <row r="8" spans="2:77" x14ac:dyDescent="0.25">
      <c r="H8" s="210"/>
    </row>
    <row r="10" spans="2:77" ht="15.75" customHeight="1" thickBot="1" x14ac:dyDescent="0.3">
      <c r="B10" s="4" t="s">
        <v>22</v>
      </c>
      <c r="C10" s="4"/>
      <c r="D10" s="4"/>
      <c r="E10" s="4"/>
      <c r="F10" s="4"/>
      <c r="G10" s="4"/>
      <c r="H10" s="4"/>
      <c r="I10" s="4"/>
      <c r="J10" s="4"/>
      <c r="L10" s="269" t="s">
        <v>23</v>
      </c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</row>
    <row r="11" spans="2:77" ht="15.75" customHeight="1" thickTop="1" x14ac:dyDescent="0.25">
      <c r="B11" s="266"/>
      <c r="C11" s="262" t="s">
        <v>24</v>
      </c>
      <c r="D11" s="262"/>
      <c r="E11" s="262"/>
      <c r="F11" s="262" t="s">
        <v>25</v>
      </c>
      <c r="G11" s="262"/>
      <c r="H11" s="262"/>
      <c r="I11" s="267" t="s">
        <v>26</v>
      </c>
      <c r="J11" s="268"/>
      <c r="L11" s="263" t="s">
        <v>27</v>
      </c>
      <c r="M11" s="264"/>
      <c r="N11" s="265"/>
      <c r="O11" s="263" t="s">
        <v>28</v>
      </c>
      <c r="P11" s="264"/>
      <c r="Q11" s="265"/>
      <c r="R11" s="263" t="s">
        <v>29</v>
      </c>
      <c r="S11" s="264"/>
      <c r="T11" s="265"/>
      <c r="U11" s="262" t="s">
        <v>25</v>
      </c>
      <c r="V11" s="262"/>
      <c r="W11" s="262"/>
      <c r="X11" s="262" t="s">
        <v>30</v>
      </c>
      <c r="Y11" s="262"/>
      <c r="Z11" s="262"/>
      <c r="AA11" s="262" t="s">
        <v>31</v>
      </c>
      <c r="AB11" s="262"/>
      <c r="AC11" s="262"/>
      <c r="AD11" s="262" t="s">
        <v>32</v>
      </c>
      <c r="AE11" s="262"/>
      <c r="AF11" s="262"/>
      <c r="AG11" s="262" t="s">
        <v>33</v>
      </c>
      <c r="AH11" s="262"/>
      <c r="AI11" s="262"/>
      <c r="AJ11" s="262" t="s">
        <v>34</v>
      </c>
      <c r="AK11" s="262"/>
      <c r="AL11" s="262"/>
      <c r="AM11" s="262" t="s">
        <v>35</v>
      </c>
      <c r="AN11" s="262"/>
      <c r="AO11" s="262"/>
      <c r="AP11" s="262" t="s">
        <v>36</v>
      </c>
      <c r="AQ11" s="262"/>
      <c r="AR11" s="262"/>
      <c r="AS11" s="262" t="s">
        <v>37</v>
      </c>
      <c r="AT11" s="262"/>
      <c r="AU11" s="262"/>
      <c r="AV11" s="262" t="s">
        <v>38</v>
      </c>
      <c r="AW11" s="262"/>
      <c r="AX11" s="262"/>
      <c r="AY11" s="262" t="s">
        <v>39</v>
      </c>
      <c r="AZ11" s="262"/>
      <c r="BA11" s="262"/>
      <c r="BB11" s="262" t="s">
        <v>40</v>
      </c>
      <c r="BC11" s="262"/>
      <c r="BD11" s="262"/>
      <c r="BE11" s="262" t="s">
        <v>41</v>
      </c>
      <c r="BF11" s="262"/>
      <c r="BG11" s="262"/>
      <c r="BH11" s="262" t="s">
        <v>42</v>
      </c>
      <c r="BI11" s="262"/>
      <c r="BJ11" s="262"/>
      <c r="BK11" s="262" t="s">
        <v>43</v>
      </c>
      <c r="BL11" s="262"/>
      <c r="BM11" s="262"/>
      <c r="BN11" s="262" t="s">
        <v>44</v>
      </c>
      <c r="BO11" s="262"/>
      <c r="BP11" s="262"/>
      <c r="BQ11" s="262" t="s">
        <v>45</v>
      </c>
      <c r="BR11" s="262"/>
      <c r="BS11" s="262"/>
      <c r="BT11" s="262" t="s">
        <v>46</v>
      </c>
      <c r="BU11" s="262"/>
      <c r="BV11" s="262"/>
      <c r="BW11" s="262" t="s">
        <v>47</v>
      </c>
      <c r="BX11" s="262"/>
      <c r="BY11" s="262"/>
    </row>
    <row r="12" spans="2:77" ht="90" customHeight="1" x14ac:dyDescent="0.25">
      <c r="B12" s="266"/>
      <c r="C12" s="166" t="s">
        <v>48</v>
      </c>
      <c r="D12" s="166" t="s">
        <v>49</v>
      </c>
      <c r="E12" s="166" t="s">
        <v>50</v>
      </c>
      <c r="F12" s="166" t="s">
        <v>48</v>
      </c>
      <c r="G12" s="166" t="s">
        <v>49</v>
      </c>
      <c r="H12" s="166" t="s">
        <v>50</v>
      </c>
      <c r="I12" s="46" t="s">
        <v>48</v>
      </c>
      <c r="J12" s="46" t="s">
        <v>49</v>
      </c>
      <c r="L12" s="46" t="s">
        <v>48</v>
      </c>
      <c r="M12" s="46" t="s">
        <v>49</v>
      </c>
      <c r="N12" s="46" t="s">
        <v>50</v>
      </c>
      <c r="O12" s="46" t="s">
        <v>48</v>
      </c>
      <c r="P12" s="46" t="s">
        <v>49</v>
      </c>
      <c r="Q12" s="46" t="s">
        <v>50</v>
      </c>
      <c r="R12" s="46" t="s">
        <v>48</v>
      </c>
      <c r="S12" s="46" t="s">
        <v>49</v>
      </c>
      <c r="T12" s="46" t="s">
        <v>50</v>
      </c>
      <c r="U12" s="46" t="s">
        <v>48</v>
      </c>
      <c r="V12" s="46" t="s">
        <v>49</v>
      </c>
      <c r="W12" s="46" t="s">
        <v>50</v>
      </c>
      <c r="X12" s="46" t="s">
        <v>48</v>
      </c>
      <c r="Y12" s="46" t="s">
        <v>49</v>
      </c>
      <c r="Z12" s="46" t="s">
        <v>50</v>
      </c>
      <c r="AA12" s="46" t="s">
        <v>48</v>
      </c>
      <c r="AB12" s="46" t="s">
        <v>49</v>
      </c>
      <c r="AC12" s="46" t="s">
        <v>50</v>
      </c>
      <c r="AD12" s="46" t="s">
        <v>48</v>
      </c>
      <c r="AE12" s="46" t="s">
        <v>49</v>
      </c>
      <c r="AF12" s="46" t="s">
        <v>50</v>
      </c>
      <c r="AG12" s="46" t="s">
        <v>48</v>
      </c>
      <c r="AH12" s="46" t="s">
        <v>49</v>
      </c>
      <c r="AI12" s="46" t="s">
        <v>50</v>
      </c>
      <c r="AJ12" s="46" t="s">
        <v>48</v>
      </c>
      <c r="AK12" s="46" t="s">
        <v>49</v>
      </c>
      <c r="AL12" s="46" t="s">
        <v>50</v>
      </c>
      <c r="AM12" s="46" t="s">
        <v>48</v>
      </c>
      <c r="AN12" s="46" t="s">
        <v>49</v>
      </c>
      <c r="AO12" s="46" t="s">
        <v>50</v>
      </c>
      <c r="AP12" s="46" t="s">
        <v>48</v>
      </c>
      <c r="AQ12" s="46" t="s">
        <v>49</v>
      </c>
      <c r="AR12" s="46" t="s">
        <v>50</v>
      </c>
      <c r="AS12" s="46" t="s">
        <v>48</v>
      </c>
      <c r="AT12" s="46" t="s">
        <v>49</v>
      </c>
      <c r="AU12" s="46" t="s">
        <v>50</v>
      </c>
      <c r="AV12" s="46" t="s">
        <v>48</v>
      </c>
      <c r="AW12" s="46" t="s">
        <v>49</v>
      </c>
      <c r="AX12" s="46" t="s">
        <v>50</v>
      </c>
      <c r="AY12" s="46" t="s">
        <v>48</v>
      </c>
      <c r="AZ12" s="46" t="s">
        <v>49</v>
      </c>
      <c r="BA12" s="46" t="s">
        <v>50</v>
      </c>
      <c r="BB12" s="46" t="s">
        <v>48</v>
      </c>
      <c r="BC12" s="46" t="s">
        <v>49</v>
      </c>
      <c r="BD12" s="46" t="s">
        <v>50</v>
      </c>
      <c r="BE12" s="46" t="s">
        <v>48</v>
      </c>
      <c r="BF12" s="46" t="s">
        <v>49</v>
      </c>
      <c r="BG12" s="46" t="s">
        <v>50</v>
      </c>
      <c r="BH12" s="46" t="s">
        <v>48</v>
      </c>
      <c r="BI12" s="46" t="s">
        <v>49</v>
      </c>
      <c r="BJ12" s="46" t="s">
        <v>50</v>
      </c>
      <c r="BK12" s="46" t="s">
        <v>48</v>
      </c>
      <c r="BL12" s="46" t="s">
        <v>49</v>
      </c>
      <c r="BM12" s="46" t="s">
        <v>50</v>
      </c>
      <c r="BN12" s="46" t="s">
        <v>48</v>
      </c>
      <c r="BO12" s="46" t="s">
        <v>49</v>
      </c>
      <c r="BP12" s="46" t="s">
        <v>50</v>
      </c>
      <c r="BQ12" s="46" t="s">
        <v>48</v>
      </c>
      <c r="BR12" s="46" t="s">
        <v>49</v>
      </c>
      <c r="BS12" s="46" t="s">
        <v>50</v>
      </c>
      <c r="BT12" s="46" t="s">
        <v>48</v>
      </c>
      <c r="BU12" s="46" t="s">
        <v>49</v>
      </c>
      <c r="BV12" s="46" t="s">
        <v>50</v>
      </c>
      <c r="BW12" s="46" t="s">
        <v>48</v>
      </c>
      <c r="BX12" s="46" t="s">
        <v>49</v>
      </c>
      <c r="BY12" s="46" t="s">
        <v>50</v>
      </c>
    </row>
    <row r="13" spans="2:77" ht="18.600000000000001" customHeight="1" x14ac:dyDescent="0.25">
      <c r="B13" s="59" t="s">
        <v>51</v>
      </c>
      <c r="C13" s="14">
        <v>3658287</v>
      </c>
      <c r="D13" s="14">
        <v>3554365</v>
      </c>
      <c r="E13" s="77">
        <v>971.59</v>
      </c>
      <c r="F13" s="14">
        <v>3449635</v>
      </c>
      <c r="G13" s="14">
        <v>3123510</v>
      </c>
      <c r="H13" s="77">
        <v>905.46</v>
      </c>
      <c r="I13" s="77">
        <v>6.05</v>
      </c>
      <c r="J13" s="77">
        <v>13.79</v>
      </c>
      <c r="L13" s="14">
        <v>3667850</v>
      </c>
      <c r="M13" s="14">
        <v>3374149</v>
      </c>
      <c r="N13" s="77">
        <v>919.93</v>
      </c>
      <c r="O13" s="14">
        <v>3837945</v>
      </c>
      <c r="P13" s="14">
        <v>3422560</v>
      </c>
      <c r="Q13" s="77">
        <f t="shared" ref="Q13:Q20" si="0">O13/P13*1000</f>
        <v>1121.3667547099246</v>
      </c>
      <c r="R13" s="14">
        <v>14430057</v>
      </c>
      <c r="S13" s="14">
        <v>12970970</v>
      </c>
      <c r="T13" s="77">
        <f>S13/R13*1000</f>
        <v>898.88556919768223</v>
      </c>
      <c r="U13" s="14">
        <v>3449635</v>
      </c>
      <c r="V13" s="14">
        <v>3123510</v>
      </c>
      <c r="W13" s="77">
        <v>905.46</v>
      </c>
      <c r="X13" s="14">
        <v>3150675</v>
      </c>
      <c r="Y13" s="14">
        <v>3066721</v>
      </c>
      <c r="Z13" s="77">
        <f>Y13/X13*1000</f>
        <v>973.353646440842</v>
      </c>
      <c r="AA13" s="14">
        <v>3250170</v>
      </c>
      <c r="AB13" s="14">
        <v>3126497</v>
      </c>
      <c r="AC13" s="77">
        <f>AB13/AA13*1000</f>
        <v>961.94875960334377</v>
      </c>
      <c r="AD13" s="14">
        <v>13310995</v>
      </c>
      <c r="AE13" s="14">
        <v>10794350</v>
      </c>
      <c r="AF13" s="77">
        <f>AE13/AD13*1000</f>
        <v>810.93487000783932</v>
      </c>
      <c r="AG13" s="14">
        <v>3163575</v>
      </c>
      <c r="AH13" s="14">
        <v>2698431</v>
      </c>
      <c r="AI13" s="77">
        <v>852.96887224105649</v>
      </c>
      <c r="AJ13" s="14">
        <v>2944206</v>
      </c>
      <c r="AK13" s="14">
        <v>2531658</v>
      </c>
      <c r="AL13" s="77">
        <f>AK13/AJ13*1000</f>
        <v>859.87801125328872</v>
      </c>
      <c r="AM13" s="14">
        <v>2984825</v>
      </c>
      <c r="AN13" s="14">
        <v>2394793</v>
      </c>
      <c r="AO13" s="77">
        <f>AN13/AM13*1000</f>
        <v>802.32274923990519</v>
      </c>
      <c r="AP13" s="14">
        <v>11216803</v>
      </c>
      <c r="AQ13" s="14">
        <v>10133148</v>
      </c>
      <c r="AR13" s="77">
        <f>AQ13/AP13*1000</f>
        <v>903.39003011820751</v>
      </c>
      <c r="AS13" s="14">
        <v>2706219</v>
      </c>
      <c r="AT13" s="14">
        <v>2079674</v>
      </c>
      <c r="AU13" s="77">
        <v>768.48</v>
      </c>
      <c r="AV13" s="14">
        <v>2768128</v>
      </c>
      <c r="AW13" s="14">
        <v>2724031</v>
      </c>
      <c r="AX13" s="77">
        <f>AW13/AV13*1000</f>
        <v>984.0697395496162</v>
      </c>
      <c r="AY13" s="14">
        <v>2841768</v>
      </c>
      <c r="AZ13" s="14">
        <v>3115808</v>
      </c>
      <c r="BA13" s="77">
        <f>AZ13/AY13*1000</f>
        <v>1096.432924855231</v>
      </c>
      <c r="BB13" s="14">
        <v>11185772</v>
      </c>
      <c r="BC13" s="14">
        <v>11123490</v>
      </c>
      <c r="BD13" s="77">
        <f>BC13/BB13*1000</f>
        <v>994.43203383727109</v>
      </c>
      <c r="BE13" s="14">
        <v>2757428</v>
      </c>
      <c r="BF13" s="14">
        <v>2857043</v>
      </c>
      <c r="BG13" s="77">
        <f>BF13/BE13*1000</f>
        <v>1036.1260566005712</v>
      </c>
      <c r="BH13" s="14">
        <v>2766585</v>
      </c>
      <c r="BI13" s="14">
        <v>2620987</v>
      </c>
      <c r="BJ13" s="77">
        <f>BI13/BH13*1000</f>
        <v>947.37266340994404</v>
      </c>
      <c r="BK13" s="14">
        <v>2875007</v>
      </c>
      <c r="BL13" s="14">
        <v>2659586</v>
      </c>
      <c r="BM13" s="77">
        <f>BL13/BK13*1000</f>
        <v>925.07113895722694</v>
      </c>
      <c r="BN13" s="14">
        <v>10980626</v>
      </c>
      <c r="BO13" s="14">
        <v>9875244</v>
      </c>
      <c r="BP13" s="77">
        <f>BO13/BN13*1000</f>
        <v>899.33342598136028</v>
      </c>
      <c r="BQ13" s="14">
        <v>2652121</v>
      </c>
      <c r="BR13" s="14">
        <v>2408834</v>
      </c>
      <c r="BS13" s="77">
        <f>BR13/BQ13*1000</f>
        <v>908.26700591715087</v>
      </c>
      <c r="BT13" s="14">
        <v>2657910</v>
      </c>
      <c r="BU13" s="14">
        <v>2307579</v>
      </c>
      <c r="BV13" s="77">
        <f>BU13/BT13*1000</f>
        <v>868.19305394087826</v>
      </c>
      <c r="BW13" s="14">
        <v>2785000</v>
      </c>
      <c r="BX13" s="14">
        <v>2559056</v>
      </c>
      <c r="BY13" s="77">
        <f>BX13/BW13*1000</f>
        <v>918.87109515260329</v>
      </c>
    </row>
    <row r="14" spans="2:77" ht="18.600000000000001" customHeight="1" x14ac:dyDescent="0.25">
      <c r="B14" s="60" t="s">
        <v>52</v>
      </c>
      <c r="C14" s="61">
        <v>248604</v>
      </c>
      <c r="D14" s="61">
        <v>223663</v>
      </c>
      <c r="E14" s="78">
        <v>899.68</v>
      </c>
      <c r="F14" s="61">
        <v>346071</v>
      </c>
      <c r="G14" s="61">
        <v>291831</v>
      </c>
      <c r="H14" s="78">
        <v>843.27</v>
      </c>
      <c r="I14" s="78">
        <v>-28.16</v>
      </c>
      <c r="J14" s="78">
        <v>-23.36</v>
      </c>
      <c r="L14" s="61">
        <v>256710</v>
      </c>
      <c r="M14" s="61">
        <v>214895</v>
      </c>
      <c r="N14" s="78">
        <v>837.11</v>
      </c>
      <c r="O14" s="61">
        <v>272778</v>
      </c>
      <c r="P14" s="61">
        <v>227853</v>
      </c>
      <c r="Q14" s="78">
        <f t="shared" si="0"/>
        <v>1197.1665942515569</v>
      </c>
      <c r="R14" s="61">
        <v>1356598</v>
      </c>
      <c r="S14" s="61">
        <v>1133520</v>
      </c>
      <c r="T14" s="78">
        <f t="shared" ref="T14:T19" si="1">S14/R14*1000</f>
        <v>835.56071879805211</v>
      </c>
      <c r="U14" s="61">
        <v>346071</v>
      </c>
      <c r="V14" s="61">
        <v>291831</v>
      </c>
      <c r="W14" s="78">
        <v>843.27</v>
      </c>
      <c r="X14" s="61">
        <v>278451</v>
      </c>
      <c r="Y14" s="61">
        <v>281218</v>
      </c>
      <c r="Z14" s="78">
        <f t="shared" ref="Z14:Z19" si="2">Y14/X14*1000</f>
        <v>1009.9371164046815</v>
      </c>
      <c r="AA14" s="61">
        <v>275264</v>
      </c>
      <c r="AB14" s="61">
        <v>280060</v>
      </c>
      <c r="AC14" s="78">
        <f t="shared" ref="AC14:AC19" si="3">AB14/AA14*1000</f>
        <v>1017.423273657289</v>
      </c>
      <c r="AD14" s="61">
        <v>1552419</v>
      </c>
      <c r="AE14" s="61">
        <v>1174059</v>
      </c>
      <c r="AF14" s="78">
        <f t="shared" ref="AF14:AF19" si="4">AE14/AD14*1000</f>
        <v>756.27713909711235</v>
      </c>
      <c r="AG14" s="61">
        <v>384192</v>
      </c>
      <c r="AH14" s="61">
        <v>315361</v>
      </c>
      <c r="AI14" s="78">
        <v>820.84218307512913</v>
      </c>
      <c r="AJ14" s="61">
        <v>340970</v>
      </c>
      <c r="AK14" s="61">
        <v>291568</v>
      </c>
      <c r="AL14" s="78">
        <f>AK14/AJ14*1000</f>
        <v>855.11335308091623</v>
      </c>
      <c r="AM14" s="61">
        <v>334141</v>
      </c>
      <c r="AN14" s="61">
        <v>267124</v>
      </c>
      <c r="AO14" s="78">
        <f>AN14/AM14*1000</f>
        <v>799.43496906994346</v>
      </c>
      <c r="AP14" s="61">
        <v>1532562</v>
      </c>
      <c r="AQ14" s="61">
        <v>1240145</v>
      </c>
      <c r="AR14" s="78">
        <f>AQ14/AP14*1000</f>
        <v>809.19727880503365</v>
      </c>
      <c r="AS14" s="61">
        <v>395043</v>
      </c>
      <c r="AT14" s="61">
        <v>284861</v>
      </c>
      <c r="AU14" s="78">
        <v>721.09</v>
      </c>
      <c r="AV14" s="61">
        <v>399303</v>
      </c>
      <c r="AW14" s="61">
        <v>334891</v>
      </c>
      <c r="AX14" s="78">
        <f>AW14/AV14*1000</f>
        <v>838.68891543514576</v>
      </c>
      <c r="AY14" s="61">
        <v>368760</v>
      </c>
      <c r="AZ14" s="61">
        <v>344268</v>
      </c>
      <c r="BA14" s="78">
        <f>AZ14/AY14*1000</f>
        <v>933.58281809306868</v>
      </c>
      <c r="BB14" s="61">
        <v>1694611</v>
      </c>
      <c r="BC14" s="61">
        <v>1332655</v>
      </c>
      <c r="BD14" s="78">
        <f>BC14/BB14*1000</f>
        <v>786.40761803151281</v>
      </c>
      <c r="BE14" s="61">
        <v>424825</v>
      </c>
      <c r="BF14" s="61">
        <v>349472</v>
      </c>
      <c r="BG14" s="78">
        <f>BF14/BE14*1000</f>
        <v>822.6257870888013</v>
      </c>
      <c r="BH14" s="61">
        <v>425533</v>
      </c>
      <c r="BI14" s="61">
        <v>309802</v>
      </c>
      <c r="BJ14" s="78">
        <f>BI14/BH14*1000</f>
        <v>728.03284351624905</v>
      </c>
      <c r="BK14" s="61">
        <v>430303</v>
      </c>
      <c r="BL14" s="61">
        <v>315126</v>
      </c>
      <c r="BM14" s="78">
        <f>BL14/BK14*1000</f>
        <v>732.33512199543111</v>
      </c>
      <c r="BN14" s="61">
        <v>1772812</v>
      </c>
      <c r="BO14" s="61">
        <v>1229394</v>
      </c>
      <c r="BP14" s="78">
        <f>BO14/BN14*1000</f>
        <v>693.47116332696305</v>
      </c>
      <c r="BQ14" s="61">
        <v>462136</v>
      </c>
      <c r="BR14" s="61">
        <v>318493</v>
      </c>
      <c r="BS14" s="78">
        <f>BR14/BQ14*1000</f>
        <v>689.17591358388006</v>
      </c>
      <c r="BT14" s="61">
        <v>406876</v>
      </c>
      <c r="BU14" s="61">
        <v>287200</v>
      </c>
      <c r="BV14" s="78">
        <f>BU14/BT14*1000</f>
        <v>705.86616069760805</v>
      </c>
      <c r="BW14" s="61">
        <v>472440</v>
      </c>
      <c r="BX14" s="61">
        <v>328085</v>
      </c>
      <c r="BY14" s="78">
        <f>BX14/BW14*1000</f>
        <v>694.44797222927775</v>
      </c>
    </row>
    <row r="15" spans="2:77" ht="18.600000000000001" customHeight="1" x14ac:dyDescent="0.25">
      <c r="B15" s="59" t="s">
        <v>53</v>
      </c>
      <c r="C15" s="14">
        <v>1435281</v>
      </c>
      <c r="D15" s="14">
        <v>1303518</v>
      </c>
      <c r="E15" s="77">
        <v>908.2</v>
      </c>
      <c r="F15" s="14">
        <v>1504015</v>
      </c>
      <c r="G15" s="14">
        <v>1269369</v>
      </c>
      <c r="H15" s="77">
        <v>843.99</v>
      </c>
      <c r="I15" s="77">
        <v>-4.57</v>
      </c>
      <c r="J15" s="77">
        <v>2.69</v>
      </c>
      <c r="L15" s="14">
        <v>1512246</v>
      </c>
      <c r="M15" s="14">
        <v>1275767</v>
      </c>
      <c r="N15" s="77">
        <v>843.62</v>
      </c>
      <c r="O15" s="14">
        <v>1567978</v>
      </c>
      <c r="P15" s="14">
        <v>1283159</v>
      </c>
      <c r="Q15" s="77">
        <f t="shared" si="0"/>
        <v>1221.9670360415193</v>
      </c>
      <c r="R15" s="14">
        <v>6399845</v>
      </c>
      <c r="S15" s="14">
        <v>5304016</v>
      </c>
      <c r="T15" s="77">
        <f t="shared" si="1"/>
        <v>828.77257183572419</v>
      </c>
      <c r="U15" s="14">
        <v>1504015</v>
      </c>
      <c r="V15" s="14">
        <v>1269369</v>
      </c>
      <c r="W15" s="77">
        <v>843.99</v>
      </c>
      <c r="X15" s="14">
        <v>1037239</v>
      </c>
      <c r="Y15" s="14">
        <v>1282551</v>
      </c>
      <c r="Z15" s="77">
        <f t="shared" si="2"/>
        <v>1236.5047978334792</v>
      </c>
      <c r="AA15" s="14">
        <v>1076142</v>
      </c>
      <c r="AB15" s="14">
        <v>1318467</v>
      </c>
      <c r="AC15" s="77">
        <f t="shared" si="3"/>
        <v>1225.1793908238874</v>
      </c>
      <c r="AD15" s="14">
        <v>6354344</v>
      </c>
      <c r="AE15" s="14">
        <v>5018937</v>
      </c>
      <c r="AF15" s="77">
        <f t="shared" si="4"/>
        <v>789.84345197553046</v>
      </c>
      <c r="AG15" s="14">
        <v>1484316</v>
      </c>
      <c r="AH15" s="14">
        <v>1186019</v>
      </c>
      <c r="AI15" s="77">
        <v>799.03403318430844</v>
      </c>
      <c r="AJ15" s="14">
        <v>1101140</v>
      </c>
      <c r="AK15" s="14">
        <v>1255870</v>
      </c>
      <c r="AL15" s="77">
        <f>AK15/AJ15*1000</f>
        <v>1140.5180086092594</v>
      </c>
      <c r="AM15" s="14">
        <v>1113679</v>
      </c>
      <c r="AN15" s="14">
        <v>1186640</v>
      </c>
      <c r="AO15" s="77">
        <f>AN15/AM15*1000</f>
        <v>1065.5134917691721</v>
      </c>
      <c r="AP15" s="14">
        <v>4541506</v>
      </c>
      <c r="AQ15" s="14">
        <v>5024343</v>
      </c>
      <c r="AR15" s="77">
        <f>AQ15/AP15*1000</f>
        <v>1106.3164950128878</v>
      </c>
      <c r="AS15" s="14">
        <v>1061850</v>
      </c>
      <c r="AT15" s="14">
        <v>1068683</v>
      </c>
      <c r="AU15" s="77">
        <v>1006.43</v>
      </c>
      <c r="AV15" s="14">
        <v>1173445</v>
      </c>
      <c r="AW15" s="14">
        <v>1359370</v>
      </c>
      <c r="AX15" s="77">
        <f>AW15/AV15*1000</f>
        <v>1158.4437276566009</v>
      </c>
      <c r="AY15" s="14">
        <v>1148033</v>
      </c>
      <c r="AZ15" s="14">
        <v>1462294</v>
      </c>
      <c r="BA15" s="77">
        <f>AZ15/AY15*1000</f>
        <v>1273.7386468855859</v>
      </c>
      <c r="BB15" s="14">
        <v>4143117</v>
      </c>
      <c r="BC15" s="14">
        <v>4612943</v>
      </c>
      <c r="BD15" s="77">
        <f>BC15/BB15*1000</f>
        <v>1113.3991629973279</v>
      </c>
      <c r="BE15" s="14">
        <v>974873</v>
      </c>
      <c r="BF15" s="14">
        <v>1141112</v>
      </c>
      <c r="BG15" s="77">
        <f>BF15/BE15*1000</f>
        <v>1170.5237502731125</v>
      </c>
      <c r="BH15" s="14">
        <v>996054</v>
      </c>
      <c r="BI15" s="14">
        <v>1042491</v>
      </c>
      <c r="BJ15" s="77">
        <f>BI15/BH15*1000</f>
        <v>1046.6209663331508</v>
      </c>
      <c r="BK15" s="14">
        <v>1106513</v>
      </c>
      <c r="BL15" s="14">
        <v>1107130</v>
      </c>
      <c r="BM15" s="77">
        <f>BL15/BK15*1000</f>
        <v>1000.5576075473131</v>
      </c>
      <c r="BN15" s="14">
        <v>4383757</v>
      </c>
      <c r="BO15" s="14">
        <v>4074898</v>
      </c>
      <c r="BP15" s="77">
        <f>BO15/BN15*1000</f>
        <v>929.54468051034769</v>
      </c>
      <c r="BQ15" s="14">
        <v>960727</v>
      </c>
      <c r="BR15" s="14">
        <v>916075</v>
      </c>
      <c r="BS15" s="77">
        <f>BR15/BQ15*1000</f>
        <v>953.52269687434625</v>
      </c>
      <c r="BT15" s="14">
        <v>989135</v>
      </c>
      <c r="BU15" s="14">
        <v>903816</v>
      </c>
      <c r="BV15" s="77">
        <f>BU15/BT15*1000</f>
        <v>913.74382667684392</v>
      </c>
      <c r="BW15" s="14">
        <v>1323647</v>
      </c>
      <c r="BX15" s="14">
        <v>1195616</v>
      </c>
      <c r="BY15" s="77">
        <f>BX15/BW15*1000</f>
        <v>903.27406022904904</v>
      </c>
    </row>
    <row r="16" spans="2:77" ht="18.600000000000001" customHeight="1" x14ac:dyDescent="0.25">
      <c r="B16" s="60" t="s">
        <v>54</v>
      </c>
      <c r="C16" s="61">
        <v>1020701</v>
      </c>
      <c r="D16" s="61">
        <v>753696</v>
      </c>
      <c r="E16" s="78">
        <v>738.41</v>
      </c>
      <c r="F16" s="61">
        <v>1074936</v>
      </c>
      <c r="G16" s="61">
        <v>726456</v>
      </c>
      <c r="H16" s="78">
        <v>675.81</v>
      </c>
      <c r="I16" s="78">
        <v>-5.05</v>
      </c>
      <c r="J16" s="78">
        <v>3.75</v>
      </c>
      <c r="L16" s="61">
        <v>929849</v>
      </c>
      <c r="M16" s="61">
        <v>631603</v>
      </c>
      <c r="N16" s="78">
        <v>679.25</v>
      </c>
      <c r="O16" s="61">
        <v>679983</v>
      </c>
      <c r="P16" s="61">
        <v>504657</v>
      </c>
      <c r="Q16" s="78">
        <f t="shared" si="0"/>
        <v>1347.4161658314458</v>
      </c>
      <c r="R16" s="61">
        <v>3533721</v>
      </c>
      <c r="S16" s="61">
        <v>2497084</v>
      </c>
      <c r="T16" s="78">
        <f t="shared" si="1"/>
        <v>706.64435590698872</v>
      </c>
      <c r="U16" s="61">
        <v>1074936</v>
      </c>
      <c r="V16" s="61">
        <v>726456</v>
      </c>
      <c r="W16" s="78">
        <v>675.81</v>
      </c>
      <c r="X16" s="61">
        <v>752773</v>
      </c>
      <c r="Y16" s="61">
        <v>593953</v>
      </c>
      <c r="Z16" s="78">
        <f t="shared" si="2"/>
        <v>789.02006315316828</v>
      </c>
      <c r="AA16" s="61">
        <v>600086</v>
      </c>
      <c r="AB16" s="61">
        <v>528042</v>
      </c>
      <c r="AC16" s="78">
        <f t="shared" si="3"/>
        <v>879.94387471129141</v>
      </c>
      <c r="AD16" s="61">
        <v>3447474</v>
      </c>
      <c r="AE16" s="61">
        <v>2224234</v>
      </c>
      <c r="AF16" s="78">
        <f t="shared" si="4"/>
        <v>645.1778896664631</v>
      </c>
      <c r="AG16" s="61">
        <v>992993</v>
      </c>
      <c r="AH16" s="61">
        <v>660625</v>
      </c>
      <c r="AI16" s="78">
        <v>665.28666365221102</v>
      </c>
      <c r="AJ16" s="61">
        <v>796071</v>
      </c>
      <c r="AK16" s="61">
        <v>536103</v>
      </c>
      <c r="AL16" s="78">
        <f>AK16/AJ16*1000</f>
        <v>673.43616335728848</v>
      </c>
      <c r="AM16" s="61">
        <v>517361</v>
      </c>
      <c r="AN16" s="61">
        <v>390205</v>
      </c>
      <c r="AO16" s="78">
        <f>AN16/AM16*1000</f>
        <v>754.22190694698679</v>
      </c>
      <c r="AP16" s="61">
        <v>3061899</v>
      </c>
      <c r="AQ16" s="61">
        <v>2041079</v>
      </c>
      <c r="AR16" s="78">
        <f>AQ16/AP16*1000</f>
        <v>666.60559345687113</v>
      </c>
      <c r="AS16" s="61">
        <v>924189</v>
      </c>
      <c r="AT16" s="61">
        <v>538961</v>
      </c>
      <c r="AU16" s="78">
        <v>583.16999999999996</v>
      </c>
      <c r="AV16" s="61">
        <v>841411</v>
      </c>
      <c r="AW16" s="61">
        <v>539604</v>
      </c>
      <c r="AX16" s="78">
        <f>AW16/AV16*1000</f>
        <v>641.30846875070563</v>
      </c>
      <c r="AY16" s="61">
        <v>540836</v>
      </c>
      <c r="AZ16" s="61">
        <v>487744</v>
      </c>
      <c r="BA16" s="78">
        <f>AZ16/AY16*1000</f>
        <v>901.83345783194898</v>
      </c>
      <c r="BB16" s="61">
        <v>3944412</v>
      </c>
      <c r="BC16" s="61">
        <v>2557044</v>
      </c>
      <c r="BD16" s="78">
        <f>BC16/BB16*1000</f>
        <v>648.27000830542045</v>
      </c>
      <c r="BE16" s="61">
        <v>1163562</v>
      </c>
      <c r="BF16" s="61">
        <v>762327</v>
      </c>
      <c r="BG16" s="78">
        <f>BF16/BE16*1000</f>
        <v>655.16663486775951</v>
      </c>
      <c r="BH16" s="61">
        <v>1061983</v>
      </c>
      <c r="BI16" s="61">
        <v>625485</v>
      </c>
      <c r="BJ16" s="78">
        <f>BI16/BH16*1000</f>
        <v>588.97835464409513</v>
      </c>
      <c r="BK16" s="61">
        <v>837407</v>
      </c>
      <c r="BL16" s="61">
        <v>532951</v>
      </c>
      <c r="BM16" s="78">
        <f>BL16/BK16*1000</f>
        <v>636.43007522029313</v>
      </c>
      <c r="BN16" s="61">
        <v>3749372</v>
      </c>
      <c r="BO16" s="61">
        <v>2185209</v>
      </c>
      <c r="BP16" s="78">
        <f>BO16/BN16*1000</f>
        <v>582.82000292315615</v>
      </c>
      <c r="BQ16" s="61">
        <v>1134943</v>
      </c>
      <c r="BR16" s="61">
        <v>630988</v>
      </c>
      <c r="BS16" s="78">
        <f>BR16/BQ16*1000</f>
        <v>555.96448456001758</v>
      </c>
      <c r="BT16" s="61">
        <v>892061</v>
      </c>
      <c r="BU16" s="61">
        <v>510628</v>
      </c>
      <c r="BV16" s="78">
        <f>BU16/BT16*1000</f>
        <v>572.41376991035361</v>
      </c>
      <c r="BW16" s="61">
        <v>771566</v>
      </c>
      <c r="BX16" s="61">
        <v>471875</v>
      </c>
      <c r="BY16" s="78">
        <f>BX16/BW16*1000</f>
        <v>611.58086281666112</v>
      </c>
    </row>
    <row r="17" spans="2:77" ht="18.600000000000001" customHeight="1" x14ac:dyDescent="0.25">
      <c r="B17" s="59" t="s">
        <v>55</v>
      </c>
      <c r="C17" s="14">
        <v>225021</v>
      </c>
      <c r="D17" s="14">
        <v>227330</v>
      </c>
      <c r="E17" s="77">
        <v>1010.26</v>
      </c>
      <c r="F17" s="14">
        <v>235603</v>
      </c>
      <c r="G17" s="14">
        <v>219435</v>
      </c>
      <c r="H17" s="77">
        <v>931.38</v>
      </c>
      <c r="I17" s="77">
        <v>-4.49</v>
      </c>
      <c r="J17" s="77">
        <v>3.6</v>
      </c>
      <c r="L17" s="14">
        <v>252055</v>
      </c>
      <c r="M17" s="14">
        <v>228234</v>
      </c>
      <c r="N17" s="77">
        <v>905.49</v>
      </c>
      <c r="O17" s="14">
        <v>258475</v>
      </c>
      <c r="P17" s="14">
        <v>226713</v>
      </c>
      <c r="Q17" s="77">
        <f t="shared" si="0"/>
        <v>1140.0978329429718</v>
      </c>
      <c r="R17" s="14">
        <v>1040795</v>
      </c>
      <c r="S17" s="14">
        <v>936159</v>
      </c>
      <c r="T17" s="77">
        <f t="shared" si="1"/>
        <v>899.4653125735615</v>
      </c>
      <c r="U17" s="14">
        <v>235603</v>
      </c>
      <c r="V17" s="14">
        <v>219435</v>
      </c>
      <c r="W17" s="77">
        <v>931.38</v>
      </c>
      <c r="X17" s="14">
        <v>260126</v>
      </c>
      <c r="Y17" s="14">
        <v>232056</v>
      </c>
      <c r="Z17" s="77">
        <f t="shared" si="2"/>
        <v>892.09075601823724</v>
      </c>
      <c r="AA17" s="14">
        <v>252541</v>
      </c>
      <c r="AB17" s="14">
        <v>223285</v>
      </c>
      <c r="AC17" s="77">
        <f t="shared" si="3"/>
        <v>884.15346418997308</v>
      </c>
      <c r="AD17" s="14">
        <v>973118</v>
      </c>
      <c r="AE17" s="14">
        <v>785797</v>
      </c>
      <c r="AF17" s="77">
        <f t="shared" si="4"/>
        <v>807.50433143770852</v>
      </c>
      <c r="AG17" s="14">
        <v>218980</v>
      </c>
      <c r="AH17" s="14">
        <v>190624</v>
      </c>
      <c r="AI17" s="77">
        <v>870.50872225774049</v>
      </c>
      <c r="AJ17" s="14">
        <v>239549</v>
      </c>
      <c r="AK17" s="14">
        <v>186873</v>
      </c>
      <c r="AL17" s="77">
        <f t="shared" ref="AL17:AL20" si="5">AK17/AJ17*1000</f>
        <v>780.10344438924812</v>
      </c>
      <c r="AM17" s="14">
        <v>223654</v>
      </c>
      <c r="AN17" s="14">
        <v>164544</v>
      </c>
      <c r="AO17" s="77">
        <f t="shared" ref="AO17:AO20" si="6">AN17/AM17*1000</f>
        <v>735.70783442281379</v>
      </c>
      <c r="AP17" s="14">
        <v>855672</v>
      </c>
      <c r="AQ17" s="14">
        <v>660453</v>
      </c>
      <c r="AR17" s="77">
        <f t="shared" ref="AR17:AR20" si="7">AQ17/AP17*1000</f>
        <v>771.85299974756686</v>
      </c>
      <c r="AS17" s="14">
        <v>201625</v>
      </c>
      <c r="AT17" s="14">
        <v>144977</v>
      </c>
      <c r="AU17" s="77">
        <v>719.04</v>
      </c>
      <c r="AV17" s="14">
        <v>223437</v>
      </c>
      <c r="AW17" s="14">
        <v>176026</v>
      </c>
      <c r="AX17" s="77">
        <f t="shared" ref="AX17:AX20" si="8">AW17/AV17*1000</f>
        <v>787.8104342611116</v>
      </c>
      <c r="AY17" s="14">
        <v>204191</v>
      </c>
      <c r="AZ17" s="14">
        <v>179314</v>
      </c>
      <c r="BA17" s="77">
        <f t="shared" ref="BA17:BA20" si="9">AZ17/AY17*1000</f>
        <v>878.16798977428004</v>
      </c>
      <c r="BB17" s="14">
        <v>729312</v>
      </c>
      <c r="BC17" s="14">
        <v>583205</v>
      </c>
      <c r="BD17" s="77">
        <f t="shared" ref="BD17:BD20" si="10">BC17/BB17*1000</f>
        <v>799.66461541836691</v>
      </c>
      <c r="BE17" s="14">
        <v>167875</v>
      </c>
      <c r="BF17" s="14">
        <v>140233</v>
      </c>
      <c r="BG17" s="77">
        <f t="shared" ref="BG17:BG20" si="11">BF17/BE17*1000</f>
        <v>835.34177215189879</v>
      </c>
      <c r="BH17" s="14">
        <v>171645</v>
      </c>
      <c r="BI17" s="14">
        <v>128263</v>
      </c>
      <c r="BJ17" s="77">
        <f t="shared" ref="BJ17:BJ20" si="12">BI17/BH17*1000</f>
        <v>747.25742083952343</v>
      </c>
      <c r="BK17" s="14">
        <v>186717</v>
      </c>
      <c r="BL17" s="14">
        <v>137104</v>
      </c>
      <c r="BM17" s="77">
        <f t="shared" ref="BM17:BM20" si="13">BL17/BK17*1000</f>
        <v>734.28771884723938</v>
      </c>
      <c r="BN17" s="14">
        <v>713984</v>
      </c>
      <c r="BO17" s="14">
        <v>522319</v>
      </c>
      <c r="BP17" s="77">
        <f t="shared" ref="BP17:BP20" si="14">BO17/BN17*1000</f>
        <v>731.5556090892793</v>
      </c>
      <c r="BQ17" s="14">
        <v>149154</v>
      </c>
      <c r="BR17" s="14">
        <v>112958</v>
      </c>
      <c r="BS17" s="77">
        <f t="shared" ref="BS17:BS20" si="15">BR17/BQ17*1000</f>
        <v>757.32464432733946</v>
      </c>
      <c r="BT17" s="14">
        <v>169009</v>
      </c>
      <c r="BU17" s="14">
        <v>121381</v>
      </c>
      <c r="BV17" s="77">
        <f t="shared" ref="BV17:BV20" si="16">BU17/BT17*1000</f>
        <v>718.19252229171229</v>
      </c>
      <c r="BW17" s="14">
        <v>217006</v>
      </c>
      <c r="BX17" s="14">
        <v>157868</v>
      </c>
      <c r="BY17" s="77">
        <f t="shared" ref="BY17:BY20" si="17">BX17/BW17*1000</f>
        <v>727.48218943255029</v>
      </c>
    </row>
    <row r="18" spans="2:77" ht="18.600000000000001" customHeight="1" x14ac:dyDescent="0.25">
      <c r="B18" s="60" t="s">
        <v>56</v>
      </c>
      <c r="C18" s="61">
        <v>238830</v>
      </c>
      <c r="D18" s="61">
        <v>163736</v>
      </c>
      <c r="E18" s="78">
        <v>685.58</v>
      </c>
      <c r="F18" s="61">
        <v>242334</v>
      </c>
      <c r="G18" s="61">
        <v>141116</v>
      </c>
      <c r="H18" s="78">
        <v>582.32000000000005</v>
      </c>
      <c r="I18" s="78">
        <v>-1.45</v>
      </c>
      <c r="J18" s="78">
        <v>16.03</v>
      </c>
      <c r="L18" s="61">
        <v>235650</v>
      </c>
      <c r="M18" s="61">
        <v>140046</v>
      </c>
      <c r="N18" s="78">
        <v>594.29999999999995</v>
      </c>
      <c r="O18" s="61">
        <v>233904</v>
      </c>
      <c r="P18" s="61">
        <v>128335</v>
      </c>
      <c r="Q18" s="78">
        <f t="shared" si="0"/>
        <v>1822.6049012350488</v>
      </c>
      <c r="R18" s="61">
        <v>972909</v>
      </c>
      <c r="S18" s="61">
        <v>545576</v>
      </c>
      <c r="T18" s="78">
        <f t="shared" si="1"/>
        <v>560.76775936906745</v>
      </c>
      <c r="U18" s="61">
        <v>242334</v>
      </c>
      <c r="V18" s="61">
        <v>141116</v>
      </c>
      <c r="W18" s="78">
        <v>582.32000000000005</v>
      </c>
      <c r="X18" s="61">
        <v>243995</v>
      </c>
      <c r="Y18" s="61">
        <v>131933</v>
      </c>
      <c r="Z18" s="78">
        <f t="shared" si="2"/>
        <v>540.72009672329341</v>
      </c>
      <c r="AA18" s="61">
        <v>248003</v>
      </c>
      <c r="AB18" s="61">
        <v>130982</v>
      </c>
      <c r="AC18" s="78">
        <f t="shared" si="3"/>
        <v>528.1468369334242</v>
      </c>
      <c r="AD18" s="61">
        <v>1056276</v>
      </c>
      <c r="AE18" s="61">
        <v>497637</v>
      </c>
      <c r="AF18" s="78">
        <f t="shared" si="4"/>
        <v>471.12402440271296</v>
      </c>
      <c r="AG18" s="61">
        <v>263650</v>
      </c>
      <c r="AH18" s="61">
        <v>120576</v>
      </c>
      <c r="AI18" s="78">
        <v>457.33358619381761</v>
      </c>
      <c r="AJ18" s="61">
        <v>267837</v>
      </c>
      <c r="AK18" s="61">
        <v>126351</v>
      </c>
      <c r="AL18" s="78">
        <f t="shared" si="5"/>
        <v>471.74587528982181</v>
      </c>
      <c r="AM18" s="61">
        <v>269516</v>
      </c>
      <c r="AN18" s="61">
        <v>116991</v>
      </c>
      <c r="AO18" s="78">
        <f t="shared" si="6"/>
        <v>434.07812523189722</v>
      </c>
      <c r="AP18" s="61">
        <v>1138039</v>
      </c>
      <c r="AQ18" s="61">
        <v>534658</v>
      </c>
      <c r="AR18" s="78">
        <f t="shared" si="7"/>
        <v>469.80639503567102</v>
      </c>
      <c r="AS18" s="61">
        <v>287126</v>
      </c>
      <c r="AT18" s="61">
        <v>120307</v>
      </c>
      <c r="AU18" s="78">
        <v>419</v>
      </c>
      <c r="AV18" s="61">
        <v>285585</v>
      </c>
      <c r="AW18" s="61">
        <v>136207</v>
      </c>
      <c r="AX18" s="78">
        <f t="shared" si="8"/>
        <v>476.94031549276042</v>
      </c>
      <c r="AY18" s="61">
        <v>285011</v>
      </c>
      <c r="AZ18" s="61">
        <v>167372</v>
      </c>
      <c r="BA18" s="78">
        <f t="shared" si="9"/>
        <v>587.24750974523783</v>
      </c>
      <c r="BB18" s="61">
        <v>1225733</v>
      </c>
      <c r="BC18" s="61">
        <v>717978</v>
      </c>
      <c r="BD18" s="78">
        <f t="shared" si="10"/>
        <v>585.75399373272978</v>
      </c>
      <c r="BE18" s="61">
        <v>257999</v>
      </c>
      <c r="BF18" s="61">
        <v>174829</v>
      </c>
      <c r="BG18" s="78">
        <f t="shared" si="11"/>
        <v>677.63440943569549</v>
      </c>
      <c r="BH18" s="61">
        <v>314679</v>
      </c>
      <c r="BI18" s="61">
        <v>149098</v>
      </c>
      <c r="BJ18" s="78">
        <f t="shared" si="12"/>
        <v>473.80981889481029</v>
      </c>
      <c r="BK18" s="61">
        <v>355356</v>
      </c>
      <c r="BL18" s="61">
        <v>211955</v>
      </c>
      <c r="BM18" s="78">
        <f t="shared" si="13"/>
        <v>596.45819966456168</v>
      </c>
      <c r="BN18" s="61">
        <v>1242760</v>
      </c>
      <c r="BO18" s="61">
        <v>550376</v>
      </c>
      <c r="BP18" s="78">
        <f t="shared" si="14"/>
        <v>442.86587917216519</v>
      </c>
      <c r="BQ18" s="61">
        <v>327039</v>
      </c>
      <c r="BR18" s="61">
        <v>145863</v>
      </c>
      <c r="BS18" s="78">
        <f t="shared" si="15"/>
        <v>446.01102620788345</v>
      </c>
      <c r="BT18" s="61">
        <v>325162</v>
      </c>
      <c r="BU18" s="61">
        <v>142679</v>
      </c>
      <c r="BV18" s="78">
        <f t="shared" si="16"/>
        <v>438.79358596637985</v>
      </c>
      <c r="BW18" s="61">
        <v>339494</v>
      </c>
      <c r="BX18" s="61">
        <v>152776</v>
      </c>
      <c r="BY18" s="78">
        <f t="shared" si="17"/>
        <v>450.01089857258154</v>
      </c>
    </row>
    <row r="19" spans="2:77" ht="18.600000000000001" customHeight="1" x14ac:dyDescent="0.25">
      <c r="B19" s="59" t="s">
        <v>57</v>
      </c>
      <c r="C19" s="14">
        <v>176685</v>
      </c>
      <c r="D19" s="14">
        <v>149221</v>
      </c>
      <c r="E19" s="77">
        <v>844.56</v>
      </c>
      <c r="F19" s="14">
        <v>230985</v>
      </c>
      <c r="G19" s="14">
        <v>183657</v>
      </c>
      <c r="H19" s="77">
        <v>795.1</v>
      </c>
      <c r="I19" s="77">
        <v>-23.51</v>
      </c>
      <c r="J19" s="77">
        <v>-18.75</v>
      </c>
      <c r="L19" s="14">
        <v>186715</v>
      </c>
      <c r="M19" s="14">
        <v>144450</v>
      </c>
      <c r="N19" s="77">
        <v>773.64</v>
      </c>
      <c r="O19" s="14">
        <v>195708</v>
      </c>
      <c r="P19" s="14">
        <v>150285</v>
      </c>
      <c r="Q19" s="77">
        <f t="shared" si="0"/>
        <v>1302.2457331070964</v>
      </c>
      <c r="R19" s="14">
        <v>936690</v>
      </c>
      <c r="S19" s="14">
        <v>727753</v>
      </c>
      <c r="T19" s="77">
        <f t="shared" si="1"/>
        <v>776.94114381492273</v>
      </c>
      <c r="U19" s="14">
        <v>230985</v>
      </c>
      <c r="V19" s="14">
        <v>183657</v>
      </c>
      <c r="W19" s="77">
        <v>795.1</v>
      </c>
      <c r="X19" s="14">
        <v>192990</v>
      </c>
      <c r="Y19" s="14">
        <v>174633</v>
      </c>
      <c r="Z19" s="77">
        <f t="shared" si="2"/>
        <v>904.88108192134314</v>
      </c>
      <c r="AA19" s="14">
        <v>219441</v>
      </c>
      <c r="AB19" s="14">
        <v>185343</v>
      </c>
      <c r="AC19" s="77">
        <f t="shared" si="3"/>
        <v>844.61426989486915</v>
      </c>
      <c r="AD19" s="14">
        <v>1055300</v>
      </c>
      <c r="AE19" s="14">
        <v>743793</v>
      </c>
      <c r="AF19" s="77">
        <f t="shared" si="4"/>
        <v>704.81663981806116</v>
      </c>
      <c r="AG19" s="14">
        <v>257850</v>
      </c>
      <c r="AH19" s="14">
        <v>203362</v>
      </c>
      <c r="AI19" s="77">
        <v>788.68334302889275</v>
      </c>
      <c r="AJ19" s="14">
        <v>252158</v>
      </c>
      <c r="AK19" s="14">
        <v>167976</v>
      </c>
      <c r="AL19" s="77">
        <f t="shared" si="5"/>
        <v>666.15376073731545</v>
      </c>
      <c r="AM19" s="14">
        <v>272353</v>
      </c>
      <c r="AN19" s="14">
        <v>164251</v>
      </c>
      <c r="AO19" s="77">
        <f t="shared" si="6"/>
        <v>603.08129523082175</v>
      </c>
      <c r="AP19" s="14">
        <v>1400256</v>
      </c>
      <c r="AQ19" s="14">
        <v>840669</v>
      </c>
      <c r="AR19" s="77">
        <f t="shared" si="7"/>
        <v>600.3680755518991</v>
      </c>
      <c r="AS19" s="14">
        <v>359448</v>
      </c>
      <c r="AT19" s="14">
        <v>192393</v>
      </c>
      <c r="AU19" s="77">
        <v>535.25</v>
      </c>
      <c r="AV19" s="14">
        <v>351948</v>
      </c>
      <c r="AW19" s="14">
        <v>220132</v>
      </c>
      <c r="AX19" s="77">
        <f t="shared" si="8"/>
        <v>625.46739859297395</v>
      </c>
      <c r="AY19" s="14">
        <v>339958</v>
      </c>
      <c r="AZ19" s="14">
        <v>246977</v>
      </c>
      <c r="BA19" s="77">
        <f t="shared" si="9"/>
        <v>726.49268439042464</v>
      </c>
      <c r="BB19" s="14">
        <v>1418306</v>
      </c>
      <c r="BC19" s="14">
        <v>879347</v>
      </c>
      <c r="BD19" s="77">
        <f t="shared" si="10"/>
        <v>619.9980822192108</v>
      </c>
      <c r="BE19" s="14">
        <v>362058</v>
      </c>
      <c r="BF19" s="14">
        <v>238744</v>
      </c>
      <c r="BG19" s="77">
        <f t="shared" si="11"/>
        <v>659.40816112335585</v>
      </c>
      <c r="BH19" s="14">
        <v>352752</v>
      </c>
      <c r="BI19" s="14">
        <v>197094</v>
      </c>
      <c r="BJ19" s="77">
        <f t="shared" si="12"/>
        <v>558.7324806096068</v>
      </c>
      <c r="BK19" s="14">
        <v>347115</v>
      </c>
      <c r="BL19" s="14">
        <v>194880</v>
      </c>
      <c r="BM19" s="77">
        <f t="shared" si="13"/>
        <v>561.42776889503477</v>
      </c>
      <c r="BN19" s="14">
        <v>1362402</v>
      </c>
      <c r="BO19" s="14">
        <v>721488</v>
      </c>
      <c r="BP19" s="77">
        <f t="shared" si="14"/>
        <v>529.57056727749966</v>
      </c>
      <c r="BQ19" s="14">
        <v>347469</v>
      </c>
      <c r="BR19" s="14">
        <v>186818</v>
      </c>
      <c r="BS19" s="77">
        <f t="shared" si="15"/>
        <v>537.65371874901064</v>
      </c>
      <c r="BT19" s="14">
        <v>339650</v>
      </c>
      <c r="BU19" s="14">
        <v>177860</v>
      </c>
      <c r="BV19" s="77">
        <f t="shared" si="16"/>
        <v>523.65670543206249</v>
      </c>
      <c r="BW19" s="14">
        <v>335474</v>
      </c>
      <c r="BX19" s="14">
        <v>178663</v>
      </c>
      <c r="BY19" s="77">
        <f t="shared" si="17"/>
        <v>532.56884289095433</v>
      </c>
    </row>
    <row r="20" spans="2:77" ht="18.600000000000001" customHeight="1" thickBot="1" x14ac:dyDescent="0.3">
      <c r="B20" s="75" t="s">
        <v>58</v>
      </c>
      <c r="C20" s="73">
        <v>7003409</v>
      </c>
      <c r="D20" s="73">
        <v>6375529</v>
      </c>
      <c r="E20" s="79">
        <v>910.35</v>
      </c>
      <c r="F20" s="73">
        <v>7083579</v>
      </c>
      <c r="G20" s="73">
        <v>5955374</v>
      </c>
      <c r="H20" s="79">
        <v>840.73</v>
      </c>
      <c r="I20" s="79">
        <v>-1.1299999999999999</v>
      </c>
      <c r="J20" s="79">
        <v>7.06</v>
      </c>
      <c r="L20" s="73">
        <v>7041075</v>
      </c>
      <c r="M20" s="73">
        <v>6009144</v>
      </c>
      <c r="N20" s="79">
        <v>853.44</v>
      </c>
      <c r="O20" s="73">
        <v>7046771</v>
      </c>
      <c r="P20" s="73">
        <v>5943562</v>
      </c>
      <c r="Q20" s="207">
        <f t="shared" si="0"/>
        <v>1185.6141149028142</v>
      </c>
      <c r="R20" s="135">
        <v>28670615</v>
      </c>
      <c r="S20" s="211">
        <v>24115078</v>
      </c>
      <c r="T20" s="79">
        <f>S20/R20*1000</f>
        <v>841.1078032333802</v>
      </c>
      <c r="U20" s="73">
        <v>7083579</v>
      </c>
      <c r="V20" s="73">
        <v>5955374</v>
      </c>
      <c r="W20" s="79">
        <v>840.73</v>
      </c>
      <c r="X20" s="73">
        <v>5916249</v>
      </c>
      <c r="Y20" s="73">
        <v>5763065</v>
      </c>
      <c r="Z20" s="79">
        <f>Y20/X20*1000</f>
        <v>974.10791871674098</v>
      </c>
      <c r="AA20" s="73">
        <v>5921647</v>
      </c>
      <c r="AB20" s="73">
        <v>5792676</v>
      </c>
      <c r="AC20" s="79">
        <f>AB20/AA20*1000</f>
        <v>978.2204173940122</v>
      </c>
      <c r="AD20" s="73">
        <v>27749926</v>
      </c>
      <c r="AE20" s="73">
        <v>21238807</v>
      </c>
      <c r="AF20" s="79">
        <f>AE20/AD20*1000</f>
        <v>765.3644553862955</v>
      </c>
      <c r="AG20" s="73">
        <v>6765556</v>
      </c>
      <c r="AH20" s="73">
        <v>5374998</v>
      </c>
      <c r="AI20" s="79">
        <v>794.4650816577381</v>
      </c>
      <c r="AJ20" s="73">
        <v>5941931</v>
      </c>
      <c r="AK20" s="73">
        <v>5096399</v>
      </c>
      <c r="AL20" s="79">
        <f t="shared" si="5"/>
        <v>857.70080467107414</v>
      </c>
      <c r="AM20" s="73">
        <v>5715529</v>
      </c>
      <c r="AN20" s="73">
        <v>4684548</v>
      </c>
      <c r="AO20" s="79">
        <f t="shared" si="6"/>
        <v>819.61757170683586</v>
      </c>
      <c r="AP20" s="73">
        <v>23746737</v>
      </c>
      <c r="AQ20" s="73">
        <v>20474495</v>
      </c>
      <c r="AR20" s="79">
        <f t="shared" si="7"/>
        <v>862.20245754185089</v>
      </c>
      <c r="AS20" s="73">
        <v>5935500</v>
      </c>
      <c r="AT20" s="73">
        <v>4429856</v>
      </c>
      <c r="AU20" s="79">
        <v>746.33</v>
      </c>
      <c r="AV20" s="73">
        <v>6043257</v>
      </c>
      <c r="AW20" s="73">
        <v>5490261</v>
      </c>
      <c r="AX20" s="79">
        <f t="shared" si="8"/>
        <v>908.49371456484471</v>
      </c>
      <c r="AY20" s="73">
        <v>5728557</v>
      </c>
      <c r="AZ20" s="73">
        <v>6003777</v>
      </c>
      <c r="BA20" s="79">
        <f t="shared" si="9"/>
        <v>1048.0435125285476</v>
      </c>
      <c r="BB20" s="73">
        <v>24341263</v>
      </c>
      <c r="BC20" s="73">
        <v>21806662</v>
      </c>
      <c r="BD20" s="79">
        <f t="shared" si="10"/>
        <v>895.87224787801688</v>
      </c>
      <c r="BE20" s="73">
        <v>6108620</v>
      </c>
      <c r="BF20" s="73">
        <v>5663760</v>
      </c>
      <c r="BG20" s="79">
        <f t="shared" si="11"/>
        <v>927.17504117132842</v>
      </c>
      <c r="BH20" s="73">
        <v>6089231</v>
      </c>
      <c r="BI20" s="73">
        <v>5073220</v>
      </c>
      <c r="BJ20" s="79">
        <f t="shared" si="12"/>
        <v>833.14625442851491</v>
      </c>
      <c r="BK20" s="73">
        <v>6138418</v>
      </c>
      <c r="BL20" s="73">
        <v>5158732</v>
      </c>
      <c r="BM20" s="79">
        <f t="shared" si="13"/>
        <v>840.40089808155778</v>
      </c>
      <c r="BN20" s="73">
        <v>24205713</v>
      </c>
      <c r="BO20" s="73">
        <v>19158928</v>
      </c>
      <c r="BP20" s="79">
        <f t="shared" si="14"/>
        <v>791.50438576215458</v>
      </c>
      <c r="BQ20" s="73">
        <v>6033589</v>
      </c>
      <c r="BR20" s="73">
        <v>4720029</v>
      </c>
      <c r="BS20" s="79">
        <f t="shared" si="15"/>
        <v>782.29209845085563</v>
      </c>
      <c r="BT20" s="73">
        <v>5779803</v>
      </c>
      <c r="BU20" s="73">
        <v>4451143</v>
      </c>
      <c r="BV20" s="79">
        <f t="shared" si="16"/>
        <v>770.1201926778474</v>
      </c>
      <c r="BW20" s="73">
        <v>6244627</v>
      </c>
      <c r="BX20" s="73">
        <v>5043939</v>
      </c>
      <c r="BY20" s="79">
        <f t="shared" si="17"/>
        <v>807.72462470536664</v>
      </c>
    </row>
    <row r="21" spans="2:77" ht="18.600000000000001" customHeight="1" thickTop="1" x14ac:dyDescent="0.25">
      <c r="B21" s="59" t="s">
        <v>59</v>
      </c>
      <c r="C21" s="14">
        <v>6437</v>
      </c>
      <c r="D21" s="14" t="s">
        <v>60</v>
      </c>
      <c r="E21" s="14" t="s">
        <v>61</v>
      </c>
      <c r="F21" s="14">
        <v>6763</v>
      </c>
      <c r="G21" s="14" t="s">
        <v>62</v>
      </c>
      <c r="H21" s="14" t="s">
        <v>61</v>
      </c>
      <c r="I21" s="77">
        <v>-4.82</v>
      </c>
      <c r="J21" s="77" t="s">
        <v>60</v>
      </c>
      <c r="L21" s="14">
        <v>6992</v>
      </c>
      <c r="M21" s="14" t="s">
        <v>60</v>
      </c>
      <c r="N21" s="159" t="s">
        <v>60</v>
      </c>
      <c r="O21" s="14">
        <v>7925</v>
      </c>
      <c r="P21" s="14" t="s">
        <v>63</v>
      </c>
      <c r="Q21" s="77" t="s">
        <v>60</v>
      </c>
      <c r="R21" s="14">
        <v>30339</v>
      </c>
      <c r="S21" s="14" t="s">
        <v>63</v>
      </c>
      <c r="T21" s="14">
        <v>0</v>
      </c>
      <c r="U21" s="14">
        <v>6763</v>
      </c>
      <c r="V21" s="14" t="s">
        <v>62</v>
      </c>
      <c r="W21" s="14" t="s">
        <v>61</v>
      </c>
      <c r="X21" s="14">
        <v>7710</v>
      </c>
      <c r="Y21" s="14" t="s">
        <v>60</v>
      </c>
      <c r="Z21" s="14">
        <v>0</v>
      </c>
      <c r="AA21" s="14">
        <v>8188</v>
      </c>
      <c r="AB21" s="14" t="s">
        <v>60</v>
      </c>
      <c r="AC21" s="14">
        <v>0</v>
      </c>
      <c r="AD21" s="14">
        <v>30942</v>
      </c>
      <c r="AE21" s="14"/>
      <c r="AF21" s="159">
        <v>0</v>
      </c>
      <c r="AG21" s="14">
        <v>6783</v>
      </c>
      <c r="AH21" s="62" t="s">
        <v>60</v>
      </c>
      <c r="AI21" s="159">
        <v>0</v>
      </c>
      <c r="AJ21" s="14">
        <v>7370</v>
      </c>
      <c r="AK21" s="14" t="s">
        <v>60</v>
      </c>
      <c r="AL21" s="14">
        <v>0</v>
      </c>
      <c r="AM21" s="14">
        <v>7545</v>
      </c>
      <c r="AN21" s="14" t="s">
        <v>60</v>
      </c>
      <c r="AO21" s="14">
        <v>0</v>
      </c>
      <c r="AP21" s="14">
        <v>30942</v>
      </c>
      <c r="AQ21" s="14">
        <v>0</v>
      </c>
      <c r="AR21" s="14">
        <v>0</v>
      </c>
      <c r="AS21" s="62">
        <v>6761</v>
      </c>
      <c r="AT21" s="14" t="s">
        <v>60</v>
      </c>
      <c r="AU21" s="159" t="s">
        <v>60</v>
      </c>
      <c r="AV21" s="62">
        <v>6857</v>
      </c>
      <c r="AW21" s="14" t="s">
        <v>63</v>
      </c>
      <c r="AX21" s="14">
        <v>0</v>
      </c>
      <c r="AY21" s="62">
        <v>9854</v>
      </c>
      <c r="AZ21" s="14" t="s">
        <v>60</v>
      </c>
      <c r="BA21" s="14">
        <v>0</v>
      </c>
      <c r="BB21" s="62">
        <v>33074</v>
      </c>
      <c r="BC21" s="14" t="s">
        <v>62</v>
      </c>
      <c r="BD21" s="14">
        <v>0</v>
      </c>
      <c r="BE21" s="62">
        <v>7835</v>
      </c>
      <c r="BF21" s="14" t="s">
        <v>63</v>
      </c>
      <c r="BG21" s="14">
        <v>0</v>
      </c>
      <c r="BH21" s="62">
        <v>8272</v>
      </c>
      <c r="BI21" s="14" t="s">
        <v>64</v>
      </c>
      <c r="BJ21" s="14">
        <v>0</v>
      </c>
      <c r="BK21" s="62">
        <v>8560</v>
      </c>
      <c r="BL21" s="14" t="s">
        <v>65</v>
      </c>
      <c r="BM21" s="14">
        <v>0</v>
      </c>
      <c r="BN21" s="62">
        <v>34089</v>
      </c>
      <c r="BO21" s="14" t="s">
        <v>65</v>
      </c>
      <c r="BP21" s="14">
        <v>0</v>
      </c>
      <c r="BQ21" s="62">
        <v>7559</v>
      </c>
      <c r="BR21" s="14" t="s">
        <v>64</v>
      </c>
      <c r="BS21" s="14">
        <v>0</v>
      </c>
      <c r="BT21" s="62">
        <v>7970</v>
      </c>
      <c r="BU21" s="14" t="s">
        <v>64</v>
      </c>
      <c r="BV21" s="14">
        <v>0</v>
      </c>
      <c r="BW21" s="62">
        <v>9406</v>
      </c>
      <c r="BX21" s="14" t="s">
        <v>63</v>
      </c>
      <c r="BY21" s="14">
        <v>0</v>
      </c>
    </row>
    <row r="22" spans="2:77" ht="27" customHeight="1" x14ac:dyDescent="0.25">
      <c r="B22" s="60" t="s">
        <v>66</v>
      </c>
      <c r="C22" s="81" t="s">
        <v>60</v>
      </c>
      <c r="D22" s="81" t="s">
        <v>60</v>
      </c>
      <c r="E22" s="160" t="s">
        <v>61</v>
      </c>
      <c r="F22" s="160" t="s">
        <v>61</v>
      </c>
      <c r="G22" s="81">
        <v>160802</v>
      </c>
      <c r="H22" s="81" t="s">
        <v>61</v>
      </c>
      <c r="I22" s="220" t="s">
        <v>60</v>
      </c>
      <c r="J22" s="160" t="s">
        <v>60</v>
      </c>
      <c r="L22" s="107" t="s">
        <v>60</v>
      </c>
      <c r="M22" s="81" t="s">
        <v>60</v>
      </c>
      <c r="N22" s="160" t="s">
        <v>60</v>
      </c>
      <c r="O22" s="61" t="s">
        <v>63</v>
      </c>
      <c r="P22" s="61">
        <v>210</v>
      </c>
      <c r="Q22" s="78">
        <v>0</v>
      </c>
      <c r="R22" s="107" t="s">
        <v>63</v>
      </c>
      <c r="S22" s="81">
        <v>366044</v>
      </c>
      <c r="T22" s="81">
        <v>0</v>
      </c>
      <c r="U22" s="107" t="s">
        <v>62</v>
      </c>
      <c r="V22" s="81">
        <v>160802</v>
      </c>
      <c r="W22" s="81" t="s">
        <v>61</v>
      </c>
      <c r="X22" s="107" t="s">
        <v>60</v>
      </c>
      <c r="Y22" s="81">
        <v>26347</v>
      </c>
      <c r="Z22" s="81">
        <v>0</v>
      </c>
      <c r="AA22" s="107" t="s">
        <v>60</v>
      </c>
      <c r="AB22" s="81">
        <v>17603</v>
      </c>
      <c r="AC22" s="81">
        <v>0</v>
      </c>
      <c r="AD22" s="107">
        <v>0</v>
      </c>
      <c r="AE22" s="81">
        <v>172198</v>
      </c>
      <c r="AF22" s="160">
        <v>0</v>
      </c>
      <c r="AG22" s="161" t="s">
        <v>60</v>
      </c>
      <c r="AH22" s="81">
        <v>47805</v>
      </c>
      <c r="AI22" s="160">
        <v>0</v>
      </c>
      <c r="AJ22" s="81" t="s">
        <v>60</v>
      </c>
      <c r="AK22" s="81">
        <v>36249</v>
      </c>
      <c r="AL22" s="81">
        <v>0</v>
      </c>
      <c r="AM22" s="81" t="s">
        <v>60</v>
      </c>
      <c r="AN22" s="81">
        <v>40467</v>
      </c>
      <c r="AO22" s="81">
        <v>0</v>
      </c>
      <c r="AP22" s="81">
        <v>0</v>
      </c>
      <c r="AQ22" s="81">
        <v>59673</v>
      </c>
      <c r="AR22" s="81">
        <v>0</v>
      </c>
      <c r="AS22" s="161" t="s">
        <v>60</v>
      </c>
      <c r="AT22" s="81">
        <v>15176</v>
      </c>
      <c r="AU22" s="160" t="s">
        <v>60</v>
      </c>
      <c r="AV22" s="161" t="s">
        <v>63</v>
      </c>
      <c r="AW22" s="81">
        <v>15260</v>
      </c>
      <c r="AX22" s="81">
        <v>0</v>
      </c>
      <c r="AY22" s="161" t="s">
        <v>60</v>
      </c>
      <c r="AZ22" s="81">
        <v>12794</v>
      </c>
      <c r="BA22" s="81">
        <v>0</v>
      </c>
      <c r="BB22" s="161" t="s">
        <v>62</v>
      </c>
      <c r="BC22" s="81">
        <v>913</v>
      </c>
      <c r="BD22" s="81">
        <v>0</v>
      </c>
      <c r="BE22" s="161" t="s">
        <v>63</v>
      </c>
      <c r="BF22" s="81" t="s">
        <v>63</v>
      </c>
      <c r="BG22" s="81">
        <v>0</v>
      </c>
      <c r="BH22" s="161" t="s">
        <v>63</v>
      </c>
      <c r="BI22" s="81" t="s">
        <v>64</v>
      </c>
      <c r="BJ22" s="81">
        <v>0</v>
      </c>
      <c r="BK22" s="161" t="s">
        <v>62</v>
      </c>
      <c r="BL22" s="81">
        <v>913</v>
      </c>
      <c r="BM22" s="81">
        <v>0</v>
      </c>
      <c r="BN22" s="161" t="s">
        <v>62</v>
      </c>
      <c r="BO22" s="81">
        <v>1558</v>
      </c>
      <c r="BP22" s="81">
        <v>0</v>
      </c>
      <c r="BQ22" s="161" t="s">
        <v>63</v>
      </c>
      <c r="BR22" s="81" t="s">
        <v>64</v>
      </c>
      <c r="BS22" s="81">
        <v>0</v>
      </c>
      <c r="BT22" s="161" t="s">
        <v>63</v>
      </c>
      <c r="BU22" s="81" t="s">
        <v>64</v>
      </c>
      <c r="BV22" s="81">
        <v>0</v>
      </c>
      <c r="BW22" s="161"/>
      <c r="BX22" s="81"/>
      <c r="BY22" s="81">
        <v>0</v>
      </c>
    </row>
    <row r="23" spans="2:77" ht="26.25" x14ac:dyDescent="0.25">
      <c r="B23" s="59" t="s">
        <v>67</v>
      </c>
      <c r="C23" s="14" t="s">
        <v>60</v>
      </c>
      <c r="D23" s="14">
        <v>-151559</v>
      </c>
      <c r="E23" s="14" t="s">
        <v>61</v>
      </c>
      <c r="F23" s="14" t="s">
        <v>61</v>
      </c>
      <c r="G23" s="14">
        <v>-95106</v>
      </c>
      <c r="H23" s="14" t="s">
        <v>61</v>
      </c>
      <c r="I23" s="221" t="s">
        <v>60</v>
      </c>
      <c r="J23" s="77" t="s">
        <v>60</v>
      </c>
      <c r="L23" s="106" t="s">
        <v>60</v>
      </c>
      <c r="M23" s="14">
        <v>81043</v>
      </c>
      <c r="N23" s="77" t="s">
        <v>60</v>
      </c>
      <c r="O23" s="14" t="s">
        <v>63</v>
      </c>
      <c r="P23" s="14">
        <v>-57975</v>
      </c>
      <c r="Q23" s="77">
        <v>0</v>
      </c>
      <c r="R23" s="106" t="s">
        <v>63</v>
      </c>
      <c r="S23" s="14">
        <v>113004</v>
      </c>
      <c r="T23" s="14">
        <v>0</v>
      </c>
      <c r="U23" s="106" t="s">
        <v>62</v>
      </c>
      <c r="V23" s="14">
        <v>-95106</v>
      </c>
      <c r="W23" s="14" t="s">
        <v>61</v>
      </c>
      <c r="X23" s="106" t="s">
        <v>60</v>
      </c>
      <c r="Y23" s="14">
        <v>92144</v>
      </c>
      <c r="Z23" s="14">
        <v>0</v>
      </c>
      <c r="AA23" s="106" t="s">
        <v>60</v>
      </c>
      <c r="AB23" s="14">
        <v>-83208</v>
      </c>
      <c r="AC23" s="14">
        <v>0</v>
      </c>
      <c r="AD23" s="106">
        <v>0</v>
      </c>
      <c r="AE23" s="14">
        <v>139735</v>
      </c>
      <c r="AF23" s="77">
        <v>0</v>
      </c>
      <c r="AG23" s="14" t="s">
        <v>60</v>
      </c>
      <c r="AH23" s="14">
        <v>66963</v>
      </c>
      <c r="AI23" s="77">
        <v>0</v>
      </c>
      <c r="AJ23" s="14" t="s">
        <v>60</v>
      </c>
      <c r="AK23" s="14">
        <v>-34768</v>
      </c>
      <c r="AL23" s="14">
        <v>0</v>
      </c>
      <c r="AM23" s="14" t="s">
        <v>60</v>
      </c>
      <c r="AN23" s="14">
        <v>-3267</v>
      </c>
      <c r="AO23" s="14">
        <v>0</v>
      </c>
      <c r="AP23" s="14">
        <v>0</v>
      </c>
      <c r="AQ23" s="14">
        <v>-324729</v>
      </c>
      <c r="AR23" s="14">
        <v>0</v>
      </c>
      <c r="AS23" s="14" t="s">
        <v>60</v>
      </c>
      <c r="AT23" s="14">
        <v>54888</v>
      </c>
      <c r="AU23" s="77" t="s">
        <v>60</v>
      </c>
      <c r="AV23" s="14" t="s">
        <v>63</v>
      </c>
      <c r="AW23" s="14">
        <v>-30106</v>
      </c>
      <c r="AX23" s="14">
        <v>0</v>
      </c>
      <c r="AY23" s="14" t="s">
        <v>60</v>
      </c>
      <c r="AZ23" s="14">
        <v>-23215</v>
      </c>
      <c r="BA23" s="14">
        <v>0</v>
      </c>
      <c r="BB23" s="14" t="s">
        <v>62</v>
      </c>
      <c r="BC23" s="14">
        <v>-95002</v>
      </c>
      <c r="BD23" s="14">
        <v>0</v>
      </c>
      <c r="BE23" s="14" t="s">
        <v>63</v>
      </c>
      <c r="BF23" s="14">
        <v>-44716</v>
      </c>
      <c r="BG23" s="14">
        <v>0</v>
      </c>
      <c r="BH23" s="14" t="s">
        <v>63</v>
      </c>
      <c r="BI23" s="14">
        <v>-25343</v>
      </c>
      <c r="BJ23" s="14">
        <v>0</v>
      </c>
      <c r="BK23" s="14" t="s">
        <v>62</v>
      </c>
      <c r="BL23" s="14">
        <v>-84757</v>
      </c>
      <c r="BM23" s="14">
        <v>0</v>
      </c>
      <c r="BN23" s="14" t="s">
        <v>62</v>
      </c>
      <c r="BO23" s="14">
        <v>13120</v>
      </c>
      <c r="BP23" s="14">
        <v>0</v>
      </c>
      <c r="BQ23" s="14" t="s">
        <v>63</v>
      </c>
      <c r="BR23" s="14">
        <v>65084</v>
      </c>
      <c r="BS23" s="14">
        <v>0</v>
      </c>
      <c r="BT23" s="14" t="s">
        <v>63</v>
      </c>
      <c r="BU23" s="14">
        <v>-59603</v>
      </c>
      <c r="BV23" s="14">
        <v>0</v>
      </c>
      <c r="BW23" s="14" t="s">
        <v>63</v>
      </c>
      <c r="BX23" s="14">
        <v>-148879</v>
      </c>
      <c r="BY23" s="14">
        <v>0</v>
      </c>
    </row>
    <row r="24" spans="2:77" ht="21" customHeight="1" thickBot="1" x14ac:dyDescent="0.3">
      <c r="B24" s="75" t="s">
        <v>331</v>
      </c>
      <c r="C24" s="80">
        <v>7009846</v>
      </c>
      <c r="D24" s="80">
        <v>6223970</v>
      </c>
      <c r="E24" s="162"/>
      <c r="F24" s="80">
        <v>7090342</v>
      </c>
      <c r="G24" s="80">
        <v>6021070</v>
      </c>
      <c r="H24" s="162"/>
      <c r="I24" s="162">
        <v>-1.1399999999999999</v>
      </c>
      <c r="J24" s="162">
        <v>3.37</v>
      </c>
      <c r="L24" s="80">
        <v>7048067</v>
      </c>
      <c r="M24" s="80">
        <v>6090187</v>
      </c>
      <c r="N24" s="162" t="s">
        <v>60</v>
      </c>
      <c r="O24" s="80">
        <v>7054696</v>
      </c>
      <c r="P24" s="80">
        <v>5885797</v>
      </c>
      <c r="Q24" s="207">
        <v>1476.2559996171994</v>
      </c>
      <c r="R24" s="80">
        <v>28700954</v>
      </c>
      <c r="S24" s="80">
        <v>24594126</v>
      </c>
      <c r="T24" s="79">
        <f>T20</f>
        <v>841.1078032333802</v>
      </c>
      <c r="U24" s="80">
        <v>7090342</v>
      </c>
      <c r="V24" s="80">
        <v>6021070</v>
      </c>
      <c r="W24" s="162">
        <v>840.73</v>
      </c>
      <c r="X24" s="80">
        <v>5923959</v>
      </c>
      <c r="Y24" s="80">
        <v>5881556</v>
      </c>
      <c r="Z24" s="162">
        <f>Z20</f>
        <v>974.10791871674098</v>
      </c>
      <c r="AA24" s="80">
        <v>5929835</v>
      </c>
      <c r="AB24" s="80">
        <v>5727071</v>
      </c>
      <c r="AC24" s="162">
        <f>AC20</f>
        <v>978.2204173940122</v>
      </c>
      <c r="AD24" s="80">
        <v>27780868</v>
      </c>
      <c r="AE24" s="80">
        <v>21550740</v>
      </c>
      <c r="AF24" s="162">
        <f>AF20</f>
        <v>765.3644553862955</v>
      </c>
      <c r="AG24" s="80">
        <v>6772339</v>
      </c>
      <c r="AH24" s="80">
        <v>5489766</v>
      </c>
      <c r="AI24" s="162">
        <v>794.4650816577381</v>
      </c>
      <c r="AJ24" s="80">
        <v>5949301</v>
      </c>
      <c r="AK24" s="80">
        <v>5097880</v>
      </c>
      <c r="AL24" s="79">
        <f>AL20</f>
        <v>857.70080467107414</v>
      </c>
      <c r="AM24" s="80">
        <v>5723074</v>
      </c>
      <c r="AN24" s="80">
        <v>4721748</v>
      </c>
      <c r="AO24" s="79">
        <f>AO20</f>
        <v>819.61757170683586</v>
      </c>
      <c r="AP24" s="80">
        <v>23777679</v>
      </c>
      <c r="AQ24" s="80">
        <v>20209439</v>
      </c>
      <c r="AR24" s="79">
        <f>AR20</f>
        <v>862.20245754185089</v>
      </c>
      <c r="AS24" s="80">
        <v>5942261</v>
      </c>
      <c r="AT24" s="80">
        <v>4499920</v>
      </c>
      <c r="AU24" s="162">
        <f>AU20</f>
        <v>746.33</v>
      </c>
      <c r="AV24" s="80">
        <v>6050114</v>
      </c>
      <c r="AW24" s="80">
        <v>5475415</v>
      </c>
      <c r="AX24" s="79">
        <f>AX20</f>
        <v>908.49371456484471</v>
      </c>
      <c r="AY24" s="80">
        <v>5738411</v>
      </c>
      <c r="AZ24" s="80">
        <v>5993356</v>
      </c>
      <c r="BA24" s="79">
        <f>BA20</f>
        <v>1048.0435125285476</v>
      </c>
      <c r="BB24" s="80">
        <v>24374337</v>
      </c>
      <c r="BC24" s="80">
        <v>21712573</v>
      </c>
      <c r="BD24" s="79">
        <f>BD20</f>
        <v>895.87224787801688</v>
      </c>
      <c r="BE24" s="80">
        <v>6116455</v>
      </c>
      <c r="BF24" s="80">
        <v>5619044</v>
      </c>
      <c r="BG24" s="79">
        <f>BG20</f>
        <v>927.17504117132842</v>
      </c>
      <c r="BH24" s="80">
        <v>6097503</v>
      </c>
      <c r="BI24" s="80">
        <v>5047877</v>
      </c>
      <c r="BJ24" s="79">
        <f>BJ20</f>
        <v>833.14625442851491</v>
      </c>
      <c r="BK24" s="80">
        <v>6146978</v>
      </c>
      <c r="BL24" s="80">
        <v>5074888</v>
      </c>
      <c r="BM24" s="79">
        <f>BM20</f>
        <v>840.40089808155778</v>
      </c>
      <c r="BN24" s="80">
        <v>24239802</v>
      </c>
      <c r="BO24" s="80">
        <v>19173606</v>
      </c>
      <c r="BP24" s="79">
        <f>BP20</f>
        <v>791.50438576215458</v>
      </c>
      <c r="BQ24" s="80">
        <v>6041148</v>
      </c>
      <c r="BR24" s="80">
        <v>4785113</v>
      </c>
      <c r="BS24" s="79">
        <f>BS20</f>
        <v>782.29209845085563</v>
      </c>
      <c r="BT24" s="80">
        <v>5787773</v>
      </c>
      <c r="BU24" s="80">
        <v>4391540</v>
      </c>
      <c r="BV24" s="79">
        <f>BV20</f>
        <v>770.1201926778474</v>
      </c>
      <c r="BW24" s="80">
        <v>6254033</v>
      </c>
      <c r="BX24" s="80">
        <v>4895060</v>
      </c>
      <c r="BY24" s="79">
        <f>BY20</f>
        <v>807.72462470536664</v>
      </c>
    </row>
    <row r="25" spans="2:77" ht="15.75" thickTop="1" x14ac:dyDescent="0.25">
      <c r="I25" s="22"/>
      <c r="K25" s="48"/>
      <c r="L25" s="48"/>
      <c r="M25" s="48"/>
      <c r="N25" s="48"/>
      <c r="O25" s="48"/>
      <c r="P25" s="48"/>
      <c r="Q25" s="48"/>
    </row>
    <row r="26" spans="2:77" x14ac:dyDescent="0.25">
      <c r="R26" s="43"/>
      <c r="S26" s="43"/>
      <c r="U26" s="43"/>
      <c r="V26" s="43"/>
      <c r="X26" s="43"/>
      <c r="Y26" s="43"/>
      <c r="AB26" s="43"/>
      <c r="AC26" s="43"/>
      <c r="AE26" s="43"/>
      <c r="AF26" s="43"/>
      <c r="AH26" s="43"/>
      <c r="AI26" s="43"/>
    </row>
    <row r="27" spans="2:77" x14ac:dyDescent="0.25">
      <c r="B27" s="254" t="s">
        <v>332</v>
      </c>
      <c r="C27" s="254"/>
      <c r="D27" s="254"/>
      <c r="E27" s="254"/>
      <c r="F27" s="254"/>
      <c r="G27" s="240"/>
      <c r="H27" s="240"/>
      <c r="I27" s="240"/>
      <c r="J27" s="240"/>
      <c r="R27" s="43"/>
      <c r="S27" s="43"/>
      <c r="U27" s="43"/>
      <c r="V27" s="43"/>
      <c r="X27" s="43"/>
      <c r="Y27" s="43"/>
      <c r="AB27" s="43"/>
      <c r="AC27" s="43"/>
      <c r="AE27" s="43"/>
      <c r="AF27" s="43"/>
      <c r="AH27" s="43"/>
      <c r="AI27" s="43"/>
    </row>
    <row r="28" spans="2:77" x14ac:dyDescent="0.25">
      <c r="B28" s="291"/>
      <c r="C28" s="240"/>
      <c r="D28" s="240"/>
      <c r="E28" s="240"/>
      <c r="F28" s="240"/>
      <c r="G28" s="240"/>
      <c r="H28" s="240"/>
      <c r="I28" s="240"/>
      <c r="J28" s="250"/>
      <c r="R28" s="43"/>
      <c r="S28" s="43"/>
      <c r="U28" s="43"/>
      <c r="V28" s="43"/>
      <c r="X28" s="43"/>
      <c r="Y28" s="43"/>
      <c r="AB28" s="43"/>
      <c r="AC28" s="43"/>
      <c r="AE28" s="43"/>
      <c r="AF28" s="43"/>
      <c r="AH28" s="43"/>
      <c r="AI28" s="43"/>
    </row>
    <row r="29" spans="2:77" x14ac:dyDescent="0.25">
      <c r="R29" s="43"/>
      <c r="S29" s="43"/>
      <c r="U29" s="43"/>
      <c r="V29" s="43"/>
      <c r="X29" s="43"/>
      <c r="Y29" s="43"/>
      <c r="AB29" s="43"/>
      <c r="AC29" s="43"/>
      <c r="AE29" s="43"/>
      <c r="AF29" s="43"/>
      <c r="AH29" s="43"/>
      <c r="AI29" s="43"/>
    </row>
    <row r="30" spans="2:77" x14ac:dyDescent="0.25">
      <c r="R30" s="43"/>
      <c r="S30" s="43"/>
      <c r="U30" s="43"/>
      <c r="V30" s="43"/>
      <c r="X30" s="43"/>
      <c r="Y30" s="43"/>
      <c r="AB30" s="43"/>
      <c r="AC30" s="43"/>
      <c r="AE30" s="43"/>
      <c r="AF30" s="43"/>
      <c r="AH30" s="43"/>
      <c r="AI30" s="43"/>
    </row>
    <row r="31" spans="2:77" x14ac:dyDescent="0.25">
      <c r="R31" s="43"/>
      <c r="S31" s="43"/>
      <c r="U31" s="43"/>
      <c r="V31" s="43"/>
      <c r="X31" s="43"/>
      <c r="Y31" s="43"/>
      <c r="AB31" s="43"/>
      <c r="AC31" s="43"/>
      <c r="AE31" s="43"/>
      <c r="AF31" s="43"/>
      <c r="AH31" s="43"/>
      <c r="AI31" s="43"/>
    </row>
    <row r="32" spans="2:77" x14ac:dyDescent="0.25">
      <c r="R32" s="43"/>
      <c r="S32" s="43"/>
      <c r="U32" s="43"/>
      <c r="V32" s="43"/>
      <c r="X32" s="43"/>
      <c r="Y32" s="43"/>
      <c r="AB32" s="43"/>
      <c r="AC32" s="43"/>
      <c r="AE32" s="43"/>
      <c r="AF32" s="43"/>
      <c r="AH32" s="43"/>
      <c r="AI32" s="43"/>
    </row>
    <row r="33" spans="3:35" x14ac:dyDescent="0.25">
      <c r="R33" s="206"/>
      <c r="S33" s="206"/>
      <c r="U33" s="206"/>
      <c r="V33" s="206"/>
      <c r="X33" s="43"/>
      <c r="Y33" s="43"/>
      <c r="AB33" s="206"/>
      <c r="AC33" s="206"/>
      <c r="AE33" s="206"/>
      <c r="AF33" s="43"/>
      <c r="AH33" s="43"/>
      <c r="AI33" s="43"/>
    </row>
    <row r="34" spans="3:35" x14ac:dyDescent="0.25">
      <c r="E34" s="249"/>
      <c r="R34" s="43"/>
      <c r="S34" s="43"/>
      <c r="U34" s="43"/>
      <c r="V34" s="43"/>
      <c r="X34" s="43"/>
      <c r="Y34" s="43"/>
      <c r="AB34" s="43"/>
      <c r="AC34" s="43"/>
      <c r="AE34" s="43"/>
      <c r="AF34" s="43"/>
      <c r="AH34" s="43"/>
      <c r="AI34" s="43"/>
    </row>
    <row r="35" spans="3:35" x14ac:dyDescent="0.25">
      <c r="R35" s="43"/>
      <c r="S35" s="43"/>
      <c r="U35" s="43"/>
      <c r="V35" s="43"/>
      <c r="X35" s="43"/>
      <c r="Y35" s="43"/>
      <c r="AB35" s="43"/>
      <c r="AC35" s="43"/>
      <c r="AE35" s="43"/>
      <c r="AF35" s="43"/>
      <c r="AH35" s="43"/>
      <c r="AI35" s="43"/>
    </row>
    <row r="36" spans="3:35" x14ac:dyDescent="0.25">
      <c r="R36" s="43"/>
      <c r="S36" s="43"/>
      <c r="U36" s="43"/>
      <c r="V36" s="43"/>
      <c r="X36" s="43"/>
      <c r="Y36" s="43"/>
      <c r="AB36" s="43"/>
      <c r="AC36" s="43"/>
      <c r="AE36" s="43"/>
      <c r="AF36" s="43"/>
      <c r="AH36" s="43"/>
      <c r="AI36" s="43"/>
    </row>
    <row r="37" spans="3:35" x14ac:dyDescent="0.25">
      <c r="R37" s="206"/>
      <c r="S37" s="206"/>
      <c r="U37" s="206"/>
      <c r="V37" s="206"/>
      <c r="X37" s="43"/>
      <c r="Y37" s="43"/>
      <c r="AB37" s="206"/>
      <c r="AC37" s="206"/>
      <c r="AE37" s="206"/>
      <c r="AF37" s="43"/>
      <c r="AH37" s="43"/>
      <c r="AI37" s="43"/>
    </row>
    <row r="40" spans="3:35" x14ac:dyDescent="0.25">
      <c r="AH40" s="43"/>
    </row>
    <row r="44" spans="3:35" x14ac:dyDescent="0.25">
      <c r="C44" s="197"/>
      <c r="D44" s="197"/>
      <c r="E44" s="197"/>
      <c r="F44" s="197"/>
      <c r="G44" s="197"/>
      <c r="H44" s="197"/>
    </row>
    <row r="45" spans="3:35" x14ac:dyDescent="0.25">
      <c r="C45" s="197"/>
      <c r="D45" s="197"/>
      <c r="E45" s="197"/>
      <c r="F45" s="197"/>
      <c r="G45" s="197"/>
      <c r="H45" s="197"/>
    </row>
    <row r="46" spans="3:35" x14ac:dyDescent="0.25">
      <c r="C46" s="197"/>
      <c r="D46" s="197"/>
      <c r="E46" s="197"/>
      <c r="F46" s="197"/>
      <c r="G46" s="197"/>
      <c r="H46" s="197"/>
    </row>
  </sheetData>
  <mergeCells count="28">
    <mergeCell ref="B27:F27"/>
    <mergeCell ref="L10:BV10"/>
    <mergeCell ref="C11:E11"/>
    <mergeCell ref="R11:T11"/>
    <mergeCell ref="AV11:AX11"/>
    <mergeCell ref="AY11:BA11"/>
    <mergeCell ref="X11:Z11"/>
    <mergeCell ref="AA11:AC11"/>
    <mergeCell ref="AD11:AF11"/>
    <mergeCell ref="AG11:AI11"/>
    <mergeCell ref="AJ11:AL11"/>
    <mergeCell ref="U11:W11"/>
    <mergeCell ref="BT11:BV11"/>
    <mergeCell ref="BW11:BY11"/>
    <mergeCell ref="L11:N11"/>
    <mergeCell ref="B11:B12"/>
    <mergeCell ref="O11:Q11"/>
    <mergeCell ref="F11:H11"/>
    <mergeCell ref="I11:J11"/>
    <mergeCell ref="BQ11:BS11"/>
    <mergeCell ref="BB11:BD11"/>
    <mergeCell ref="BE11:BG11"/>
    <mergeCell ref="BH11:BJ11"/>
    <mergeCell ref="BK11:BM11"/>
    <mergeCell ref="BN11:BP11"/>
    <mergeCell ref="AM11:AO11"/>
    <mergeCell ref="AP11:AR11"/>
    <mergeCell ref="AS11:AU11"/>
  </mergeCells>
  <conditionalFormatting sqref="K25:Q25">
    <cfRule type="cellIs" dxfId="18" priority="1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/>
  <dimension ref="A1:AA24"/>
  <sheetViews>
    <sheetView showGridLines="0" showRowColHeaders="0" zoomScale="80" zoomScaleNormal="80" workbookViewId="0">
      <selection activeCell="C31" sqref="C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9.7109375" customWidth="1"/>
    <col min="3" max="4" width="16.5703125" customWidth="1"/>
    <col min="5" max="5" width="7.85546875" customWidth="1"/>
    <col min="6" max="6" width="16.5703125" customWidth="1"/>
    <col min="7" max="7" width="16" customWidth="1"/>
    <col min="8" max="8" width="13.85546875" customWidth="1"/>
    <col min="9" max="9" width="13.5703125" customWidth="1"/>
    <col min="10" max="12" width="11.7109375" customWidth="1"/>
    <col min="13" max="13" width="11" customWidth="1"/>
    <col min="14" max="14" width="11.7109375" customWidth="1"/>
    <col min="15" max="15" width="13" customWidth="1"/>
    <col min="16" max="17" width="11.7109375" customWidth="1"/>
    <col min="18" max="19" width="13" customWidth="1"/>
    <col min="20" max="22" width="11.7109375" customWidth="1"/>
    <col min="23" max="23" width="13" customWidth="1"/>
    <col min="24" max="27" width="11.7109375" customWidth="1"/>
  </cols>
  <sheetData>
    <row r="1" spans="1:27" ht="18.75" x14ac:dyDescent="0.25">
      <c r="B1" s="49"/>
      <c r="C1" s="49"/>
      <c r="D1" s="49"/>
    </row>
    <row r="2" spans="1:27" ht="18.75" x14ac:dyDescent="0.25">
      <c r="B2" s="49"/>
      <c r="C2" s="49"/>
      <c r="D2" s="49"/>
    </row>
    <row r="3" spans="1:27" ht="18.75" x14ac:dyDescent="0.25">
      <c r="B3" s="49"/>
      <c r="C3" s="49"/>
      <c r="D3" s="49"/>
    </row>
    <row r="4" spans="1:27" ht="18.75" x14ac:dyDescent="0.25">
      <c r="B4" s="49"/>
      <c r="C4" s="49"/>
      <c r="D4" s="49"/>
    </row>
    <row r="5" spans="1:27" ht="18.75" x14ac:dyDescent="0.25">
      <c r="B5" s="49"/>
      <c r="C5" s="49"/>
      <c r="D5" s="49"/>
    </row>
    <row r="6" spans="1:27" ht="18.75" x14ac:dyDescent="0.25">
      <c r="B6" s="49"/>
      <c r="C6" s="49"/>
      <c r="D6" s="49"/>
    </row>
    <row r="7" spans="1:27" ht="18.75" x14ac:dyDescent="0.25">
      <c r="B7" s="49"/>
      <c r="C7" s="49"/>
      <c r="D7" s="49"/>
    </row>
    <row r="8" spans="1:27" x14ac:dyDescent="0.25">
      <c r="A8" s="16"/>
      <c r="B8" s="4" t="s">
        <v>22</v>
      </c>
      <c r="C8" s="217"/>
      <c r="D8" s="217"/>
    </row>
    <row r="9" spans="1:27" ht="15" customHeight="1" x14ac:dyDescent="0.25">
      <c r="A9" s="16"/>
      <c r="B9" s="216"/>
      <c r="C9" s="270" t="s">
        <v>24</v>
      </c>
      <c r="D9" s="270" t="s">
        <v>25</v>
      </c>
      <c r="E9" s="218"/>
      <c r="F9" s="272" t="s">
        <v>23</v>
      </c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</row>
    <row r="10" spans="1:27" ht="45" x14ac:dyDescent="0.25">
      <c r="A10" s="16"/>
      <c r="B10" s="92"/>
      <c r="C10" s="271"/>
      <c r="D10" s="271"/>
      <c r="F10" s="163" t="s">
        <v>27</v>
      </c>
      <c r="G10" s="163" t="s">
        <v>28</v>
      </c>
      <c r="H10" s="225" t="s">
        <v>29</v>
      </c>
      <c r="I10" s="163" t="s">
        <v>25</v>
      </c>
      <c r="J10" s="163" t="s">
        <v>30</v>
      </c>
      <c r="K10" s="163" t="s">
        <v>31</v>
      </c>
      <c r="L10" s="163">
        <v>2023</v>
      </c>
      <c r="M10" s="163" t="s">
        <v>33</v>
      </c>
      <c r="N10" s="163" t="s">
        <v>34</v>
      </c>
      <c r="O10" s="163" t="s">
        <v>35</v>
      </c>
      <c r="P10" s="163" t="s">
        <v>36</v>
      </c>
      <c r="Q10" s="163" t="s">
        <v>37</v>
      </c>
      <c r="R10" s="163" t="s">
        <v>38</v>
      </c>
      <c r="S10" s="163" t="s">
        <v>39</v>
      </c>
      <c r="T10" s="163" t="s">
        <v>40</v>
      </c>
      <c r="U10" s="163" t="s">
        <v>41</v>
      </c>
      <c r="V10" s="163" t="s">
        <v>42</v>
      </c>
      <c r="W10" s="163" t="s">
        <v>43</v>
      </c>
      <c r="X10" s="163" t="s">
        <v>44</v>
      </c>
      <c r="Y10" s="163" t="s">
        <v>45</v>
      </c>
      <c r="Z10" s="163" t="s">
        <v>46</v>
      </c>
      <c r="AA10" s="163" t="s">
        <v>47</v>
      </c>
    </row>
    <row r="11" spans="1:27" ht="25.5" x14ac:dyDescent="0.25">
      <c r="A11" s="232"/>
      <c r="B11" s="20" t="s">
        <v>68</v>
      </c>
      <c r="C11" s="70">
        <v>6223970</v>
      </c>
      <c r="D11" s="70">
        <v>6021070</v>
      </c>
      <c r="F11" s="70">
        <v>6090187</v>
      </c>
      <c r="G11" s="70">
        <v>5885797</v>
      </c>
      <c r="H11" s="70">
        <v>24594126</v>
      </c>
      <c r="I11" s="70">
        <v>6021070</v>
      </c>
      <c r="J11" s="70">
        <v>5881556</v>
      </c>
      <c r="K11" s="70">
        <v>5727071</v>
      </c>
      <c r="L11" s="70">
        <v>21550740</v>
      </c>
      <c r="M11" s="70">
        <v>5489766</v>
      </c>
      <c r="N11" s="70">
        <v>5097880</v>
      </c>
      <c r="O11" s="70">
        <v>4721748</v>
      </c>
      <c r="P11" s="70">
        <v>20209439</v>
      </c>
      <c r="Q11" s="70">
        <v>4499920</v>
      </c>
      <c r="R11" s="70">
        <v>5475415</v>
      </c>
      <c r="S11" s="70">
        <v>5993356</v>
      </c>
      <c r="T11" s="70">
        <v>21712573</v>
      </c>
      <c r="U11" s="70">
        <v>5619044</v>
      </c>
      <c r="V11" s="70">
        <v>5047877</v>
      </c>
      <c r="W11" s="70">
        <v>5074888</v>
      </c>
      <c r="X11" s="70">
        <v>19173606</v>
      </c>
      <c r="Y11" s="70">
        <v>4785113</v>
      </c>
      <c r="Z11" s="70">
        <v>4391540</v>
      </c>
      <c r="AA11" s="70">
        <v>4895060</v>
      </c>
    </row>
    <row r="12" spans="1:27" ht="25.5" x14ac:dyDescent="0.25">
      <c r="A12" s="232"/>
      <c r="B12" s="71" t="s">
        <v>69</v>
      </c>
      <c r="C12" s="72">
        <v>0</v>
      </c>
      <c r="D12" s="72">
        <v>0</v>
      </c>
      <c r="F12" s="72">
        <v>0</v>
      </c>
      <c r="G12" s="72">
        <v>0</v>
      </c>
      <c r="H12" s="72">
        <v>512852</v>
      </c>
      <c r="I12" s="72" t="s">
        <v>62</v>
      </c>
      <c r="J12" s="72">
        <v>190186</v>
      </c>
      <c r="K12" s="72">
        <v>322666</v>
      </c>
      <c r="L12" s="72">
        <v>1908658</v>
      </c>
      <c r="M12" s="72">
        <v>311748</v>
      </c>
      <c r="N12" s="72">
        <v>561518</v>
      </c>
      <c r="O12" s="72">
        <v>695989</v>
      </c>
      <c r="P12" s="72">
        <v>2360056</v>
      </c>
      <c r="Q12" s="72">
        <v>706087</v>
      </c>
      <c r="R12" s="72">
        <v>498773</v>
      </c>
      <c r="S12" s="72">
        <v>436718</v>
      </c>
      <c r="T12" s="72">
        <v>1316995</v>
      </c>
      <c r="U12" s="72">
        <v>445089</v>
      </c>
      <c r="V12" s="72">
        <v>252538</v>
      </c>
      <c r="W12" s="72">
        <v>178373</v>
      </c>
      <c r="X12" s="72">
        <v>266320</v>
      </c>
      <c r="Y12" s="72">
        <v>83346</v>
      </c>
      <c r="Z12" s="72">
        <v>0</v>
      </c>
      <c r="AA12" s="72">
        <v>730219</v>
      </c>
    </row>
    <row r="13" spans="1:27" x14ac:dyDescent="0.25">
      <c r="A13" s="232"/>
      <c r="B13" s="20" t="s">
        <v>70</v>
      </c>
      <c r="C13" s="70">
        <v>1483325</v>
      </c>
      <c r="D13" s="70">
        <v>1343687</v>
      </c>
      <c r="F13" s="70">
        <v>1424464</v>
      </c>
      <c r="G13" s="70">
        <v>1440424</v>
      </c>
      <c r="H13" s="70">
        <v>5169039</v>
      </c>
      <c r="I13" s="70">
        <v>1343687</v>
      </c>
      <c r="J13" s="70">
        <v>1261441</v>
      </c>
      <c r="K13" s="70">
        <v>1178238</v>
      </c>
      <c r="L13" s="70">
        <v>4447516</v>
      </c>
      <c r="M13" s="70">
        <v>1133966</v>
      </c>
      <c r="N13" s="70">
        <v>1125668</v>
      </c>
      <c r="O13" s="70">
        <v>987508</v>
      </c>
      <c r="P13" s="70">
        <v>3715074</v>
      </c>
      <c r="Q13" s="70">
        <v>991869</v>
      </c>
      <c r="R13" s="70">
        <v>920530</v>
      </c>
      <c r="S13" s="70">
        <v>868131</v>
      </c>
      <c r="T13" s="70">
        <v>3473193</v>
      </c>
      <c r="U13" s="70">
        <v>893562</v>
      </c>
      <c r="V13" s="70">
        <v>826666</v>
      </c>
      <c r="W13" s="70">
        <v>842555</v>
      </c>
      <c r="X13" s="70">
        <v>3045719</v>
      </c>
      <c r="Y13" s="70">
        <v>799877</v>
      </c>
      <c r="Z13" s="70">
        <v>680582</v>
      </c>
      <c r="AA13" s="70">
        <v>-54602</v>
      </c>
    </row>
    <row r="14" spans="1:27" x14ac:dyDescent="0.25">
      <c r="A14" s="232"/>
      <c r="B14" s="71" t="s">
        <v>71</v>
      </c>
      <c r="C14" s="72">
        <v>114019</v>
      </c>
      <c r="D14" s="72">
        <v>357377</v>
      </c>
      <c r="F14" s="72">
        <v>70394</v>
      </c>
      <c r="G14" s="72">
        <v>126322</v>
      </c>
      <c r="H14" s="72">
        <v>423293</v>
      </c>
      <c r="I14" s="72">
        <v>357377</v>
      </c>
      <c r="J14" s="72">
        <v>-56556</v>
      </c>
      <c r="K14" s="72">
        <v>75674</v>
      </c>
      <c r="L14" s="72">
        <v>-213038</v>
      </c>
      <c r="M14" s="72">
        <v>80237</v>
      </c>
      <c r="N14" s="72">
        <v>-164650</v>
      </c>
      <c r="O14" s="72">
        <v>20841</v>
      </c>
      <c r="P14" s="72">
        <v>-1146559</v>
      </c>
      <c r="Q14" s="72">
        <v>-395654</v>
      </c>
      <c r="R14" s="72">
        <v>-271933</v>
      </c>
      <c r="S14" s="72">
        <v>-700107</v>
      </c>
      <c r="T14" s="72">
        <v>2146043</v>
      </c>
      <c r="U14" s="72">
        <v>1116248</v>
      </c>
      <c r="V14" s="72">
        <v>453744</v>
      </c>
      <c r="W14" s="72">
        <v>338907</v>
      </c>
      <c r="X14" s="72">
        <v>454741</v>
      </c>
      <c r="Y14" s="72">
        <v>17192</v>
      </c>
      <c r="Z14" s="72">
        <v>136254</v>
      </c>
      <c r="AA14" s="72">
        <v>248407</v>
      </c>
    </row>
    <row r="15" spans="1:27" x14ac:dyDescent="0.25">
      <c r="A15" s="232"/>
      <c r="B15" s="20" t="s">
        <v>72</v>
      </c>
      <c r="C15" s="70">
        <v>1426038</v>
      </c>
      <c r="D15" s="70">
        <v>1151083</v>
      </c>
      <c r="F15" s="70">
        <v>1231705</v>
      </c>
      <c r="G15" s="70">
        <v>1046946</v>
      </c>
      <c r="H15" s="70">
        <v>4378611</v>
      </c>
      <c r="I15" s="70">
        <v>1151083</v>
      </c>
      <c r="J15" s="70">
        <v>1078688</v>
      </c>
      <c r="K15" s="70">
        <v>858976</v>
      </c>
      <c r="L15" s="70">
        <v>3600374</v>
      </c>
      <c r="M15" s="70">
        <v>1030177</v>
      </c>
      <c r="N15" s="70">
        <v>859801</v>
      </c>
      <c r="O15" s="70">
        <v>657608</v>
      </c>
      <c r="P15" s="70">
        <v>3193092</v>
      </c>
      <c r="Q15" s="70">
        <v>1050012</v>
      </c>
      <c r="R15" s="70">
        <v>683279</v>
      </c>
      <c r="S15" s="70">
        <v>429503</v>
      </c>
      <c r="T15" s="70">
        <v>1802361</v>
      </c>
      <c r="U15" s="70">
        <v>486414</v>
      </c>
      <c r="V15" s="70">
        <v>398218</v>
      </c>
      <c r="W15" s="70">
        <v>321301</v>
      </c>
      <c r="X15" s="70">
        <v>1384334</v>
      </c>
      <c r="Y15" s="70">
        <v>386669</v>
      </c>
      <c r="Z15" s="70">
        <v>333337</v>
      </c>
      <c r="AA15" s="70">
        <v>724</v>
      </c>
    </row>
    <row r="16" spans="1:27" ht="25.5" x14ac:dyDescent="0.25">
      <c r="A16" s="232"/>
      <c r="B16" s="71" t="s">
        <v>73</v>
      </c>
      <c r="C16" s="72">
        <v>21411</v>
      </c>
      <c r="D16" s="72">
        <v>16454</v>
      </c>
      <c r="F16" s="72">
        <v>26618</v>
      </c>
      <c r="G16" s="72">
        <v>53203</v>
      </c>
      <c r="H16" s="72">
        <v>104417</v>
      </c>
      <c r="I16" s="72">
        <v>16454</v>
      </c>
      <c r="J16" s="72">
        <v>22258</v>
      </c>
      <c r="K16" s="72">
        <v>30951</v>
      </c>
      <c r="L16" s="72">
        <v>149238</v>
      </c>
      <c r="M16" s="72">
        <v>49577</v>
      </c>
      <c r="N16" s="72">
        <v>46731</v>
      </c>
      <c r="O16" s="72">
        <v>30844</v>
      </c>
      <c r="P16" s="72">
        <v>39369</v>
      </c>
      <c r="Q16" s="72">
        <v>-10361</v>
      </c>
      <c r="R16" s="72">
        <v>19030</v>
      </c>
      <c r="S16" s="72">
        <v>19732</v>
      </c>
      <c r="T16" s="72">
        <v>53751</v>
      </c>
      <c r="U16" s="72">
        <v>17934</v>
      </c>
      <c r="V16" s="72">
        <v>9119</v>
      </c>
      <c r="W16" s="72">
        <v>10906</v>
      </c>
      <c r="X16" s="72">
        <v>15465</v>
      </c>
      <c r="Y16" s="72">
        <v>-697</v>
      </c>
      <c r="Z16" s="72">
        <v>-1679</v>
      </c>
      <c r="AA16" s="72">
        <v>-17199</v>
      </c>
    </row>
    <row r="17" spans="1:27" x14ac:dyDescent="0.25">
      <c r="A17" s="232"/>
      <c r="B17" s="20" t="s">
        <v>74</v>
      </c>
      <c r="C17" s="70">
        <v>-32537</v>
      </c>
      <c r="D17" s="70">
        <v>-29163</v>
      </c>
      <c r="F17" s="70">
        <v>-39949</v>
      </c>
      <c r="G17" s="70">
        <v>-46812</v>
      </c>
      <c r="H17" s="70">
        <v>-157485</v>
      </c>
      <c r="I17" s="70">
        <v>-29163</v>
      </c>
      <c r="J17" s="70">
        <v>-37084</v>
      </c>
      <c r="K17" s="70">
        <v>-45927</v>
      </c>
      <c r="L17" s="70">
        <v>-138925</v>
      </c>
      <c r="M17" s="70">
        <v>-21480</v>
      </c>
      <c r="N17" s="70">
        <v>-32910</v>
      </c>
      <c r="O17" s="70">
        <v>-38469</v>
      </c>
      <c r="P17" s="70">
        <v>-94035</v>
      </c>
      <c r="Q17" s="70">
        <v>-13668</v>
      </c>
      <c r="R17" s="70">
        <v>-19305</v>
      </c>
      <c r="S17" s="70">
        <v>-31894</v>
      </c>
      <c r="T17" s="70">
        <v>-70948</v>
      </c>
      <c r="U17" s="70">
        <v>-7454</v>
      </c>
      <c r="V17" s="70">
        <v>-14335</v>
      </c>
      <c r="W17" s="70">
        <v>-30569</v>
      </c>
      <c r="X17" s="70">
        <v>-50532</v>
      </c>
      <c r="Y17" s="70">
        <v>-4330</v>
      </c>
      <c r="Z17" s="70">
        <v>-11918</v>
      </c>
      <c r="AA17" s="70"/>
    </row>
    <row r="18" spans="1:27" ht="25.5" x14ac:dyDescent="0.25">
      <c r="B18" s="71" t="s">
        <v>75</v>
      </c>
      <c r="C18" s="72">
        <v>0</v>
      </c>
      <c r="D18" s="72" t="s">
        <v>76</v>
      </c>
      <c r="F18" s="72"/>
      <c r="G18" s="72">
        <v>0</v>
      </c>
      <c r="H18" s="72" t="s">
        <v>60</v>
      </c>
      <c r="I18" s="72" t="s">
        <v>76</v>
      </c>
      <c r="J18" s="72">
        <v>0</v>
      </c>
      <c r="K18" s="72" t="s">
        <v>60</v>
      </c>
      <c r="L18" s="72">
        <v>-3766</v>
      </c>
      <c r="M18" s="72" t="s">
        <v>63</v>
      </c>
      <c r="N18" s="72" t="s">
        <v>60</v>
      </c>
      <c r="O18" s="72">
        <v>-3766</v>
      </c>
      <c r="P18" s="72">
        <v>453131</v>
      </c>
      <c r="Q18" s="72">
        <v>125463</v>
      </c>
      <c r="R18" s="72">
        <v>66855</v>
      </c>
      <c r="S18" s="72">
        <v>138994</v>
      </c>
      <c r="T18" s="72">
        <v>453296</v>
      </c>
      <c r="U18" s="72">
        <v>226649</v>
      </c>
      <c r="V18" s="72" t="s">
        <v>60</v>
      </c>
      <c r="W18" s="72" t="s">
        <v>60</v>
      </c>
      <c r="X18" s="72">
        <v>234347</v>
      </c>
      <c r="Y18" s="72">
        <v>47690</v>
      </c>
      <c r="Z18" s="72">
        <v>0</v>
      </c>
      <c r="AA18" s="72">
        <v>0</v>
      </c>
    </row>
    <row r="19" spans="1:27" x14ac:dyDescent="0.25">
      <c r="A19" s="232"/>
      <c r="B19" s="20" t="s">
        <v>77</v>
      </c>
      <c r="C19" s="70">
        <v>1164478</v>
      </c>
      <c r="D19" s="70">
        <v>638185</v>
      </c>
      <c r="F19" s="70">
        <v>1228948</v>
      </c>
      <c r="G19" s="70">
        <v>640343</v>
      </c>
      <c r="H19" s="70">
        <v>2620149</v>
      </c>
      <c r="I19" s="70">
        <v>638185</v>
      </c>
      <c r="J19" s="70">
        <v>709466</v>
      </c>
      <c r="K19" s="70">
        <v>559858</v>
      </c>
      <c r="L19" s="70">
        <v>2100334</v>
      </c>
      <c r="M19" s="70">
        <v>553437</v>
      </c>
      <c r="N19" s="70">
        <v>558157</v>
      </c>
      <c r="O19" s="70">
        <v>437475</v>
      </c>
      <c r="P19" s="70">
        <v>1631768</v>
      </c>
      <c r="Q19" s="70">
        <v>850935</v>
      </c>
      <c r="R19" s="70">
        <v>762406</v>
      </c>
      <c r="S19" s="70">
        <v>412058</v>
      </c>
      <c r="T19" s="70">
        <v>2449447</v>
      </c>
      <c r="U19" s="70">
        <v>414008</v>
      </c>
      <c r="V19" s="70">
        <v>405503</v>
      </c>
      <c r="W19" s="70">
        <v>444950</v>
      </c>
      <c r="X19" s="70">
        <v>1561643</v>
      </c>
      <c r="Y19" s="70">
        <v>372160</v>
      </c>
      <c r="Z19" s="70">
        <v>477137</v>
      </c>
      <c r="AA19" s="70">
        <v>440531</v>
      </c>
    </row>
    <row r="20" spans="1:27" x14ac:dyDescent="0.25">
      <c r="A20" s="232"/>
      <c r="B20" s="71" t="s">
        <v>78</v>
      </c>
      <c r="C20" s="72">
        <v>-3113917</v>
      </c>
      <c r="D20" s="72">
        <v>-2740229</v>
      </c>
      <c r="F20" s="72">
        <v>-2762428</v>
      </c>
      <c r="G20" s="72">
        <v>-2642737</v>
      </c>
      <c r="H20" s="72">
        <v>-11027828</v>
      </c>
      <c r="I20" s="72">
        <v>-2740229</v>
      </c>
      <c r="J20" s="72">
        <v>-2723111</v>
      </c>
      <c r="K20" s="72">
        <v>-2737274</v>
      </c>
      <c r="L20" s="72">
        <v>-10052694</v>
      </c>
      <c r="M20" s="72">
        <v>-2632732</v>
      </c>
      <c r="N20" s="72">
        <v>-2502738</v>
      </c>
      <c r="O20" s="72">
        <v>-2132841</v>
      </c>
      <c r="P20" s="72">
        <v>-9442619</v>
      </c>
      <c r="Q20" s="72">
        <v>-2063713</v>
      </c>
      <c r="R20" s="72">
        <v>-3203931</v>
      </c>
      <c r="S20" s="72">
        <v>-2818174</v>
      </c>
      <c r="T20" s="72">
        <v>-10992030</v>
      </c>
      <c r="U20" s="72">
        <v>-2920492</v>
      </c>
      <c r="V20" s="72">
        <v>-2578292</v>
      </c>
      <c r="W20" s="72">
        <v>-2519336</v>
      </c>
      <c r="X20" s="72">
        <v>-9573981</v>
      </c>
      <c r="Y20" s="72">
        <v>-2319562</v>
      </c>
      <c r="Z20" s="72">
        <v>-2226901</v>
      </c>
      <c r="AA20" s="72">
        <v>-2465761</v>
      </c>
    </row>
    <row r="21" spans="1:27" ht="15.75" thickBot="1" x14ac:dyDescent="0.3">
      <c r="A21" s="16"/>
      <c r="B21" s="20"/>
      <c r="C21" s="164">
        <f>SUM(C11:C20)</f>
        <v>7286787</v>
      </c>
      <c r="D21" s="164">
        <v>6758464</v>
      </c>
      <c r="F21" s="164">
        <v>7269939</v>
      </c>
      <c r="G21" s="164">
        <v>6503486</v>
      </c>
      <c r="H21" s="164">
        <v>26617174</v>
      </c>
      <c r="I21" s="164">
        <v>6758464</v>
      </c>
      <c r="J21" s="164">
        <v>6326844</v>
      </c>
      <c r="K21" s="164">
        <v>5970233</v>
      </c>
      <c r="L21" s="164">
        <v>23348437</v>
      </c>
      <c r="M21" s="164">
        <v>5994696</v>
      </c>
      <c r="N21" s="164">
        <v>5549457</v>
      </c>
      <c r="O21" s="164">
        <v>5376937</v>
      </c>
      <c r="P21" s="164">
        <v>20918716</v>
      </c>
      <c r="Q21" s="164">
        <v>5740890</v>
      </c>
      <c r="R21" s="164">
        <v>4931119</v>
      </c>
      <c r="S21" s="164">
        <v>4748317</v>
      </c>
      <c r="T21" s="164">
        <v>22344681</v>
      </c>
      <c r="U21" s="164">
        <v>6291002</v>
      </c>
      <c r="V21" s="164">
        <v>4801038</v>
      </c>
      <c r="W21" s="164">
        <v>4661975</v>
      </c>
      <c r="X21" s="164">
        <v>16511662</v>
      </c>
      <c r="Y21" s="164">
        <v>4167458</v>
      </c>
      <c r="Z21" s="164">
        <v>3778352</v>
      </c>
      <c r="AA21" s="164">
        <v>3777379</v>
      </c>
    </row>
    <row r="22" spans="1:27" ht="15.75" thickTop="1" x14ac:dyDescent="0.25">
      <c r="I22" s="43"/>
      <c r="K22" s="43"/>
      <c r="M22" s="43"/>
    </row>
    <row r="23" spans="1:27" x14ac:dyDescent="0.25">
      <c r="B23" s="240"/>
      <c r="C23" s="240"/>
      <c r="D23" s="240"/>
      <c r="I23" s="43"/>
      <c r="K23" s="43"/>
      <c r="M23" s="43"/>
    </row>
    <row r="24" spans="1:27" x14ac:dyDescent="0.25">
      <c r="C24" s="240"/>
      <c r="D24" s="240"/>
      <c r="I24" s="206"/>
      <c r="J24" s="40"/>
      <c r="K24" s="206"/>
      <c r="L24" s="40"/>
      <c r="M24" s="222"/>
    </row>
  </sheetData>
  <mergeCells count="3">
    <mergeCell ref="D9:D10"/>
    <mergeCell ref="F9:Z9"/>
    <mergeCell ref="C9:C10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/>
  <dimension ref="A5:AB59"/>
  <sheetViews>
    <sheetView showGridLines="0" showRowColHeaders="0" topLeftCell="A4" zoomScale="84" zoomScaleNormal="84" workbookViewId="0">
      <selection activeCell="B35" sqref="B3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7.7109375" bestFit="1" customWidth="1"/>
    <col min="3" max="3" width="20.140625" customWidth="1"/>
    <col min="4" max="4" width="19.28515625" customWidth="1"/>
    <col min="5" max="6" width="7.5703125" customWidth="1"/>
    <col min="7" max="7" width="14.7109375" customWidth="1"/>
    <col min="8" max="8" width="12.85546875" customWidth="1"/>
    <col min="9" max="15" width="11.7109375" customWidth="1"/>
    <col min="16" max="16" width="13" customWidth="1"/>
    <col min="17" max="19" width="11.7109375" customWidth="1"/>
    <col min="20" max="20" width="13" customWidth="1"/>
    <col min="21" max="23" width="11.7109375" customWidth="1"/>
    <col min="24" max="24" width="13" customWidth="1"/>
    <col min="25" max="28" width="11.7109375" customWidth="1"/>
  </cols>
  <sheetData>
    <row r="5" spans="1:28" ht="18.75" x14ac:dyDescent="0.25">
      <c r="B5" s="273"/>
      <c r="C5" s="274"/>
      <c r="D5" s="274"/>
      <c r="E5" s="205"/>
      <c r="F5" s="205"/>
      <c r="G5" s="205"/>
      <c r="H5" s="205"/>
      <c r="I5" s="205"/>
    </row>
    <row r="6" spans="1:28" ht="18.75" x14ac:dyDescent="0.25">
      <c r="B6" s="274"/>
      <c r="C6" s="274"/>
      <c r="D6" s="274"/>
      <c r="E6" s="205"/>
      <c r="F6" s="205"/>
      <c r="G6" s="205"/>
      <c r="H6" s="205"/>
      <c r="I6" s="205"/>
    </row>
    <row r="7" spans="1:28" ht="19.5" customHeight="1" x14ac:dyDescent="0.25">
      <c r="B7" s="274"/>
      <c r="C7" s="274"/>
      <c r="D7" s="274"/>
      <c r="E7" s="205"/>
      <c r="F7" s="205"/>
      <c r="G7" s="205"/>
      <c r="H7" s="205"/>
      <c r="I7" s="205"/>
    </row>
    <row r="8" spans="1:28" ht="21" customHeight="1" x14ac:dyDescent="0.25">
      <c r="B8" s="17" t="s">
        <v>22</v>
      </c>
    </row>
    <row r="9" spans="1:28" ht="25.5" customHeight="1" x14ac:dyDescent="0.25">
      <c r="B9" s="216"/>
      <c r="C9" s="271" t="s">
        <v>24</v>
      </c>
      <c r="D9" s="271" t="s">
        <v>25</v>
      </c>
      <c r="E9" s="165"/>
      <c r="F9" s="165"/>
      <c r="G9" s="272" t="s">
        <v>23</v>
      </c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</row>
    <row r="10" spans="1:28" ht="31.5" customHeight="1" x14ac:dyDescent="0.25">
      <c r="B10" s="92"/>
      <c r="C10" s="271"/>
      <c r="D10" s="271"/>
      <c r="G10" s="56" t="s">
        <v>27</v>
      </c>
      <c r="H10" s="56" t="s">
        <v>28</v>
      </c>
      <c r="I10" s="56">
        <v>2024</v>
      </c>
      <c r="J10" s="56" t="s">
        <v>25</v>
      </c>
      <c r="K10" s="163" t="s">
        <v>30</v>
      </c>
      <c r="L10" s="163" t="s">
        <v>31</v>
      </c>
      <c r="M10" s="163">
        <v>2023</v>
      </c>
      <c r="N10" s="163" t="s">
        <v>33</v>
      </c>
      <c r="O10" s="163" t="s">
        <v>34</v>
      </c>
      <c r="P10" s="163" t="s">
        <v>35</v>
      </c>
      <c r="Q10" s="163" t="s">
        <v>36</v>
      </c>
      <c r="R10" s="163" t="s">
        <v>37</v>
      </c>
      <c r="S10" s="163" t="s">
        <v>38</v>
      </c>
      <c r="T10" s="163" t="s">
        <v>39</v>
      </c>
      <c r="U10" s="163" t="s">
        <v>40</v>
      </c>
      <c r="V10" s="163" t="s">
        <v>41</v>
      </c>
      <c r="W10" s="163" t="s">
        <v>42</v>
      </c>
      <c r="X10" s="163" t="s">
        <v>43</v>
      </c>
      <c r="Y10" s="163" t="s">
        <v>44</v>
      </c>
      <c r="Z10" s="163" t="s">
        <v>45</v>
      </c>
      <c r="AA10" s="163" t="s">
        <v>46</v>
      </c>
      <c r="AB10" s="163" t="s">
        <v>47</v>
      </c>
    </row>
    <row r="11" spans="1:28" ht="24" customHeight="1" x14ac:dyDescent="0.25">
      <c r="B11" s="20" t="s">
        <v>79</v>
      </c>
      <c r="C11" s="70">
        <v>3181790</v>
      </c>
      <c r="D11" s="70">
        <v>3078245</v>
      </c>
      <c r="G11" s="70">
        <v>2917439</v>
      </c>
      <c r="H11" s="70">
        <v>2770055</v>
      </c>
      <c r="I11" s="70">
        <v>11378429</v>
      </c>
      <c r="J11" s="70">
        <v>3078245</v>
      </c>
      <c r="K11" s="70">
        <v>2544751</v>
      </c>
      <c r="L11" s="70">
        <v>2399373</v>
      </c>
      <c r="M11" s="70">
        <v>9589290</v>
      </c>
      <c r="N11" s="70">
        <v>2361047</v>
      </c>
      <c r="O11" s="70">
        <v>2306032</v>
      </c>
      <c r="P11" s="70">
        <v>2323814</v>
      </c>
      <c r="Q11" s="70">
        <v>9171228</v>
      </c>
      <c r="R11" s="70">
        <v>2460498</v>
      </c>
      <c r="S11" s="70">
        <v>2257209</v>
      </c>
      <c r="T11" s="70">
        <v>1978485</v>
      </c>
      <c r="U11" s="70">
        <v>11446699</v>
      </c>
      <c r="V11" s="70">
        <v>3729505</v>
      </c>
      <c r="W11" s="70">
        <v>2375202</v>
      </c>
      <c r="X11" s="70">
        <v>2148339</v>
      </c>
      <c r="Y11" s="70">
        <v>8160921</v>
      </c>
      <c r="Z11" s="70">
        <v>1909352</v>
      </c>
      <c r="AA11" s="70">
        <v>1903100</v>
      </c>
      <c r="AB11" s="70">
        <v>1919179</v>
      </c>
    </row>
    <row r="12" spans="1:28" ht="27" customHeight="1" x14ac:dyDescent="0.25">
      <c r="B12" s="71" t="s">
        <v>80</v>
      </c>
      <c r="C12" s="72">
        <v>865659</v>
      </c>
      <c r="D12" s="72">
        <v>869074</v>
      </c>
      <c r="G12" s="72">
        <v>854949</v>
      </c>
      <c r="H12" s="72">
        <v>837788</v>
      </c>
      <c r="I12" s="72">
        <v>3356086</v>
      </c>
      <c r="J12" s="72">
        <v>869074</v>
      </c>
      <c r="K12" s="72">
        <v>849924</v>
      </c>
      <c r="L12" s="72">
        <v>875363</v>
      </c>
      <c r="M12" s="72">
        <v>3066947</v>
      </c>
      <c r="N12" s="72">
        <v>809263</v>
      </c>
      <c r="O12" s="72">
        <v>732617</v>
      </c>
      <c r="P12" s="72">
        <v>729462</v>
      </c>
      <c r="Q12" s="72">
        <v>2767245</v>
      </c>
      <c r="R12" s="72">
        <v>617023</v>
      </c>
      <c r="S12" s="72">
        <v>579441</v>
      </c>
      <c r="T12" s="72">
        <v>888952</v>
      </c>
      <c r="U12" s="72">
        <v>3405996</v>
      </c>
      <c r="V12" s="72">
        <v>670720</v>
      </c>
      <c r="W12" s="72">
        <v>720452</v>
      </c>
      <c r="X12" s="72">
        <v>765274</v>
      </c>
      <c r="Y12" s="72">
        <v>1799091</v>
      </c>
      <c r="Z12" s="72">
        <v>553257</v>
      </c>
      <c r="AA12" s="72">
        <v>265470</v>
      </c>
      <c r="AB12" s="72">
        <v>372581</v>
      </c>
    </row>
    <row r="13" spans="1:28" ht="24" customHeight="1" x14ac:dyDescent="0.25">
      <c r="B13" s="20" t="s">
        <v>81</v>
      </c>
      <c r="C13" s="70">
        <v>1426038</v>
      </c>
      <c r="D13" s="70">
        <v>1151083</v>
      </c>
      <c r="G13" s="70">
        <v>1231705</v>
      </c>
      <c r="H13" s="70">
        <v>1046946</v>
      </c>
      <c r="I13" s="70">
        <v>4378611</v>
      </c>
      <c r="J13" s="70">
        <v>1151083</v>
      </c>
      <c r="K13" s="70">
        <v>1078688</v>
      </c>
      <c r="L13" s="70">
        <v>858976</v>
      </c>
      <c r="M13" s="70">
        <v>3600374</v>
      </c>
      <c r="N13" s="70">
        <v>1030177</v>
      </c>
      <c r="O13" s="70">
        <v>859801</v>
      </c>
      <c r="P13" s="70">
        <v>657608</v>
      </c>
      <c r="Q13" s="70">
        <v>3193092</v>
      </c>
      <c r="R13" s="70">
        <v>1050012</v>
      </c>
      <c r="S13" s="70">
        <v>683279</v>
      </c>
      <c r="T13" s="70">
        <v>429503</v>
      </c>
      <c r="U13" s="70">
        <v>1802361</v>
      </c>
      <c r="V13" s="70">
        <v>486414</v>
      </c>
      <c r="W13" s="70">
        <v>398218</v>
      </c>
      <c r="X13" s="70">
        <v>321301</v>
      </c>
      <c r="Y13" s="70">
        <v>1384334</v>
      </c>
      <c r="Z13" s="70">
        <v>386669</v>
      </c>
      <c r="AA13" s="70">
        <v>333337</v>
      </c>
      <c r="AB13" s="70">
        <v>248407</v>
      </c>
    </row>
    <row r="14" spans="1:28" ht="24" customHeight="1" x14ac:dyDescent="0.25">
      <c r="A14" s="232"/>
      <c r="B14" s="71" t="s">
        <v>82</v>
      </c>
      <c r="C14" s="72">
        <v>221850</v>
      </c>
      <c r="D14" s="72">
        <v>222614</v>
      </c>
      <c r="G14" s="72">
        <v>264523</v>
      </c>
      <c r="H14" s="72">
        <v>233470</v>
      </c>
      <c r="I14" s="72">
        <v>971604</v>
      </c>
      <c r="J14" s="72">
        <v>222614</v>
      </c>
      <c r="K14" s="72">
        <v>283162</v>
      </c>
      <c r="L14" s="72">
        <v>210154</v>
      </c>
      <c r="M14" s="72">
        <v>874524</v>
      </c>
      <c r="N14" s="72">
        <v>204185</v>
      </c>
      <c r="O14" s="72">
        <v>217072</v>
      </c>
      <c r="P14" s="72">
        <v>224665</v>
      </c>
      <c r="Q14" s="72">
        <v>913105</v>
      </c>
      <c r="R14" s="72">
        <v>208313</v>
      </c>
      <c r="S14" s="72">
        <v>256948</v>
      </c>
      <c r="T14" s="72">
        <v>200016</v>
      </c>
      <c r="U14" s="72">
        <v>846747</v>
      </c>
      <c r="V14" s="72">
        <v>169685</v>
      </c>
      <c r="W14" s="72">
        <v>242165</v>
      </c>
      <c r="X14" s="72">
        <v>212509</v>
      </c>
      <c r="Y14" s="72">
        <v>885930</v>
      </c>
      <c r="Z14" s="72">
        <v>200221</v>
      </c>
      <c r="AA14" s="72">
        <v>235732</v>
      </c>
      <c r="AB14" s="72">
        <v>215679</v>
      </c>
    </row>
    <row r="15" spans="1:28" ht="24" customHeight="1" x14ac:dyDescent="0.25">
      <c r="A15" s="232"/>
      <c r="B15" s="20" t="s">
        <v>83</v>
      </c>
      <c r="C15" s="70">
        <v>24789</v>
      </c>
      <c r="D15" s="70">
        <v>24336</v>
      </c>
      <c r="G15" s="70">
        <v>26214</v>
      </c>
      <c r="H15" s="70">
        <v>25905</v>
      </c>
      <c r="I15" s="70">
        <v>99914</v>
      </c>
      <c r="J15" s="70">
        <v>24336</v>
      </c>
      <c r="K15" s="70">
        <v>29142</v>
      </c>
      <c r="L15" s="70">
        <v>25118</v>
      </c>
      <c r="M15" s="70">
        <v>101503</v>
      </c>
      <c r="N15" s="70">
        <v>27486</v>
      </c>
      <c r="O15" s="70">
        <v>25514</v>
      </c>
      <c r="P15" s="70">
        <v>24614</v>
      </c>
      <c r="Q15" s="70">
        <v>39834</v>
      </c>
      <c r="R15" s="70">
        <v>10582</v>
      </c>
      <c r="S15" s="70">
        <v>27336</v>
      </c>
      <c r="T15" s="70">
        <v>23999</v>
      </c>
      <c r="U15" s="70">
        <v>93949</v>
      </c>
      <c r="V15" s="70">
        <v>38124</v>
      </c>
      <c r="W15" s="70">
        <v>15946</v>
      </c>
      <c r="X15" s="70">
        <v>20097</v>
      </c>
      <c r="Y15" s="70">
        <v>92295</v>
      </c>
      <c r="Z15" s="70">
        <v>49836</v>
      </c>
      <c r="AA15" s="70">
        <v>2810</v>
      </c>
      <c r="AB15" s="70">
        <v>16401</v>
      </c>
    </row>
    <row r="16" spans="1:28" ht="24" customHeight="1" x14ac:dyDescent="0.25">
      <c r="A16" s="232"/>
      <c r="B16" s="71" t="s">
        <v>84</v>
      </c>
      <c r="C16" s="72">
        <v>66190</v>
      </c>
      <c r="D16" s="72">
        <v>81391</v>
      </c>
      <c r="G16" s="72">
        <v>70954</v>
      </c>
      <c r="H16" s="72">
        <v>65266</v>
      </c>
      <c r="I16" s="72">
        <v>322834</v>
      </c>
      <c r="J16" s="72">
        <v>81391</v>
      </c>
      <c r="K16" s="72">
        <v>64219</v>
      </c>
      <c r="L16" s="72">
        <v>96053</v>
      </c>
      <c r="M16" s="72">
        <v>400163</v>
      </c>
      <c r="N16" s="72">
        <v>112323</v>
      </c>
      <c r="O16" s="72">
        <v>106017</v>
      </c>
      <c r="P16" s="72">
        <v>73266</v>
      </c>
      <c r="Q16" s="72">
        <v>419634</v>
      </c>
      <c r="R16" s="72">
        <v>110170</v>
      </c>
      <c r="S16" s="72">
        <v>100998</v>
      </c>
      <c r="T16" s="72">
        <v>102587</v>
      </c>
      <c r="U16" s="72">
        <v>-18601</v>
      </c>
      <c r="V16" s="72">
        <v>73527</v>
      </c>
      <c r="W16" s="72">
        <v>73783</v>
      </c>
      <c r="X16" s="72">
        <v>71897</v>
      </c>
      <c r="Y16" s="72">
        <v>296844</v>
      </c>
      <c r="Z16" s="72">
        <v>74901</v>
      </c>
      <c r="AA16" s="72">
        <v>80561</v>
      </c>
      <c r="AB16" s="72">
        <v>71202</v>
      </c>
    </row>
    <row r="17" spans="1:28" ht="24" customHeight="1" x14ac:dyDescent="0.25">
      <c r="A17" s="232"/>
      <c r="B17" s="20" t="s">
        <v>85</v>
      </c>
      <c r="C17" s="70">
        <v>22006</v>
      </c>
      <c r="D17" s="70">
        <v>26243</v>
      </c>
      <c r="G17" s="70">
        <v>16663</v>
      </c>
      <c r="H17" s="70">
        <v>32192</v>
      </c>
      <c r="I17" s="70">
        <v>103016</v>
      </c>
      <c r="J17" s="70">
        <v>26243</v>
      </c>
      <c r="K17" s="70">
        <v>26312</v>
      </c>
      <c r="L17" s="70">
        <v>22780</v>
      </c>
      <c r="M17" s="70">
        <v>114586</v>
      </c>
      <c r="N17" s="70">
        <v>21406</v>
      </c>
      <c r="O17" s="70">
        <v>25026</v>
      </c>
      <c r="P17" s="70">
        <v>25335</v>
      </c>
      <c r="Q17" s="70">
        <v>118127</v>
      </c>
      <c r="R17" s="70">
        <v>27646</v>
      </c>
      <c r="S17" s="70">
        <v>25060</v>
      </c>
      <c r="T17" s="70">
        <v>16261</v>
      </c>
      <c r="U17" s="70">
        <v>64961</v>
      </c>
      <c r="V17" s="70">
        <v>16534</v>
      </c>
      <c r="W17" s="70">
        <v>16750</v>
      </c>
      <c r="X17" s="70">
        <v>15521</v>
      </c>
      <c r="Y17" s="70">
        <v>60841</v>
      </c>
      <c r="Z17" s="70">
        <v>16359</v>
      </c>
      <c r="AA17" s="70">
        <v>12727</v>
      </c>
      <c r="AB17" s="70">
        <v>15177</v>
      </c>
    </row>
    <row r="18" spans="1:28" ht="24" customHeight="1" x14ac:dyDescent="0.25">
      <c r="A18" s="232"/>
      <c r="B18" s="71" t="s">
        <v>86</v>
      </c>
      <c r="C18" s="72">
        <v>480207</v>
      </c>
      <c r="D18" s="72">
        <v>408928</v>
      </c>
      <c r="G18" s="72">
        <v>433342</v>
      </c>
      <c r="H18" s="72">
        <v>433418</v>
      </c>
      <c r="I18" s="72">
        <v>1787084</v>
      </c>
      <c r="J18" s="72">
        <v>408928</v>
      </c>
      <c r="K18" s="72">
        <v>424793</v>
      </c>
      <c r="L18" s="72">
        <v>445590</v>
      </c>
      <c r="M18" s="72">
        <v>1613779</v>
      </c>
      <c r="N18" s="72">
        <v>389523</v>
      </c>
      <c r="O18" s="72">
        <v>377212</v>
      </c>
      <c r="P18" s="72">
        <v>401236</v>
      </c>
      <c r="Q18" s="72">
        <v>1419838</v>
      </c>
      <c r="R18" s="72">
        <v>338420</v>
      </c>
      <c r="S18" s="72">
        <v>328439</v>
      </c>
      <c r="T18" s="72">
        <v>323630</v>
      </c>
      <c r="U18" s="72">
        <v>1221938</v>
      </c>
      <c r="V18" s="72">
        <v>291678</v>
      </c>
      <c r="W18" s="72">
        <v>294492</v>
      </c>
      <c r="X18" s="72">
        <v>299855</v>
      </c>
      <c r="Y18" s="72">
        <v>1055390</v>
      </c>
      <c r="Z18" s="72">
        <v>248896</v>
      </c>
      <c r="AA18" s="72">
        <v>254119</v>
      </c>
      <c r="AB18" s="72">
        <v>252181</v>
      </c>
    </row>
    <row r="19" spans="1:28" ht="24" customHeight="1" x14ac:dyDescent="0.25">
      <c r="A19" s="232"/>
      <c r="B19" s="20" t="s">
        <v>87</v>
      </c>
      <c r="C19" s="70">
        <v>249552</v>
      </c>
      <c r="D19" s="70">
        <v>219539</v>
      </c>
      <c r="G19" s="70">
        <v>242108</v>
      </c>
      <c r="H19" s="70">
        <v>236570</v>
      </c>
      <c r="I19" s="70">
        <v>880658</v>
      </c>
      <c r="J19" s="70">
        <v>219539</v>
      </c>
      <c r="K19" s="70">
        <v>213654</v>
      </c>
      <c r="L19" s="70">
        <v>206659</v>
      </c>
      <c r="M19" s="70">
        <v>797822</v>
      </c>
      <c r="N19" s="70">
        <v>195783</v>
      </c>
      <c r="O19" s="70">
        <v>187442</v>
      </c>
      <c r="P19" s="70">
        <v>186645</v>
      </c>
      <c r="Q19" s="70">
        <v>699950</v>
      </c>
      <c r="R19" s="70">
        <v>178456</v>
      </c>
      <c r="S19" s="70">
        <v>167632</v>
      </c>
      <c r="T19" s="70">
        <v>164098</v>
      </c>
      <c r="U19" s="70">
        <v>642051</v>
      </c>
      <c r="V19" s="70">
        <v>159933</v>
      </c>
      <c r="W19" s="70">
        <v>156675</v>
      </c>
      <c r="X19" s="70">
        <v>155054</v>
      </c>
      <c r="Y19" s="70">
        <v>621314</v>
      </c>
      <c r="Z19" s="70">
        <v>155264</v>
      </c>
      <c r="AA19" s="70">
        <v>153903</v>
      </c>
      <c r="AB19" s="70">
        <v>150934</v>
      </c>
    </row>
    <row r="20" spans="1:28" ht="24" customHeight="1" x14ac:dyDescent="0.25">
      <c r="A20" s="232"/>
      <c r="B20" s="71" t="s">
        <v>88</v>
      </c>
      <c r="C20" s="72">
        <v>12451</v>
      </c>
      <c r="D20" s="72">
        <v>10558</v>
      </c>
      <c r="G20" s="72">
        <v>12265</v>
      </c>
      <c r="H20" s="72">
        <v>10921</v>
      </c>
      <c r="I20" s="72">
        <v>41262</v>
      </c>
      <c r="J20" s="72">
        <v>10558</v>
      </c>
      <c r="K20" s="72">
        <v>10459</v>
      </c>
      <c r="L20" s="72">
        <v>9540</v>
      </c>
      <c r="M20" s="72">
        <v>36035</v>
      </c>
      <c r="N20" s="72">
        <v>9476</v>
      </c>
      <c r="O20" s="72">
        <v>9432</v>
      </c>
      <c r="P20" s="72">
        <v>7595</v>
      </c>
      <c r="Q20" s="72">
        <v>38075</v>
      </c>
      <c r="R20" s="72">
        <v>9791</v>
      </c>
      <c r="S20" s="72">
        <v>11249</v>
      </c>
      <c r="T20" s="72">
        <v>11277</v>
      </c>
      <c r="U20" s="72">
        <v>40544</v>
      </c>
      <c r="V20" s="72">
        <v>10857</v>
      </c>
      <c r="W20" s="72">
        <v>9197</v>
      </c>
      <c r="X20" s="72">
        <v>9203</v>
      </c>
      <c r="Y20" s="72">
        <v>47100</v>
      </c>
      <c r="Z20" s="72">
        <v>11953</v>
      </c>
      <c r="AA20" s="72">
        <v>12148</v>
      </c>
      <c r="AB20" s="72">
        <v>12148</v>
      </c>
    </row>
    <row r="21" spans="1:28" ht="24" customHeight="1" x14ac:dyDescent="0.25">
      <c r="A21" s="232"/>
      <c r="B21" s="20" t="s">
        <v>89</v>
      </c>
      <c r="C21" s="70">
        <v>80109</v>
      </c>
      <c r="D21" s="70">
        <v>70334</v>
      </c>
      <c r="G21" s="70">
        <v>86353</v>
      </c>
      <c r="H21" s="70">
        <v>104735</v>
      </c>
      <c r="I21" s="70">
        <v>-205366</v>
      </c>
      <c r="J21" s="70">
        <v>70334</v>
      </c>
      <c r="K21" s="70">
        <v>-459529</v>
      </c>
      <c r="L21" s="70">
        <v>105968</v>
      </c>
      <c r="M21" s="70">
        <v>285451</v>
      </c>
      <c r="N21" s="70">
        <v>76041</v>
      </c>
      <c r="O21" s="70">
        <v>77111</v>
      </c>
      <c r="P21" s="70">
        <v>55902</v>
      </c>
      <c r="Q21" s="70">
        <v>267590</v>
      </c>
      <c r="R21" s="70">
        <v>84698</v>
      </c>
      <c r="S21" s="70">
        <v>1454380</v>
      </c>
      <c r="T21" s="70">
        <v>61178</v>
      </c>
      <c r="U21" s="70">
        <v>47326</v>
      </c>
      <c r="V21" s="70">
        <v>8077</v>
      </c>
      <c r="W21" s="70">
        <v>31490</v>
      </c>
      <c r="X21" s="70">
        <v>-26066</v>
      </c>
      <c r="Y21" s="70">
        <v>137011</v>
      </c>
      <c r="Z21" s="70">
        <v>35480</v>
      </c>
      <c r="AA21" s="70">
        <v>22426</v>
      </c>
      <c r="AB21" s="70">
        <v>29603</v>
      </c>
    </row>
    <row r="22" spans="1:28" ht="24" customHeight="1" x14ac:dyDescent="0.25">
      <c r="A22" s="232"/>
      <c r="B22" s="71" t="s">
        <v>90</v>
      </c>
      <c r="C22" s="72">
        <v>60464</v>
      </c>
      <c r="D22" s="72">
        <v>-47676</v>
      </c>
      <c r="G22" s="72">
        <v>2184</v>
      </c>
      <c r="H22" s="72">
        <v>57779</v>
      </c>
      <c r="I22" s="72">
        <v>202456</v>
      </c>
      <c r="J22" s="72">
        <v>-47676</v>
      </c>
      <c r="K22" s="72">
        <v>80623</v>
      </c>
      <c r="L22" s="72">
        <v>85425</v>
      </c>
      <c r="M22" s="72">
        <v>177071</v>
      </c>
      <c r="N22" s="72">
        <v>41143</v>
      </c>
      <c r="O22" s="72">
        <v>28638</v>
      </c>
      <c r="P22" s="72">
        <v>10751</v>
      </c>
      <c r="Q22" s="72">
        <v>131209</v>
      </c>
      <c r="R22" s="72">
        <v>-82260</v>
      </c>
      <c r="S22" s="72">
        <v>89450</v>
      </c>
      <c r="T22" s="72">
        <v>44259</v>
      </c>
      <c r="U22" s="72">
        <v>150867</v>
      </c>
      <c r="V22" s="72">
        <v>29676</v>
      </c>
      <c r="W22" s="72">
        <v>-7789</v>
      </c>
      <c r="X22" s="72">
        <v>44178</v>
      </c>
      <c r="Y22" s="72">
        <v>135265</v>
      </c>
      <c r="Z22" s="72">
        <v>-152817</v>
      </c>
      <c r="AA22" s="72">
        <v>102504</v>
      </c>
      <c r="AB22" s="72">
        <v>96145</v>
      </c>
    </row>
    <row r="23" spans="1:28" ht="24" customHeight="1" x14ac:dyDescent="0.25">
      <c r="A23" s="232"/>
      <c r="B23" s="71" t="s">
        <v>91</v>
      </c>
      <c r="C23" s="72">
        <v>24616</v>
      </c>
      <c r="D23" s="72"/>
      <c r="G23" s="72">
        <v>30126</v>
      </c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24" customHeight="1" x14ac:dyDescent="0.25">
      <c r="A24" s="232"/>
      <c r="B24" s="20" t="s">
        <v>92</v>
      </c>
      <c r="C24" s="70">
        <v>74592</v>
      </c>
      <c r="D24" s="70">
        <v>100504</v>
      </c>
      <c r="G24" s="70">
        <v>125727</v>
      </c>
      <c r="H24" s="70">
        <v>76580</v>
      </c>
      <c r="I24" s="70">
        <v>415600</v>
      </c>
      <c r="J24" s="70">
        <v>100504</v>
      </c>
      <c r="K24" s="70">
        <v>75505</v>
      </c>
      <c r="L24" s="70">
        <v>98943</v>
      </c>
      <c r="M24" s="70">
        <v>421158</v>
      </c>
      <c r="N24" s="70">
        <v>86514</v>
      </c>
      <c r="O24" s="70">
        <v>106094</v>
      </c>
      <c r="P24" s="70">
        <v>75196</v>
      </c>
      <c r="Q24" s="70">
        <v>247633</v>
      </c>
      <c r="R24" s="70">
        <v>56809</v>
      </c>
      <c r="S24" s="70">
        <v>41995</v>
      </c>
      <c r="T24" s="70">
        <v>24918</v>
      </c>
      <c r="U24" s="70">
        <v>236907</v>
      </c>
      <c r="V24" s="70">
        <v>54401</v>
      </c>
      <c r="W24" s="70">
        <v>49746</v>
      </c>
      <c r="X24" s="70">
        <v>43767</v>
      </c>
      <c r="Y24" s="70">
        <v>212427</v>
      </c>
      <c r="Z24" s="70">
        <v>42508</v>
      </c>
      <c r="AA24" s="70">
        <v>34870</v>
      </c>
      <c r="AB24" s="70">
        <v>46108</v>
      </c>
    </row>
    <row r="25" spans="1:28" ht="25.5" customHeight="1" thickBot="1" x14ac:dyDescent="0.3">
      <c r="A25" s="232"/>
      <c r="B25" s="45" t="s">
        <v>93</v>
      </c>
      <c r="C25" s="73">
        <v>6790313</v>
      </c>
      <c r="D25" s="73">
        <f>SUM(D11:D24)</f>
        <v>6215173</v>
      </c>
      <c r="G25" s="73">
        <f>SUM(G11:G24)</f>
        <v>6314552</v>
      </c>
      <c r="H25" s="73">
        <f>SUM(H11:H24)</f>
        <v>5931625</v>
      </c>
      <c r="I25" s="73">
        <v>23732188</v>
      </c>
      <c r="J25" s="73">
        <f>SUM(J11:J24)</f>
        <v>6215173</v>
      </c>
      <c r="K25" s="73">
        <f>SUM(K11:K24)</f>
        <v>5221703</v>
      </c>
      <c r="L25" s="73">
        <v>5439942</v>
      </c>
      <c r="M25" s="73">
        <v>21078703</v>
      </c>
      <c r="N25" s="73">
        <f>SUM(N11:N24)</f>
        <v>5364367</v>
      </c>
      <c r="O25" s="73">
        <f>SUM(O11:O24)</f>
        <v>5058008</v>
      </c>
      <c r="P25" s="73">
        <f>SUM(P11:P24)</f>
        <v>4796089</v>
      </c>
      <c r="Q25" s="73">
        <f>SUM(Q11:Q24)</f>
        <v>19426560</v>
      </c>
      <c r="R25" s="73">
        <f>SUM(R11:R24)</f>
        <v>5070158</v>
      </c>
      <c r="S25" s="73">
        <v>6023416</v>
      </c>
      <c r="T25" s="73">
        <v>4269163</v>
      </c>
      <c r="U25" s="73">
        <f>SUM(U11:U24)</f>
        <v>19981745</v>
      </c>
      <c r="V25" s="73">
        <v>5739131</v>
      </c>
      <c r="W25" s="73">
        <v>4376327</v>
      </c>
      <c r="X25" s="73">
        <f>SUM(X11:X24)</f>
        <v>4080929</v>
      </c>
      <c r="Y25" s="73">
        <v>14888763</v>
      </c>
      <c r="Z25" s="73">
        <v>3531879</v>
      </c>
      <c r="AA25" s="73">
        <v>3413707</v>
      </c>
      <c r="AB25" s="73">
        <v>3445745</v>
      </c>
    </row>
    <row r="26" spans="1:28" ht="21.75" thickTop="1" x14ac:dyDescent="0.35">
      <c r="B26" s="42"/>
      <c r="E26" s="151"/>
      <c r="F26" s="151"/>
      <c r="G26" s="151"/>
      <c r="H26" s="151"/>
      <c r="I26" s="151"/>
      <c r="J26" s="151"/>
      <c r="K26" s="151"/>
    </row>
    <row r="27" spans="1:28" x14ac:dyDescent="0.25">
      <c r="B27" s="240"/>
      <c r="C27" s="240"/>
      <c r="D27" s="240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1:28" x14ac:dyDescent="0.25">
      <c r="C28" s="240"/>
      <c r="D28" s="240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 x14ac:dyDescent="0.25">
      <c r="C29" s="240"/>
      <c r="D29" s="240"/>
      <c r="I29" s="43"/>
      <c r="K29" s="43"/>
      <c r="M29" s="43"/>
    </row>
    <row r="30" spans="1:28" x14ac:dyDescent="0.25">
      <c r="I30" s="43"/>
      <c r="K30" s="43"/>
      <c r="M30" s="43"/>
    </row>
    <row r="31" spans="1:28" x14ac:dyDescent="0.25">
      <c r="I31" s="43"/>
      <c r="K31" s="43"/>
      <c r="M31" s="43"/>
    </row>
    <row r="32" spans="1:28" x14ac:dyDescent="0.25">
      <c r="I32" s="43"/>
      <c r="K32" s="43"/>
      <c r="M32" s="43"/>
    </row>
    <row r="33" spans="9:13" x14ac:dyDescent="0.25">
      <c r="I33" s="43"/>
      <c r="K33" s="43"/>
      <c r="M33" s="43"/>
    </row>
    <row r="34" spans="9:13" x14ac:dyDescent="0.25">
      <c r="I34" s="43"/>
      <c r="K34" s="43"/>
      <c r="M34" s="43"/>
    </row>
    <row r="35" spans="9:13" x14ac:dyDescent="0.25">
      <c r="I35" s="43"/>
      <c r="K35" s="43"/>
      <c r="M35" s="43"/>
    </row>
    <row r="36" spans="9:13" x14ac:dyDescent="0.25">
      <c r="I36" s="43"/>
      <c r="K36" s="43"/>
      <c r="M36" s="43"/>
    </row>
    <row r="37" spans="9:13" x14ac:dyDescent="0.25">
      <c r="I37" s="43"/>
      <c r="K37" s="43"/>
      <c r="M37" s="43"/>
    </row>
    <row r="38" spans="9:13" x14ac:dyDescent="0.25">
      <c r="I38" s="43"/>
      <c r="K38" s="43"/>
      <c r="M38" s="43"/>
    </row>
    <row r="39" spans="9:13" x14ac:dyDescent="0.25">
      <c r="I39" s="43"/>
      <c r="K39" s="43"/>
      <c r="M39" s="43"/>
    </row>
    <row r="40" spans="9:13" x14ac:dyDescent="0.25">
      <c r="I40" s="43"/>
      <c r="K40" s="43"/>
      <c r="M40" s="43"/>
    </row>
    <row r="41" spans="9:13" x14ac:dyDescent="0.25">
      <c r="I41" s="43"/>
      <c r="K41" s="43"/>
      <c r="M41" s="43"/>
    </row>
    <row r="42" spans="9:13" x14ac:dyDescent="0.25">
      <c r="I42" s="206"/>
      <c r="J42" s="40"/>
      <c r="K42" s="206"/>
      <c r="L42" s="40"/>
      <c r="M42" s="206"/>
    </row>
    <row r="46" spans="9:13" x14ac:dyDescent="0.25">
      <c r="I46" s="43"/>
    </row>
    <row r="47" spans="9:13" x14ac:dyDescent="0.25">
      <c r="I47" s="43"/>
    </row>
    <row r="48" spans="9:13" x14ac:dyDescent="0.25">
      <c r="I48" s="43"/>
    </row>
    <row r="49" spans="9:9" x14ac:dyDescent="0.25">
      <c r="I49" s="43"/>
    </row>
    <row r="50" spans="9:9" x14ac:dyDescent="0.25">
      <c r="I50" s="43"/>
    </row>
    <row r="51" spans="9:9" x14ac:dyDescent="0.25">
      <c r="I51" s="43"/>
    </row>
    <row r="52" spans="9:9" x14ac:dyDescent="0.25">
      <c r="I52" s="43"/>
    </row>
    <row r="53" spans="9:9" x14ac:dyDescent="0.25">
      <c r="I53" s="43"/>
    </row>
    <row r="54" spans="9:9" x14ac:dyDescent="0.25">
      <c r="I54" s="43"/>
    </row>
    <row r="55" spans="9:9" x14ac:dyDescent="0.25">
      <c r="I55" s="43"/>
    </row>
    <row r="56" spans="9:9" x14ac:dyDescent="0.25">
      <c r="I56" s="43"/>
    </row>
    <row r="57" spans="9:9" x14ac:dyDescent="0.25">
      <c r="I57" s="43"/>
    </row>
    <row r="58" spans="9:9" x14ac:dyDescent="0.25">
      <c r="I58" s="43"/>
    </row>
    <row r="59" spans="9:9" x14ac:dyDescent="0.25">
      <c r="I59" s="43"/>
    </row>
  </sheetData>
  <mergeCells count="4">
    <mergeCell ref="B5:D7"/>
    <mergeCell ref="D9:D10"/>
    <mergeCell ref="G9:AA9"/>
    <mergeCell ref="C9:C10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3DC99-8326-4E75-B607-864CF120C4CA}">
  <dimension ref="B5:AA34"/>
  <sheetViews>
    <sheetView showGridLines="0" showRowColHeaders="0" zoomScale="80" zoomScaleNormal="80" workbookViewId="0">
      <selection activeCell="C37" sqref="C37"/>
    </sheetView>
  </sheetViews>
  <sheetFormatPr defaultColWidth="8.7109375" defaultRowHeight="15" customHeight="1" x14ac:dyDescent="0.25"/>
  <cols>
    <col min="1" max="1" width="9.85546875" customWidth="1"/>
    <col min="2" max="2" width="57.7109375" bestFit="1" customWidth="1"/>
    <col min="3" max="3" width="18.42578125" customWidth="1"/>
    <col min="4" max="4" width="19.28515625" customWidth="1"/>
    <col min="5" max="5" width="10.7109375" customWidth="1"/>
    <col min="6" max="6" width="16.85546875" customWidth="1"/>
    <col min="7" max="7" width="15.7109375" customWidth="1"/>
    <col min="8" max="8" width="15.28515625" customWidth="1"/>
    <col min="9" max="9" width="14.140625" customWidth="1"/>
    <col min="10" max="14" width="13.5703125" customWidth="1"/>
    <col min="15" max="15" width="16.140625" customWidth="1"/>
    <col min="16" max="27" width="13.5703125" customWidth="1"/>
  </cols>
  <sheetData>
    <row r="5" spans="2:27" ht="18.75" x14ac:dyDescent="0.25">
      <c r="B5" s="273"/>
      <c r="C5" s="274"/>
      <c r="D5" s="274"/>
      <c r="E5" s="274"/>
      <c r="F5" s="205"/>
      <c r="G5" s="205"/>
      <c r="H5" s="205"/>
    </row>
    <row r="6" spans="2:27" ht="18.75" x14ac:dyDescent="0.25">
      <c r="B6" s="274"/>
      <c r="C6" s="274"/>
      <c r="D6" s="274"/>
      <c r="E6" s="274"/>
      <c r="F6" s="205"/>
      <c r="G6" s="205"/>
      <c r="H6" s="205"/>
    </row>
    <row r="7" spans="2:27" ht="7.5" customHeight="1" x14ac:dyDescent="0.25">
      <c r="B7" s="274"/>
      <c r="C7" s="274"/>
      <c r="D7" s="274"/>
      <c r="E7" s="274"/>
      <c r="F7" s="205"/>
      <c r="G7" s="205"/>
      <c r="H7" s="205"/>
    </row>
    <row r="8" spans="2:27" ht="21" customHeight="1" x14ac:dyDescent="0.25"/>
    <row r="9" spans="2:27" ht="21" customHeight="1" x14ac:dyDescent="0.25">
      <c r="B9" s="17" t="s">
        <v>22</v>
      </c>
    </row>
    <row r="10" spans="2:27" ht="17.25" customHeight="1" x14ac:dyDescent="0.25">
      <c r="B10" s="219"/>
      <c r="C10" s="271" t="s">
        <v>24</v>
      </c>
      <c r="D10" s="271" t="s">
        <v>25</v>
      </c>
      <c r="E10" s="165"/>
      <c r="F10" s="231" t="s">
        <v>23</v>
      </c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</row>
    <row r="11" spans="2:27" ht="29.25" customHeight="1" x14ac:dyDescent="0.25">
      <c r="B11" s="226"/>
      <c r="C11" s="275"/>
      <c r="D11" s="275"/>
      <c r="F11" s="56" t="s">
        <v>27</v>
      </c>
      <c r="G11" s="56" t="s">
        <v>28</v>
      </c>
      <c r="H11" s="56" t="s">
        <v>29</v>
      </c>
      <c r="I11" s="56" t="s">
        <v>25</v>
      </c>
      <c r="J11" s="56" t="s">
        <v>30</v>
      </c>
      <c r="K11" s="56" t="s">
        <v>31</v>
      </c>
      <c r="L11" s="56" t="s">
        <v>32</v>
      </c>
      <c r="M11" s="56" t="s">
        <v>33</v>
      </c>
      <c r="N11" s="166" t="s">
        <v>34</v>
      </c>
      <c r="O11" s="166" t="s">
        <v>35</v>
      </c>
      <c r="P11" s="166" t="s">
        <v>36</v>
      </c>
      <c r="Q11" s="166" t="s">
        <v>37</v>
      </c>
      <c r="R11" s="166" t="s">
        <v>38</v>
      </c>
      <c r="S11" s="166" t="s">
        <v>39</v>
      </c>
      <c r="T11" s="166" t="s">
        <v>40</v>
      </c>
      <c r="U11" s="166" t="s">
        <v>41</v>
      </c>
      <c r="V11" s="166" t="s">
        <v>42</v>
      </c>
      <c r="W11" s="166" t="s">
        <v>43</v>
      </c>
      <c r="X11" s="166" t="s">
        <v>44</v>
      </c>
      <c r="Y11" s="166" t="s">
        <v>45</v>
      </c>
      <c r="Z11" s="166" t="s">
        <v>46</v>
      </c>
      <c r="AA11" s="166" t="s">
        <v>47</v>
      </c>
    </row>
    <row r="12" spans="2:27" ht="24" customHeight="1" x14ac:dyDescent="0.25">
      <c r="B12" s="52" t="s">
        <v>94</v>
      </c>
      <c r="C12" s="53">
        <v>306459</v>
      </c>
      <c r="D12" s="53">
        <v>318459</v>
      </c>
      <c r="F12" s="53">
        <v>322822</v>
      </c>
      <c r="G12" s="53">
        <v>306415</v>
      </c>
      <c r="H12" s="53">
        <v>1204221</v>
      </c>
      <c r="I12" s="53">
        <v>318459</v>
      </c>
      <c r="J12" s="53">
        <v>304286</v>
      </c>
      <c r="K12" s="53">
        <v>268696</v>
      </c>
      <c r="L12" s="53">
        <v>1207091</v>
      </c>
      <c r="M12" s="53">
        <v>323440</v>
      </c>
      <c r="N12" s="53">
        <v>310711</v>
      </c>
      <c r="O12" s="53">
        <v>262175</v>
      </c>
      <c r="P12" s="53">
        <v>1644066</v>
      </c>
      <c r="Q12" s="53">
        <v>425463</v>
      </c>
      <c r="R12" s="53">
        <v>409856</v>
      </c>
      <c r="S12" s="53">
        <v>394055</v>
      </c>
      <c r="T12" s="53">
        <v>1945787</v>
      </c>
      <c r="U12" s="53">
        <v>479619</v>
      </c>
      <c r="V12" s="53">
        <v>480103</v>
      </c>
      <c r="W12" s="53">
        <v>487525</v>
      </c>
      <c r="X12" s="53">
        <v>1990221</v>
      </c>
      <c r="Y12" s="53">
        <v>531183</v>
      </c>
      <c r="Z12" s="53">
        <v>524601</v>
      </c>
      <c r="AA12" s="53">
        <v>427812</v>
      </c>
    </row>
    <row r="13" spans="2:27" ht="24" customHeight="1" x14ac:dyDescent="0.25">
      <c r="B13" s="52" t="s">
        <v>95</v>
      </c>
      <c r="C13" s="53">
        <v>205058</v>
      </c>
      <c r="D13" s="53">
        <v>217697</v>
      </c>
      <c r="F13" s="53">
        <v>205235</v>
      </c>
      <c r="G13" s="53">
        <v>207353</v>
      </c>
      <c r="H13" s="53">
        <v>880883</v>
      </c>
      <c r="I13" s="53">
        <v>217697</v>
      </c>
      <c r="J13" s="53">
        <v>218530</v>
      </c>
      <c r="K13" s="53">
        <v>224569</v>
      </c>
      <c r="L13" s="53">
        <v>944175</v>
      </c>
      <c r="M13" s="53">
        <v>219654</v>
      </c>
      <c r="N13" s="53">
        <v>238435</v>
      </c>
      <c r="O13" s="53">
        <v>239079</v>
      </c>
      <c r="P13" s="53">
        <v>972986</v>
      </c>
      <c r="Q13" s="53">
        <v>254182</v>
      </c>
      <c r="R13" s="53">
        <v>233089</v>
      </c>
      <c r="S13" s="53">
        <v>226116</v>
      </c>
      <c r="T13" s="53">
        <v>875489</v>
      </c>
      <c r="U13" s="53">
        <v>226715</v>
      </c>
      <c r="V13" s="53">
        <v>209823</v>
      </c>
      <c r="W13" s="53">
        <v>212487</v>
      </c>
      <c r="X13" s="53">
        <v>821491</v>
      </c>
      <c r="Y13" s="53">
        <v>207776</v>
      </c>
      <c r="Z13" s="53">
        <v>199970</v>
      </c>
      <c r="AA13" s="53">
        <v>200234</v>
      </c>
    </row>
    <row r="14" spans="2:27" ht="24" customHeight="1" x14ac:dyDescent="0.25">
      <c r="B14" s="52" t="s">
        <v>96</v>
      </c>
      <c r="C14" s="53">
        <v>83445</v>
      </c>
      <c r="D14" s="53">
        <v>92407</v>
      </c>
      <c r="F14" s="53">
        <v>83446</v>
      </c>
      <c r="G14" s="53">
        <v>83446</v>
      </c>
      <c r="H14" s="53">
        <v>373652</v>
      </c>
      <c r="I14" s="53">
        <v>92407</v>
      </c>
      <c r="J14" s="53">
        <v>94393</v>
      </c>
      <c r="K14" s="53">
        <v>94399</v>
      </c>
      <c r="L14" s="53">
        <v>363571</v>
      </c>
      <c r="M14" s="53">
        <v>92000</v>
      </c>
      <c r="N14" s="53">
        <v>89918</v>
      </c>
      <c r="O14" s="53">
        <v>89917</v>
      </c>
      <c r="P14" s="53">
        <v>357192</v>
      </c>
      <c r="Q14" s="53">
        <v>89298</v>
      </c>
      <c r="R14" s="53">
        <v>89298</v>
      </c>
      <c r="S14" s="53">
        <v>89298</v>
      </c>
      <c r="T14" s="53">
        <v>244577</v>
      </c>
      <c r="U14" s="53">
        <v>61144</v>
      </c>
      <c r="V14" s="53">
        <v>61145</v>
      </c>
      <c r="W14" s="53">
        <v>61144</v>
      </c>
      <c r="X14" s="53">
        <v>302969</v>
      </c>
      <c r="Y14" s="53">
        <v>75742</v>
      </c>
      <c r="Z14" s="53">
        <v>75742</v>
      </c>
      <c r="AA14" s="53">
        <v>75742</v>
      </c>
    </row>
    <row r="15" spans="2:27" ht="24" customHeight="1" x14ac:dyDescent="0.25">
      <c r="B15" s="52" t="s">
        <v>97</v>
      </c>
      <c r="C15" s="53">
        <v>400025</v>
      </c>
      <c r="D15" s="53">
        <v>350492</v>
      </c>
      <c r="F15" s="53">
        <v>333854</v>
      </c>
      <c r="G15" s="53">
        <v>164403</v>
      </c>
      <c r="H15" s="53">
        <v>875220</v>
      </c>
      <c r="I15" s="53">
        <v>350492</v>
      </c>
      <c r="J15" s="53">
        <v>121879</v>
      </c>
      <c r="K15" s="53">
        <v>47226</v>
      </c>
      <c r="L15" s="53">
        <v>373487</v>
      </c>
      <c r="M15" s="53">
        <v>80826</v>
      </c>
      <c r="N15" s="53">
        <v>99298</v>
      </c>
      <c r="O15" s="53">
        <v>72151</v>
      </c>
      <c r="P15" s="53">
        <v>434229</v>
      </c>
      <c r="Q15" s="53">
        <v>184796</v>
      </c>
      <c r="R15" s="53">
        <v>108330</v>
      </c>
      <c r="S15" s="53">
        <v>63807</v>
      </c>
      <c r="T15" s="53">
        <v>994946</v>
      </c>
      <c r="U15" s="53">
        <v>645344</v>
      </c>
      <c r="V15" s="53">
        <v>297583</v>
      </c>
      <c r="W15" s="53" t="s">
        <v>98</v>
      </c>
      <c r="X15" s="53">
        <v>1056266</v>
      </c>
      <c r="Y15" s="53">
        <v>163903</v>
      </c>
      <c r="Z15" s="53">
        <v>195334</v>
      </c>
      <c r="AA15" s="53">
        <v>221689</v>
      </c>
    </row>
    <row r="16" spans="2:27" ht="24" customHeight="1" x14ac:dyDescent="0.25">
      <c r="B16" s="52" t="s">
        <v>99</v>
      </c>
      <c r="C16" s="53">
        <v>48827</v>
      </c>
      <c r="D16" s="53">
        <v>124309</v>
      </c>
      <c r="F16" s="53">
        <v>132433</v>
      </c>
      <c r="G16" s="53">
        <v>121982</v>
      </c>
      <c r="H16" s="53">
        <v>498866</v>
      </c>
      <c r="I16" s="53">
        <v>124309</v>
      </c>
      <c r="J16" s="53">
        <v>122958</v>
      </c>
      <c r="K16" s="53">
        <v>127290</v>
      </c>
      <c r="L16" s="53">
        <v>510114</v>
      </c>
      <c r="M16" s="53">
        <v>128695</v>
      </c>
      <c r="N16" s="53">
        <v>127295</v>
      </c>
      <c r="O16" s="53">
        <v>125429</v>
      </c>
      <c r="P16" s="53">
        <v>492855</v>
      </c>
      <c r="Q16" s="53">
        <v>128054</v>
      </c>
      <c r="R16" s="53">
        <v>126663</v>
      </c>
      <c r="S16" s="53">
        <v>110083</v>
      </c>
      <c r="T16" s="53">
        <v>417728</v>
      </c>
      <c r="U16" s="53">
        <v>111317</v>
      </c>
      <c r="V16" s="53">
        <v>110107</v>
      </c>
      <c r="W16" s="53">
        <v>84987</v>
      </c>
      <c r="X16" s="53">
        <v>333676</v>
      </c>
      <c r="Y16" s="53">
        <v>85142</v>
      </c>
      <c r="Z16" s="53">
        <v>84216</v>
      </c>
      <c r="AA16" s="53">
        <v>79176</v>
      </c>
    </row>
    <row r="17" spans="2:27" ht="24" customHeight="1" x14ac:dyDescent="0.25">
      <c r="B17" s="52" t="s">
        <v>100</v>
      </c>
      <c r="C17" s="53">
        <v>1285720</v>
      </c>
      <c r="D17" s="53">
        <v>1236203</v>
      </c>
      <c r="F17" s="53">
        <v>1057434</v>
      </c>
      <c r="G17" s="53">
        <v>975020</v>
      </c>
      <c r="H17" s="53">
        <v>4622112</v>
      </c>
      <c r="I17" s="53">
        <v>1236203</v>
      </c>
      <c r="J17" s="53">
        <v>1045713</v>
      </c>
      <c r="K17" s="53">
        <v>1026912</v>
      </c>
      <c r="L17" s="53">
        <v>4044859</v>
      </c>
      <c r="M17" s="53">
        <v>1010691</v>
      </c>
      <c r="N17" s="53">
        <v>995113</v>
      </c>
      <c r="O17" s="53">
        <v>951606</v>
      </c>
      <c r="P17" s="53">
        <v>3380335</v>
      </c>
      <c r="Q17" s="53">
        <v>925614</v>
      </c>
      <c r="R17" s="53">
        <v>835650</v>
      </c>
      <c r="S17" s="53">
        <v>634296</v>
      </c>
      <c r="T17" s="53">
        <v>6278209</v>
      </c>
      <c r="U17" s="53">
        <v>2100340</v>
      </c>
      <c r="V17" s="53">
        <v>1046928</v>
      </c>
      <c r="W17" s="53">
        <v>1130524</v>
      </c>
      <c r="X17" s="53">
        <v>3368565</v>
      </c>
      <c r="Y17" s="53">
        <v>775023</v>
      </c>
      <c r="Z17" s="53">
        <v>757419</v>
      </c>
      <c r="AA17" s="53">
        <v>827471</v>
      </c>
    </row>
    <row r="18" spans="2:27" ht="24" customHeight="1" x14ac:dyDescent="0.25">
      <c r="B18" s="52" t="s">
        <v>101</v>
      </c>
      <c r="C18" s="53">
        <v>134839</v>
      </c>
      <c r="D18" s="53">
        <v>116080</v>
      </c>
      <c r="F18" s="53">
        <v>134838</v>
      </c>
      <c r="G18" s="53">
        <v>134839</v>
      </c>
      <c r="H18" s="53">
        <v>467607</v>
      </c>
      <c r="I18" s="53">
        <v>116080</v>
      </c>
      <c r="J18" s="53">
        <v>116081</v>
      </c>
      <c r="K18" s="53">
        <v>113113</v>
      </c>
      <c r="L18" s="53">
        <v>510606</v>
      </c>
      <c r="M18" s="53">
        <v>127894</v>
      </c>
      <c r="N18" s="53">
        <v>127895</v>
      </c>
      <c r="O18" s="53">
        <v>127894</v>
      </c>
      <c r="P18" s="53">
        <v>597815</v>
      </c>
      <c r="Q18" s="53">
        <v>151414</v>
      </c>
      <c r="R18" s="53">
        <v>151413</v>
      </c>
      <c r="S18" s="53">
        <v>151414</v>
      </c>
      <c r="T18" s="53">
        <v>400638</v>
      </c>
      <c r="U18" s="53">
        <v>95501</v>
      </c>
      <c r="V18" s="53">
        <v>95500</v>
      </c>
      <c r="W18" s="53">
        <v>95500</v>
      </c>
      <c r="X18" s="53">
        <v>317587</v>
      </c>
      <c r="Y18" s="53">
        <v>77933</v>
      </c>
      <c r="Z18" s="53">
        <v>77933</v>
      </c>
      <c r="AA18" s="53">
        <v>77933</v>
      </c>
    </row>
    <row r="19" spans="2:27" ht="24" customHeight="1" x14ac:dyDescent="0.25">
      <c r="B19" s="52" t="s">
        <v>102</v>
      </c>
      <c r="C19" s="53">
        <v>933718</v>
      </c>
      <c r="D19" s="53">
        <v>838211</v>
      </c>
      <c r="F19" s="53">
        <v>846075</v>
      </c>
      <c r="G19" s="53">
        <v>950867</v>
      </c>
      <c r="H19" s="53">
        <v>3238739</v>
      </c>
      <c r="I19" s="53">
        <v>838211</v>
      </c>
      <c r="J19" s="53">
        <v>697973</v>
      </c>
      <c r="K19" s="53">
        <v>663764</v>
      </c>
      <c r="L19" s="53">
        <v>2331020</v>
      </c>
      <c r="M19" s="53">
        <v>551036</v>
      </c>
      <c r="N19" s="53">
        <v>491670</v>
      </c>
      <c r="O19" s="53">
        <v>618732</v>
      </c>
      <c r="P19" s="53">
        <v>1977194</v>
      </c>
      <c r="Q19" s="53">
        <v>490163</v>
      </c>
      <c r="R19" s="53">
        <v>472642</v>
      </c>
      <c r="S19" s="53">
        <v>453589</v>
      </c>
      <c r="T19" s="53">
        <v>1268172</v>
      </c>
      <c r="U19" s="53">
        <v>338612</v>
      </c>
      <c r="V19" s="53">
        <v>273757</v>
      </c>
      <c r="W19" s="53">
        <v>255024</v>
      </c>
      <c r="X19" s="53">
        <v>678113</v>
      </c>
      <c r="Y19" s="53">
        <v>157551</v>
      </c>
      <c r="Z19" s="53">
        <v>154314</v>
      </c>
      <c r="AA19" s="53">
        <v>173482</v>
      </c>
    </row>
    <row r="20" spans="2:27" ht="24" customHeight="1" x14ac:dyDescent="0.25">
      <c r="B20" s="52" t="s">
        <v>103</v>
      </c>
      <c r="C20" s="53">
        <v>-216301</v>
      </c>
      <c r="D20" s="53">
        <v>-215613</v>
      </c>
      <c r="F20" s="53">
        <v>-198698</v>
      </c>
      <c r="G20" s="53">
        <v>-174270</v>
      </c>
      <c r="H20" s="53">
        <v>-782871</v>
      </c>
      <c r="I20" s="53">
        <v>-215613</v>
      </c>
      <c r="J20" s="53">
        <v>-177062</v>
      </c>
      <c r="K20" s="53">
        <v>-166596</v>
      </c>
      <c r="L20" s="53">
        <v>-695633</v>
      </c>
      <c r="M20" s="53">
        <v>-173189</v>
      </c>
      <c r="N20" s="53">
        <v>-174303</v>
      </c>
      <c r="O20" s="53">
        <v>-163169</v>
      </c>
      <c r="P20" s="53">
        <v>-685444</v>
      </c>
      <c r="Q20" s="53">
        <v>-188486</v>
      </c>
      <c r="R20" s="53">
        <v>-169732</v>
      </c>
      <c r="S20" s="53">
        <v>-144173</v>
      </c>
      <c r="T20" s="53">
        <v>-978847</v>
      </c>
      <c r="U20" s="53">
        <v>-329087</v>
      </c>
      <c r="V20" s="53">
        <v>-199744</v>
      </c>
      <c r="W20" s="53">
        <v>-178852</v>
      </c>
      <c r="X20" s="53">
        <v>-707967</v>
      </c>
      <c r="Y20" s="53">
        <v>-164901</v>
      </c>
      <c r="Z20" s="53">
        <v>-166429</v>
      </c>
      <c r="AA20" s="53">
        <v>-164360</v>
      </c>
    </row>
    <row r="21" spans="2:27" ht="24" customHeight="1" thickBot="1" x14ac:dyDescent="0.3">
      <c r="B21" s="35" t="s">
        <v>104</v>
      </c>
      <c r="C21" s="54">
        <v>3181790</v>
      </c>
      <c r="D21" s="54">
        <v>3078245</v>
      </c>
      <c r="F21" s="54">
        <v>2917439</v>
      </c>
      <c r="G21" s="54">
        <v>2770055</v>
      </c>
      <c r="H21" s="54">
        <v>11378429</v>
      </c>
      <c r="I21" s="54">
        <v>3078245</v>
      </c>
      <c r="J21" s="54">
        <v>2544751</v>
      </c>
      <c r="K21" s="54">
        <v>2399373</v>
      </c>
      <c r="L21" s="54">
        <v>9589290</v>
      </c>
      <c r="M21" s="54">
        <v>2361047</v>
      </c>
      <c r="N21" s="54">
        <v>2306032</v>
      </c>
      <c r="O21" s="54">
        <v>2323814</v>
      </c>
      <c r="P21" s="54">
        <v>9171228</v>
      </c>
      <c r="Q21" s="54">
        <v>2460498</v>
      </c>
      <c r="R21" s="54">
        <v>2257209</v>
      </c>
      <c r="S21" s="54">
        <v>1978485</v>
      </c>
      <c r="T21" s="54">
        <v>11446699</v>
      </c>
      <c r="U21" s="54">
        <v>3729505</v>
      </c>
      <c r="V21" s="54">
        <v>2375202</v>
      </c>
      <c r="W21" s="54">
        <v>2148339</v>
      </c>
      <c r="X21" s="54">
        <v>8160921</v>
      </c>
      <c r="Y21" s="54">
        <v>1909352</v>
      </c>
      <c r="Z21" s="54">
        <v>1903100</v>
      </c>
      <c r="AA21" s="54">
        <v>1919179</v>
      </c>
    </row>
    <row r="22" spans="2:27" ht="15.75" thickTop="1" x14ac:dyDescent="0.25">
      <c r="C22" s="95"/>
      <c r="D22" s="95"/>
    </row>
    <row r="23" spans="2:27" x14ac:dyDescent="0.25">
      <c r="B23" s="240"/>
      <c r="C23" s="240"/>
      <c r="D23" s="240"/>
      <c r="H23" s="43"/>
      <c r="J23" s="43"/>
      <c r="L23" s="43"/>
    </row>
    <row r="24" spans="2:27" x14ac:dyDescent="0.25">
      <c r="H24" s="43"/>
      <c r="J24" s="43"/>
      <c r="L24" s="43"/>
    </row>
    <row r="25" spans="2:27" x14ac:dyDescent="0.25">
      <c r="H25" s="43"/>
      <c r="J25" s="43"/>
      <c r="L25" s="43"/>
    </row>
    <row r="26" spans="2:27" x14ac:dyDescent="0.25">
      <c r="H26" s="43"/>
      <c r="J26" s="43"/>
      <c r="L26" s="43"/>
    </row>
    <row r="27" spans="2:27" x14ac:dyDescent="0.25">
      <c r="H27" s="43"/>
      <c r="J27" s="43"/>
      <c r="L27" s="43"/>
    </row>
    <row r="28" spans="2:27" x14ac:dyDescent="0.25">
      <c r="H28" s="43"/>
      <c r="J28" s="43"/>
      <c r="L28" s="43"/>
    </row>
    <row r="29" spans="2:27" x14ac:dyDescent="0.25">
      <c r="H29" s="43"/>
      <c r="J29" s="43"/>
      <c r="L29" s="43"/>
    </row>
    <row r="30" spans="2:27" x14ac:dyDescent="0.25">
      <c r="H30" s="43"/>
      <c r="J30" s="43"/>
      <c r="L30" s="43"/>
    </row>
    <row r="31" spans="2:27" x14ac:dyDescent="0.25">
      <c r="H31" s="206"/>
      <c r="I31" s="40"/>
      <c r="J31" s="206"/>
      <c r="K31" s="40"/>
      <c r="L31" s="206"/>
    </row>
    <row r="32" spans="2:27" x14ac:dyDescent="0.25"/>
    <row r="33" x14ac:dyDescent="0.25"/>
    <row r="34" x14ac:dyDescent="0.25"/>
  </sheetData>
  <mergeCells count="3">
    <mergeCell ref="B5:E7"/>
    <mergeCell ref="D10:D11"/>
    <mergeCell ref="C10:C11"/>
  </mergeCells>
  <conditionalFormatting sqref="B12:D21">
    <cfRule type="expression" dxfId="17" priority="1">
      <formula>MOD(ROW(),2)=0</formula>
    </cfRule>
  </conditionalFormatting>
  <conditionalFormatting sqref="C22:D22">
    <cfRule type="cellIs" dxfId="16" priority="8" operator="notEqual">
      <formula>0</formula>
    </cfRule>
  </conditionalFormatting>
  <conditionalFormatting sqref="F12:AA21">
    <cfRule type="expression" dxfId="15" priority="2">
      <formula>MOD(ROW(),2)=0</formula>
    </cfRule>
  </conditionalFormatting>
  <pageMargins left="0.511811024" right="0.511811024" top="0.78740157499999996" bottom="0.78740157499999996" header="0.31496062000000002" footer="0.31496062000000002"/>
  <headerFooter>
    <oddFooter>&amp;R_x000D_&amp;1#&amp;"Aptos"&amp;10&amp;K000000 Classificação: Direcionado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4:AA55"/>
  <sheetViews>
    <sheetView showGridLines="0" showRowColHeaders="0" topLeftCell="A9" zoomScale="80" zoomScaleNormal="80" workbookViewId="0">
      <selection activeCell="D58" sqref="D5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.7109375" defaultRowHeight="15" x14ac:dyDescent="0.25"/>
  <cols>
    <col min="1" max="1" width="9.85546875" customWidth="1"/>
    <col min="2" max="2" width="61.5703125" bestFit="1" customWidth="1"/>
    <col min="3" max="4" width="19.28515625" bestFit="1" customWidth="1"/>
    <col min="5" max="5" width="9.140625" customWidth="1"/>
    <col min="6" max="6" width="13.85546875" customWidth="1"/>
    <col min="7" max="7" width="16.140625" customWidth="1"/>
    <col min="8" max="8" width="13.85546875" bestFit="1" customWidth="1"/>
    <col min="9" max="9" width="9.28515625" customWidth="1"/>
    <col min="10" max="10" width="10.7109375" customWidth="1"/>
    <col min="11" max="11" width="15.28515625" customWidth="1"/>
    <col min="12" max="12" width="13.85546875" bestFit="1" customWidth="1"/>
    <col min="13" max="13" width="9.28515625" customWidth="1"/>
    <col min="14" max="14" width="10.28515625" customWidth="1"/>
    <col min="15" max="15" width="15.28515625" customWidth="1"/>
    <col min="16" max="16" width="13.85546875" bestFit="1" customWidth="1"/>
    <col min="17" max="18" width="9.28515625" customWidth="1"/>
    <col min="19" max="19" width="15.7109375" customWidth="1"/>
    <col min="20" max="20" width="13.85546875" bestFit="1" customWidth="1"/>
    <col min="21" max="22" width="9.28515625" customWidth="1"/>
    <col min="23" max="23" width="15.85546875" customWidth="1"/>
    <col min="24" max="24" width="13.85546875" bestFit="1" customWidth="1"/>
    <col min="25" max="27" width="9.28515625" customWidth="1"/>
  </cols>
  <sheetData>
    <row r="4" spans="1:27" ht="15" customHeight="1" x14ac:dyDescent="0.25">
      <c r="B4" s="50"/>
      <c r="C4" s="51"/>
    </row>
    <row r="5" spans="1:27" ht="15" customHeight="1" x14ac:dyDescent="0.25">
      <c r="B5" s="51"/>
      <c r="C5" s="51"/>
    </row>
    <row r="6" spans="1:27" ht="15" customHeight="1" x14ac:dyDescent="0.25">
      <c r="B6" s="51"/>
      <c r="C6" s="51"/>
    </row>
    <row r="7" spans="1:27" ht="15" customHeight="1" x14ac:dyDescent="0.25">
      <c r="B7" s="51"/>
      <c r="C7" s="51"/>
    </row>
    <row r="8" spans="1:27" ht="21.6" customHeight="1" x14ac:dyDescent="0.25">
      <c r="B8" s="6" t="s">
        <v>22</v>
      </c>
      <c r="C8" s="276"/>
      <c r="D8" s="276"/>
      <c r="E8" s="276"/>
      <c r="F8" s="276"/>
      <c r="G8" s="276"/>
      <c r="H8" s="276"/>
      <c r="I8" s="276"/>
    </row>
    <row r="9" spans="1:27" ht="21.6" customHeight="1" x14ac:dyDescent="0.25">
      <c r="B9" s="219"/>
      <c r="C9" s="277" t="s">
        <v>24</v>
      </c>
      <c r="D9" s="277" t="s">
        <v>25</v>
      </c>
      <c r="F9" s="279" t="s">
        <v>23</v>
      </c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</row>
    <row r="10" spans="1:27" ht="37.5" customHeight="1" x14ac:dyDescent="0.25">
      <c r="B10" s="226"/>
      <c r="C10" s="278"/>
      <c r="D10" s="278"/>
      <c r="F10" s="56" t="s">
        <v>27</v>
      </c>
      <c r="G10" s="56" t="s">
        <v>28</v>
      </c>
      <c r="H10" s="56" t="s">
        <v>29</v>
      </c>
      <c r="I10" s="56" t="s">
        <v>25</v>
      </c>
      <c r="J10" s="56" t="s">
        <v>30</v>
      </c>
      <c r="K10" s="56" t="s">
        <v>31</v>
      </c>
      <c r="L10" s="56" t="s">
        <v>32</v>
      </c>
      <c r="M10" s="56" t="s">
        <v>33</v>
      </c>
      <c r="N10" s="166" t="s">
        <v>34</v>
      </c>
      <c r="O10" s="166" t="s">
        <v>35</v>
      </c>
      <c r="P10" s="166" t="s">
        <v>36</v>
      </c>
      <c r="Q10" s="166" t="s">
        <v>37</v>
      </c>
      <c r="R10" s="166" t="s">
        <v>38</v>
      </c>
      <c r="S10" s="166" t="s">
        <v>39</v>
      </c>
      <c r="T10" s="166" t="s">
        <v>40</v>
      </c>
      <c r="U10" s="166" t="s">
        <v>41</v>
      </c>
      <c r="V10" s="166" t="s">
        <v>42</v>
      </c>
      <c r="W10" s="166" t="s">
        <v>43</v>
      </c>
      <c r="X10" s="166" t="s">
        <v>44</v>
      </c>
      <c r="Y10" s="166" t="s">
        <v>45</v>
      </c>
      <c r="Z10" s="166" t="s">
        <v>46</v>
      </c>
      <c r="AA10" s="166" t="s">
        <v>47</v>
      </c>
    </row>
    <row r="11" spans="1:27" ht="20.45" customHeight="1" x14ac:dyDescent="0.25">
      <c r="B11" s="13" t="s">
        <v>105</v>
      </c>
      <c r="C11" s="34"/>
      <c r="D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</row>
    <row r="12" spans="1:27" ht="20.45" customHeight="1" x14ac:dyDescent="0.25">
      <c r="A12" s="233"/>
      <c r="B12" s="167" t="s">
        <v>106</v>
      </c>
      <c r="C12" s="141">
        <v>52722</v>
      </c>
      <c r="D12" s="141">
        <v>12990</v>
      </c>
      <c r="F12" s="141">
        <v>116990</v>
      </c>
      <c r="G12" s="141">
        <v>37824</v>
      </c>
      <c r="H12" s="141">
        <v>122557</v>
      </c>
      <c r="I12" s="141">
        <v>12990</v>
      </c>
      <c r="J12" s="141">
        <v>30456</v>
      </c>
      <c r="K12" s="141">
        <v>15936</v>
      </c>
      <c r="L12" s="141">
        <v>100272</v>
      </c>
      <c r="M12" s="141">
        <v>45081</v>
      </c>
      <c r="N12" s="141">
        <v>20776</v>
      </c>
      <c r="O12" s="141">
        <v>10687</v>
      </c>
      <c r="P12" s="141">
        <v>113525</v>
      </c>
      <c r="Q12" s="141">
        <v>51858</v>
      </c>
      <c r="R12" s="141">
        <v>16828</v>
      </c>
      <c r="S12" s="141">
        <v>9001</v>
      </c>
      <c r="T12" s="141">
        <v>78459</v>
      </c>
      <c r="U12" s="141">
        <v>25385</v>
      </c>
      <c r="V12" s="141">
        <v>19441</v>
      </c>
      <c r="W12" s="141">
        <v>13428</v>
      </c>
      <c r="X12" s="141">
        <v>50222</v>
      </c>
      <c r="Y12" s="141">
        <v>12905</v>
      </c>
      <c r="Z12" s="141">
        <v>10567</v>
      </c>
      <c r="AA12" s="141">
        <v>7645</v>
      </c>
    </row>
    <row r="13" spans="1:27" ht="20.45" customHeight="1" x14ac:dyDescent="0.25">
      <c r="A13" s="233"/>
      <c r="B13" s="167" t="s">
        <v>107</v>
      </c>
      <c r="C13" s="141">
        <v>-9399</v>
      </c>
      <c r="D13" s="141">
        <v>-7757</v>
      </c>
      <c r="F13" s="141">
        <v>-15059</v>
      </c>
      <c r="G13" s="141">
        <v>-7894</v>
      </c>
      <c r="H13" s="141">
        <v>-33645</v>
      </c>
      <c r="I13" s="141">
        <v>-7757</v>
      </c>
      <c r="J13" s="141">
        <v>-9573</v>
      </c>
      <c r="K13" s="141">
        <v>-6716</v>
      </c>
      <c r="L13" s="141">
        <v>-32134</v>
      </c>
      <c r="M13" s="141">
        <v>-8602</v>
      </c>
      <c r="N13" s="141">
        <v>-10255</v>
      </c>
      <c r="O13" s="141">
        <v>-6046</v>
      </c>
      <c r="P13" s="141">
        <v>-15184</v>
      </c>
      <c r="Q13" s="141">
        <v>-9807</v>
      </c>
      <c r="R13" s="141">
        <v>-4089</v>
      </c>
      <c r="S13" s="141">
        <v>-7910</v>
      </c>
      <c r="T13" s="141">
        <v>-35615</v>
      </c>
      <c r="U13" s="141">
        <v>-10070</v>
      </c>
      <c r="V13" s="141">
        <v>-8409</v>
      </c>
      <c r="W13" s="141">
        <v>-6310</v>
      </c>
      <c r="X13" s="141">
        <v>-28216</v>
      </c>
      <c r="Y13" s="141">
        <v>-6522</v>
      </c>
      <c r="Z13" s="141">
        <v>-6659</v>
      </c>
      <c r="AA13" s="141">
        <v>-7167</v>
      </c>
    </row>
    <row r="14" spans="1:27" ht="20.45" customHeight="1" x14ac:dyDescent="0.25">
      <c r="A14" s="233"/>
      <c r="B14" s="167" t="s">
        <v>108</v>
      </c>
      <c r="C14" s="141">
        <v>73993</v>
      </c>
      <c r="D14" s="141">
        <v>69945</v>
      </c>
      <c r="F14" s="141">
        <v>78252</v>
      </c>
      <c r="G14" s="141">
        <v>71727</v>
      </c>
      <c r="H14" s="141">
        <v>287908</v>
      </c>
      <c r="I14" s="141">
        <v>69945</v>
      </c>
      <c r="J14" s="141">
        <v>70754</v>
      </c>
      <c r="K14" s="141">
        <v>72904</v>
      </c>
      <c r="L14" s="141">
        <v>268882</v>
      </c>
      <c r="M14" s="141">
        <v>64255</v>
      </c>
      <c r="N14" s="141">
        <v>75597</v>
      </c>
      <c r="O14" s="141">
        <v>61649</v>
      </c>
      <c r="P14" s="141">
        <v>324821</v>
      </c>
      <c r="Q14" s="141">
        <v>70822</v>
      </c>
      <c r="R14" s="141">
        <v>100252</v>
      </c>
      <c r="S14" s="141">
        <v>93124</v>
      </c>
      <c r="T14" s="141">
        <v>452921</v>
      </c>
      <c r="U14" s="141">
        <v>110971</v>
      </c>
      <c r="V14" s="141">
        <v>121235</v>
      </c>
      <c r="W14" s="141">
        <v>113424</v>
      </c>
      <c r="X14" s="141">
        <v>390012</v>
      </c>
      <c r="Y14" s="141">
        <v>104112</v>
      </c>
      <c r="Z14" s="141">
        <v>81957</v>
      </c>
      <c r="AA14" s="141">
        <v>90026</v>
      </c>
    </row>
    <row r="15" spans="1:27" ht="20.45" customHeight="1" x14ac:dyDescent="0.25">
      <c r="B15" s="167" t="s">
        <v>109</v>
      </c>
      <c r="C15" s="141">
        <v>0</v>
      </c>
      <c r="D15" s="141">
        <v>0</v>
      </c>
      <c r="F15" s="141"/>
      <c r="G15" s="141">
        <v>0</v>
      </c>
      <c r="H15" s="141" t="s">
        <v>60</v>
      </c>
      <c r="I15" s="141" t="s">
        <v>60</v>
      </c>
      <c r="J15" s="141" t="s">
        <v>60</v>
      </c>
      <c r="K15" s="141" t="s">
        <v>60</v>
      </c>
      <c r="L15" s="141" t="s">
        <v>60</v>
      </c>
      <c r="M15" s="141" t="s">
        <v>60</v>
      </c>
      <c r="N15" s="141" t="s">
        <v>60</v>
      </c>
      <c r="O15" s="141" t="s">
        <v>60</v>
      </c>
      <c r="P15" s="141" t="s">
        <v>60</v>
      </c>
      <c r="Q15" s="141" t="s">
        <v>60</v>
      </c>
      <c r="R15" s="141" t="s">
        <v>60</v>
      </c>
      <c r="S15" s="141" t="s">
        <v>60</v>
      </c>
      <c r="T15" s="141" t="s">
        <v>60</v>
      </c>
      <c r="U15" s="141" t="s">
        <v>60</v>
      </c>
      <c r="V15" s="141" t="s">
        <v>60</v>
      </c>
      <c r="W15" s="141" t="s">
        <v>60</v>
      </c>
      <c r="X15" s="141" t="s">
        <v>60</v>
      </c>
      <c r="Y15" s="141" t="s">
        <v>60</v>
      </c>
      <c r="Z15" s="141">
        <v>10122</v>
      </c>
      <c r="AA15" s="141" t="s">
        <v>60</v>
      </c>
    </row>
    <row r="16" spans="1:27" ht="20.45" customHeight="1" x14ac:dyDescent="0.25">
      <c r="A16" s="233"/>
      <c r="B16" s="167" t="s">
        <v>110</v>
      </c>
      <c r="C16" s="141">
        <v>7384</v>
      </c>
      <c r="D16" s="141">
        <v>0</v>
      </c>
      <c r="F16" s="141">
        <v>2326</v>
      </c>
      <c r="G16" s="141">
        <v>6209</v>
      </c>
      <c r="H16" s="141" t="s">
        <v>60</v>
      </c>
      <c r="I16" s="141" t="s">
        <v>60</v>
      </c>
      <c r="J16" s="141" t="s">
        <v>60</v>
      </c>
      <c r="K16" s="141" t="s">
        <v>60</v>
      </c>
      <c r="L16" s="141">
        <v>6723</v>
      </c>
      <c r="M16" s="141" t="s">
        <v>60</v>
      </c>
      <c r="N16" s="141">
        <v>11222</v>
      </c>
      <c r="O16" s="141">
        <v>1889</v>
      </c>
      <c r="P16" s="141">
        <v>16722</v>
      </c>
      <c r="Q16" s="141"/>
      <c r="R16" s="141">
        <v>8248</v>
      </c>
      <c r="S16" s="141">
        <v>23965</v>
      </c>
      <c r="T16" s="141" t="s">
        <v>60</v>
      </c>
      <c r="U16" s="141" t="s">
        <v>60</v>
      </c>
      <c r="V16" s="141">
        <v>7291</v>
      </c>
      <c r="W16" s="141" t="s">
        <v>60</v>
      </c>
      <c r="X16" s="141" t="s">
        <v>60</v>
      </c>
      <c r="Y16" s="141" t="s">
        <v>60</v>
      </c>
      <c r="Z16" s="141" t="s">
        <v>60</v>
      </c>
      <c r="AA16" s="141" t="s">
        <v>60</v>
      </c>
    </row>
    <row r="17" spans="1:27" ht="20.45" customHeight="1" x14ac:dyDescent="0.25">
      <c r="A17" s="233"/>
      <c r="B17" s="167" t="s">
        <v>111</v>
      </c>
      <c r="C17" s="141" t="s">
        <v>112</v>
      </c>
      <c r="D17" s="141">
        <v>2576</v>
      </c>
      <c r="F17" s="141">
        <v>1226</v>
      </c>
      <c r="G17" s="141">
        <v>5304</v>
      </c>
      <c r="H17" s="141">
        <v>29912</v>
      </c>
      <c r="I17" s="141">
        <v>2576</v>
      </c>
      <c r="J17" s="141">
        <v>2003</v>
      </c>
      <c r="K17" s="141">
        <v>13274</v>
      </c>
      <c r="L17" s="141">
        <v>21984</v>
      </c>
      <c r="M17" s="141">
        <v>8552</v>
      </c>
      <c r="N17" s="141">
        <v>2923</v>
      </c>
      <c r="O17" s="141">
        <v>4439</v>
      </c>
      <c r="P17" s="141">
        <v>57055</v>
      </c>
      <c r="Q17" s="141">
        <v>4510</v>
      </c>
      <c r="R17" s="141">
        <v>14226</v>
      </c>
      <c r="S17" s="141">
        <v>859</v>
      </c>
      <c r="T17" s="141">
        <v>27629</v>
      </c>
      <c r="U17" s="141">
        <v>22900</v>
      </c>
      <c r="V17" s="141">
        <v>1332</v>
      </c>
      <c r="W17" s="141">
        <v>668</v>
      </c>
      <c r="X17" s="141">
        <v>4690</v>
      </c>
      <c r="Y17" s="141" t="s">
        <v>60</v>
      </c>
      <c r="Z17" s="141">
        <v>841</v>
      </c>
      <c r="AA17" s="141">
        <v>1041</v>
      </c>
    </row>
    <row r="18" spans="1:27" ht="20.45" customHeight="1" x14ac:dyDescent="0.25">
      <c r="A18" s="233"/>
      <c r="B18" s="167" t="s">
        <v>113</v>
      </c>
      <c r="C18" s="141">
        <v>15250</v>
      </c>
      <c r="D18" s="141">
        <v>11469</v>
      </c>
      <c r="F18" s="141">
        <v>12243</v>
      </c>
      <c r="G18" s="141">
        <v>15056</v>
      </c>
      <c r="H18" s="141">
        <v>43836</v>
      </c>
      <c r="I18" s="141">
        <v>11469</v>
      </c>
      <c r="J18" s="141">
        <v>9717</v>
      </c>
      <c r="K18" s="141">
        <v>11206</v>
      </c>
      <c r="L18" s="141">
        <v>47406</v>
      </c>
      <c r="M18" s="141">
        <v>13722</v>
      </c>
      <c r="N18" s="141">
        <v>12355</v>
      </c>
      <c r="O18" s="141">
        <v>8488</v>
      </c>
      <c r="P18" s="141">
        <v>48243</v>
      </c>
      <c r="Q18" s="141">
        <v>12720</v>
      </c>
      <c r="R18" s="141">
        <v>11258</v>
      </c>
      <c r="S18" s="141">
        <v>8701</v>
      </c>
      <c r="T18" s="141">
        <v>18791</v>
      </c>
      <c r="U18" s="141">
        <v>5129</v>
      </c>
      <c r="V18" s="141">
        <v>3326</v>
      </c>
      <c r="W18" s="141">
        <v>1553</v>
      </c>
      <c r="X18" s="141">
        <v>10538</v>
      </c>
      <c r="Y18" s="141">
        <v>2311</v>
      </c>
      <c r="Z18" s="141">
        <v>4305</v>
      </c>
      <c r="AA18" s="141">
        <v>9152</v>
      </c>
    </row>
    <row r="19" spans="1:27" ht="20.45" customHeight="1" x14ac:dyDescent="0.25">
      <c r="B19" s="167" t="s">
        <v>114</v>
      </c>
      <c r="C19" s="141">
        <v>0</v>
      </c>
      <c r="D19" s="141" t="s">
        <v>60</v>
      </c>
      <c r="F19" s="141"/>
      <c r="G19" s="141">
        <v>0</v>
      </c>
      <c r="H19" s="141" t="s">
        <v>60</v>
      </c>
      <c r="I19" s="141" t="s">
        <v>60</v>
      </c>
      <c r="J19" s="141" t="s">
        <v>60</v>
      </c>
      <c r="K19" s="141" t="s">
        <v>60</v>
      </c>
      <c r="L19" s="141" t="s">
        <v>60</v>
      </c>
      <c r="M19" s="141" t="s">
        <v>60</v>
      </c>
      <c r="N19" s="141" t="s">
        <v>60</v>
      </c>
      <c r="O19" s="141" t="s">
        <v>60</v>
      </c>
      <c r="P19" s="141" t="s">
        <v>60</v>
      </c>
      <c r="Q19" s="141">
        <v>10247</v>
      </c>
      <c r="R19" s="141" t="s">
        <v>60</v>
      </c>
      <c r="S19" s="141" t="s">
        <v>60</v>
      </c>
      <c r="T19" s="141" t="s">
        <v>60</v>
      </c>
      <c r="U19" s="141" t="s">
        <v>60</v>
      </c>
      <c r="V19" s="141" t="s">
        <v>60</v>
      </c>
      <c r="W19" s="141" t="s">
        <v>60</v>
      </c>
      <c r="X19" s="141" t="s">
        <v>60</v>
      </c>
      <c r="Y19" s="141" t="s">
        <v>60</v>
      </c>
      <c r="Z19" s="141">
        <v>28681</v>
      </c>
      <c r="AA19" s="141" t="s">
        <v>60</v>
      </c>
    </row>
    <row r="20" spans="1:27" ht="20.45" customHeight="1" x14ac:dyDescent="0.25">
      <c r="A20" s="233"/>
      <c r="B20" s="167" t="s">
        <v>115</v>
      </c>
      <c r="C20" s="141">
        <v>38872</v>
      </c>
      <c r="D20" s="141">
        <v>5251</v>
      </c>
      <c r="F20" s="141">
        <v>13346</v>
      </c>
      <c r="G20" s="141">
        <v>17773</v>
      </c>
      <c r="H20" s="141">
        <v>16245</v>
      </c>
      <c r="I20" s="141">
        <v>5251</v>
      </c>
      <c r="J20" s="141" t="s">
        <v>60</v>
      </c>
      <c r="K20" s="141">
        <v>1793</v>
      </c>
      <c r="L20" s="141">
        <v>76069</v>
      </c>
      <c r="M20" s="141" t="s">
        <v>60</v>
      </c>
      <c r="N20" s="141">
        <v>65468</v>
      </c>
      <c r="O20" s="141">
        <v>26610</v>
      </c>
      <c r="P20" s="141">
        <v>185121</v>
      </c>
      <c r="Q20" s="141">
        <v>38210</v>
      </c>
      <c r="R20" s="141">
        <v>59217</v>
      </c>
      <c r="S20" s="141">
        <v>51999</v>
      </c>
      <c r="T20" s="141">
        <v>63907</v>
      </c>
      <c r="U20" s="141">
        <v>21325</v>
      </c>
      <c r="V20" s="141">
        <v>6927</v>
      </c>
      <c r="W20" s="141" t="s">
        <v>60</v>
      </c>
      <c r="X20" s="141">
        <v>31949</v>
      </c>
      <c r="Y20" s="141">
        <v>5593</v>
      </c>
      <c r="Z20" s="141">
        <v>14045</v>
      </c>
      <c r="AA20" s="141">
        <v>11643</v>
      </c>
    </row>
    <row r="21" spans="1:27" ht="20.45" customHeight="1" x14ac:dyDescent="0.25">
      <c r="A21" s="233"/>
      <c r="B21" s="167" t="s">
        <v>116</v>
      </c>
      <c r="C21" s="141">
        <v>611</v>
      </c>
      <c r="D21" s="141">
        <v>26</v>
      </c>
      <c r="F21" s="141">
        <v>40</v>
      </c>
      <c r="G21" s="141">
        <v>1012</v>
      </c>
      <c r="H21" s="141">
        <v>370758</v>
      </c>
      <c r="I21" s="141">
        <v>26</v>
      </c>
      <c r="J21" s="141">
        <v>401473</v>
      </c>
      <c r="K21" s="141" t="s">
        <v>60</v>
      </c>
      <c r="L21" s="141" t="s">
        <v>60</v>
      </c>
      <c r="M21" s="141" t="s">
        <v>60</v>
      </c>
      <c r="N21" s="141" t="s">
        <v>60</v>
      </c>
      <c r="O21" s="141" t="s">
        <v>60</v>
      </c>
      <c r="P21" s="141" t="s">
        <v>60</v>
      </c>
      <c r="Q21" s="141" t="s">
        <v>60</v>
      </c>
      <c r="R21" s="141" t="s">
        <v>60</v>
      </c>
      <c r="S21" s="141" t="s">
        <v>60</v>
      </c>
      <c r="T21" s="141" t="s">
        <v>60</v>
      </c>
      <c r="U21" s="141" t="s">
        <v>60</v>
      </c>
      <c r="V21" s="141" t="s">
        <v>60</v>
      </c>
      <c r="W21" s="141" t="s">
        <v>60</v>
      </c>
      <c r="X21" s="141">
        <v>24811</v>
      </c>
      <c r="Y21" s="141">
        <v>4058</v>
      </c>
      <c r="Z21" s="141">
        <v>7105</v>
      </c>
      <c r="AA21" s="141">
        <v>8636</v>
      </c>
    </row>
    <row r="22" spans="1:27" ht="20.45" customHeight="1" x14ac:dyDescent="0.25">
      <c r="A22" s="233"/>
      <c r="B22" s="167" t="s">
        <v>117</v>
      </c>
      <c r="C22" s="141">
        <v>665</v>
      </c>
      <c r="D22" s="141">
        <v>535</v>
      </c>
      <c r="F22" s="141">
        <v>1490</v>
      </c>
      <c r="G22" s="141">
        <v>719</v>
      </c>
      <c r="H22" s="141">
        <v>38781</v>
      </c>
      <c r="I22" s="141">
        <v>535</v>
      </c>
      <c r="J22" s="141">
        <v>32643</v>
      </c>
      <c r="K22" s="141" t="s">
        <v>60</v>
      </c>
      <c r="L22" s="141" t="s">
        <v>60</v>
      </c>
      <c r="M22" s="141" t="s">
        <v>60</v>
      </c>
      <c r="N22" s="141" t="s">
        <v>60</v>
      </c>
      <c r="O22" s="141" t="s">
        <v>60</v>
      </c>
      <c r="P22" s="141" t="s">
        <v>60</v>
      </c>
      <c r="Q22" s="141" t="s">
        <v>60</v>
      </c>
      <c r="R22" s="141" t="s">
        <v>60</v>
      </c>
      <c r="S22" s="141" t="s">
        <v>60</v>
      </c>
      <c r="T22" s="141" t="s">
        <v>60</v>
      </c>
      <c r="U22" s="141" t="s">
        <v>60</v>
      </c>
      <c r="V22" s="141" t="s">
        <v>60</v>
      </c>
      <c r="W22" s="141" t="s">
        <v>60</v>
      </c>
      <c r="X22" s="141" t="s">
        <v>60</v>
      </c>
      <c r="Y22" s="141" t="s">
        <v>60</v>
      </c>
      <c r="Z22" s="141" t="s">
        <v>60</v>
      </c>
      <c r="AA22" s="141" t="s">
        <v>60</v>
      </c>
    </row>
    <row r="23" spans="1:27" ht="20.45" customHeight="1" x14ac:dyDescent="0.25">
      <c r="A23" s="233"/>
      <c r="B23" s="167" t="s">
        <v>118</v>
      </c>
      <c r="C23" s="142">
        <v>23222</v>
      </c>
      <c r="D23" s="142">
        <v>38781</v>
      </c>
      <c r="F23" s="142">
        <v>21980</v>
      </c>
      <c r="G23" s="142">
        <v>18425</v>
      </c>
      <c r="H23" s="142">
        <v>108236</v>
      </c>
      <c r="I23" s="142">
        <v>38781</v>
      </c>
      <c r="J23" s="142">
        <v>29323</v>
      </c>
      <c r="K23" s="142">
        <v>14799</v>
      </c>
      <c r="L23" s="142">
        <v>94587</v>
      </c>
      <c r="M23" s="142">
        <v>36813</v>
      </c>
      <c r="N23" s="142">
        <v>11441</v>
      </c>
      <c r="O23" s="142">
        <v>16522</v>
      </c>
      <c r="P23" s="142">
        <v>60582</v>
      </c>
      <c r="Q23" s="142">
        <v>17146</v>
      </c>
      <c r="R23" s="142">
        <v>12890</v>
      </c>
      <c r="S23" s="142">
        <v>6588</v>
      </c>
      <c r="T23" s="142">
        <v>51263</v>
      </c>
      <c r="U23" s="142">
        <v>10847</v>
      </c>
      <c r="V23" s="142">
        <v>14809</v>
      </c>
      <c r="W23" s="142">
        <v>4136</v>
      </c>
      <c r="X23" s="142">
        <v>36185</v>
      </c>
      <c r="Y23" s="142">
        <v>6041</v>
      </c>
      <c r="Z23" s="142">
        <v>5910</v>
      </c>
      <c r="AA23" s="142">
        <v>7048</v>
      </c>
    </row>
    <row r="24" spans="1:27" ht="20.45" customHeight="1" x14ac:dyDescent="0.25">
      <c r="B24" s="167"/>
      <c r="C24" s="143">
        <v>203320</v>
      </c>
      <c r="D24" s="143">
        <v>133816</v>
      </c>
      <c r="F24" s="143">
        <v>232834</v>
      </c>
      <c r="G24" s="143">
        <v>166155</v>
      </c>
      <c r="H24" s="143">
        <v>984588</v>
      </c>
      <c r="I24" s="143">
        <v>133816</v>
      </c>
      <c r="J24" s="143">
        <v>566796</v>
      </c>
      <c r="K24" s="143">
        <v>123196</v>
      </c>
      <c r="L24" s="143">
        <v>583789</v>
      </c>
      <c r="M24" s="143">
        <v>159821</v>
      </c>
      <c r="N24" s="143">
        <v>189527</v>
      </c>
      <c r="O24" s="143">
        <v>124238</v>
      </c>
      <c r="P24" s="143">
        <v>790885</v>
      </c>
      <c r="Q24" s="143">
        <v>195706</v>
      </c>
      <c r="R24" s="143">
        <v>218830</v>
      </c>
      <c r="S24" s="143">
        <v>186327</v>
      </c>
      <c r="T24" s="143">
        <v>657355</v>
      </c>
      <c r="U24" s="143">
        <v>186487</v>
      </c>
      <c r="V24" s="143">
        <v>165952</v>
      </c>
      <c r="W24" s="143">
        <v>126899</v>
      </c>
      <c r="X24" s="143">
        <v>520191</v>
      </c>
      <c r="Y24" s="143">
        <v>128498</v>
      </c>
      <c r="Z24" s="143">
        <v>156874</v>
      </c>
      <c r="AA24" s="143">
        <v>128024</v>
      </c>
    </row>
    <row r="25" spans="1:27" ht="20.45" customHeight="1" x14ac:dyDescent="0.25">
      <c r="B25" s="168" t="s">
        <v>119</v>
      </c>
      <c r="C25" s="142"/>
      <c r="D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</row>
    <row r="26" spans="1:27" ht="20.45" customHeight="1" x14ac:dyDescent="0.25">
      <c r="A26" s="233"/>
      <c r="B26" s="167" t="s">
        <v>120</v>
      </c>
      <c r="C26" s="142">
        <v>-334825</v>
      </c>
      <c r="D26" s="142">
        <v>-132266</v>
      </c>
      <c r="F26" s="142">
        <v>-315480</v>
      </c>
      <c r="G26" s="142">
        <v>-202290</v>
      </c>
      <c r="H26" s="142">
        <v>-550737</v>
      </c>
      <c r="I26" s="142">
        <v>-132266</v>
      </c>
      <c r="J26" s="142">
        <v>-129539</v>
      </c>
      <c r="K26" s="142">
        <v>-105638</v>
      </c>
      <c r="L26" s="142">
        <v>-386195</v>
      </c>
      <c r="M26" s="142">
        <v>-125904</v>
      </c>
      <c r="N26" s="142">
        <v>-78011</v>
      </c>
      <c r="O26" s="142">
        <v>-69906</v>
      </c>
      <c r="P26" s="142">
        <v>-265267</v>
      </c>
      <c r="Q26" s="142">
        <v>-77809</v>
      </c>
      <c r="R26" s="142">
        <v>-56774</v>
      </c>
      <c r="S26" s="142">
        <v>-56238</v>
      </c>
      <c r="T26" s="142">
        <v>-196722</v>
      </c>
      <c r="U26" s="142">
        <v>-63250</v>
      </c>
      <c r="V26" s="142">
        <v>-38953</v>
      </c>
      <c r="W26" s="142">
        <v>-41149</v>
      </c>
      <c r="X26" s="142">
        <v>-195633</v>
      </c>
      <c r="Y26" s="142">
        <v>-53041</v>
      </c>
      <c r="Z26" s="142">
        <v>-50682</v>
      </c>
      <c r="AA26" s="142">
        <v>-49607</v>
      </c>
    </row>
    <row r="27" spans="1:27" ht="20.45" customHeight="1" x14ac:dyDescent="0.25">
      <c r="A27" s="233"/>
      <c r="B27" s="167" t="s">
        <v>121</v>
      </c>
      <c r="C27" s="142">
        <v>-5932</v>
      </c>
      <c r="D27" s="142">
        <v>-3393</v>
      </c>
      <c r="F27" s="142">
        <v>-5836</v>
      </c>
      <c r="G27" s="142">
        <v>-4802</v>
      </c>
      <c r="H27" s="142">
        <v>-14320</v>
      </c>
      <c r="I27" s="142">
        <v>-3393</v>
      </c>
      <c r="J27" s="142">
        <v>-3491</v>
      </c>
      <c r="K27" s="142">
        <v>-2677</v>
      </c>
      <c r="L27" s="142">
        <v>-5809</v>
      </c>
      <c r="M27" s="142">
        <v>-1901</v>
      </c>
      <c r="N27" s="142">
        <v>-1136</v>
      </c>
      <c r="O27" s="142">
        <v>-872</v>
      </c>
      <c r="P27" s="142">
        <v>-2655</v>
      </c>
      <c r="Q27" s="142">
        <v>-890</v>
      </c>
      <c r="R27" s="142">
        <v>-442</v>
      </c>
      <c r="S27" s="142">
        <v>-432</v>
      </c>
      <c r="T27" s="142">
        <v>-1788</v>
      </c>
      <c r="U27" s="142">
        <v>-442</v>
      </c>
      <c r="V27" s="142">
        <v>-436</v>
      </c>
      <c r="W27" s="142">
        <v>-468</v>
      </c>
      <c r="X27" s="142">
        <v>-2039</v>
      </c>
      <c r="Y27" s="142">
        <v>-513</v>
      </c>
      <c r="Z27" s="142">
        <v>-507</v>
      </c>
      <c r="AA27" s="142">
        <v>-507</v>
      </c>
    </row>
    <row r="28" spans="1:27" ht="20.45" customHeight="1" x14ac:dyDescent="0.25">
      <c r="A28" s="233"/>
      <c r="B28" s="167" t="s">
        <v>122</v>
      </c>
      <c r="C28" s="142" t="s">
        <v>112</v>
      </c>
      <c r="D28" s="142" t="s">
        <v>60</v>
      </c>
      <c r="F28" s="142" t="s">
        <v>60</v>
      </c>
      <c r="G28" s="142" t="s">
        <v>98</v>
      </c>
      <c r="H28" s="142">
        <v>-2290</v>
      </c>
      <c r="I28" s="142" t="s">
        <v>60</v>
      </c>
      <c r="J28" s="142">
        <v>-520</v>
      </c>
      <c r="K28" s="142">
        <v>-1770</v>
      </c>
      <c r="L28" s="142">
        <v>-14387</v>
      </c>
      <c r="M28" s="142">
        <v>-1998</v>
      </c>
      <c r="N28" s="142">
        <v>-4475</v>
      </c>
      <c r="O28" s="142">
        <v>-5980</v>
      </c>
      <c r="P28" s="142">
        <v>-28800</v>
      </c>
      <c r="Q28" s="142">
        <v>-2588</v>
      </c>
      <c r="R28" s="142">
        <v>-11761</v>
      </c>
      <c r="S28" s="142">
        <v>-10172</v>
      </c>
      <c r="T28" s="142">
        <v>-50428</v>
      </c>
      <c r="U28" s="142">
        <v>-11682</v>
      </c>
      <c r="V28" s="142">
        <v>-11427</v>
      </c>
      <c r="W28" s="142">
        <v>-13313</v>
      </c>
      <c r="X28" s="142">
        <v>-38197</v>
      </c>
      <c r="Y28" s="142">
        <v>-8860</v>
      </c>
      <c r="Z28" s="142">
        <v>-3199</v>
      </c>
      <c r="AA28" s="142">
        <v>-12558</v>
      </c>
    </row>
    <row r="29" spans="1:27" ht="20.45" customHeight="1" x14ac:dyDescent="0.25">
      <c r="B29" s="167" t="s">
        <v>111</v>
      </c>
      <c r="C29" s="142">
        <v>-3203</v>
      </c>
      <c r="D29" s="142">
        <v>0</v>
      </c>
      <c r="F29" s="142">
        <v>0</v>
      </c>
      <c r="G29" s="142">
        <f>F29</f>
        <v>0</v>
      </c>
      <c r="H29" s="142">
        <f t="shared" ref="H29:AA29" si="0">G29</f>
        <v>0</v>
      </c>
      <c r="I29" s="142">
        <f t="shared" si="0"/>
        <v>0</v>
      </c>
      <c r="J29" s="142">
        <f t="shared" si="0"/>
        <v>0</v>
      </c>
      <c r="K29" s="142">
        <f t="shared" si="0"/>
        <v>0</v>
      </c>
      <c r="L29" s="142">
        <f t="shared" si="0"/>
        <v>0</v>
      </c>
      <c r="M29" s="142">
        <f t="shared" si="0"/>
        <v>0</v>
      </c>
      <c r="N29" s="142">
        <f t="shared" si="0"/>
        <v>0</v>
      </c>
      <c r="O29" s="142">
        <f t="shared" si="0"/>
        <v>0</v>
      </c>
      <c r="P29" s="142">
        <f t="shared" si="0"/>
        <v>0</v>
      </c>
      <c r="Q29" s="142">
        <f t="shared" si="0"/>
        <v>0</v>
      </c>
      <c r="R29" s="142">
        <f t="shared" si="0"/>
        <v>0</v>
      </c>
      <c r="S29" s="142">
        <f t="shared" si="0"/>
        <v>0</v>
      </c>
      <c r="T29" s="142">
        <f t="shared" si="0"/>
        <v>0</v>
      </c>
      <c r="U29" s="142">
        <f t="shared" si="0"/>
        <v>0</v>
      </c>
      <c r="V29" s="142">
        <f t="shared" si="0"/>
        <v>0</v>
      </c>
      <c r="W29" s="142">
        <f t="shared" si="0"/>
        <v>0</v>
      </c>
      <c r="X29" s="142">
        <f t="shared" si="0"/>
        <v>0</v>
      </c>
      <c r="Y29" s="142">
        <f t="shared" si="0"/>
        <v>0</v>
      </c>
      <c r="Z29" s="142">
        <f t="shared" si="0"/>
        <v>0</v>
      </c>
      <c r="AA29" s="142">
        <f t="shared" si="0"/>
        <v>0</v>
      </c>
    </row>
    <row r="30" spans="1:27" ht="20.45" customHeight="1" x14ac:dyDescent="0.25">
      <c r="A30" s="233"/>
      <c r="B30" s="167" t="s">
        <v>109</v>
      </c>
      <c r="C30" s="141">
        <v>0</v>
      </c>
      <c r="D30" s="141" t="s">
        <v>60</v>
      </c>
      <c r="F30" s="141"/>
      <c r="G30" s="142">
        <v>0</v>
      </c>
      <c r="H30" s="142" t="s">
        <v>60</v>
      </c>
      <c r="I30" s="141" t="s">
        <v>60</v>
      </c>
      <c r="J30" s="141" t="s">
        <v>60</v>
      </c>
      <c r="K30" s="141" t="s">
        <v>60</v>
      </c>
      <c r="L30" s="141" t="s">
        <v>60</v>
      </c>
      <c r="M30" s="141" t="s">
        <v>60</v>
      </c>
      <c r="N30" s="141" t="s">
        <v>60</v>
      </c>
      <c r="O30" s="141" t="s">
        <v>60</v>
      </c>
      <c r="P30" s="141" t="s">
        <v>60</v>
      </c>
      <c r="Q30" s="141" t="s">
        <v>60</v>
      </c>
      <c r="R30" s="141" t="s">
        <v>60</v>
      </c>
      <c r="S30" s="141" t="s">
        <v>60</v>
      </c>
      <c r="T30" s="141" t="s">
        <v>60</v>
      </c>
      <c r="U30" s="141" t="s">
        <v>60</v>
      </c>
      <c r="V30" s="141" t="s">
        <v>60</v>
      </c>
      <c r="W30" s="142">
        <v>-881</v>
      </c>
      <c r="X30" s="142" t="s">
        <v>60</v>
      </c>
      <c r="Y30" s="142">
        <v>-244</v>
      </c>
      <c r="Z30" s="142" t="s">
        <v>60</v>
      </c>
      <c r="AA30" s="142">
        <v>-4536</v>
      </c>
    </row>
    <row r="31" spans="1:27" ht="21.75" customHeight="1" x14ac:dyDescent="0.25">
      <c r="A31" s="233"/>
      <c r="B31" s="167" t="s">
        <v>110</v>
      </c>
      <c r="C31" s="142">
        <v>0</v>
      </c>
      <c r="D31" s="142">
        <v>-8959</v>
      </c>
      <c r="F31" s="142" t="s">
        <v>60</v>
      </c>
      <c r="G31" s="142" t="s">
        <v>98</v>
      </c>
      <c r="H31" s="142">
        <v>-37473</v>
      </c>
      <c r="I31" s="142">
        <v>-8959</v>
      </c>
      <c r="J31" s="142">
        <v>-8561</v>
      </c>
      <c r="K31" s="142">
        <v>-2345</v>
      </c>
      <c r="L31" s="142" t="s">
        <v>60</v>
      </c>
      <c r="M31" s="142">
        <v>-2466</v>
      </c>
      <c r="N31" s="141" t="s">
        <v>60</v>
      </c>
      <c r="O31" s="141" t="s">
        <v>60</v>
      </c>
      <c r="P31" s="141" t="s">
        <v>60</v>
      </c>
      <c r="Q31" s="142">
        <v>-14547</v>
      </c>
      <c r="R31" s="142" t="s">
        <v>60</v>
      </c>
      <c r="S31" s="142" t="s">
        <v>60</v>
      </c>
      <c r="T31" s="142">
        <v>-26757</v>
      </c>
      <c r="U31" s="142">
        <v>-17752</v>
      </c>
      <c r="V31" s="142">
        <v>16963</v>
      </c>
      <c r="W31" s="142">
        <v>-16963</v>
      </c>
      <c r="X31" s="142">
        <v>-46777</v>
      </c>
      <c r="Y31" s="142">
        <v>-5672</v>
      </c>
      <c r="Z31" s="142">
        <v>-32457</v>
      </c>
      <c r="AA31" s="142">
        <v>-34009</v>
      </c>
    </row>
    <row r="32" spans="1:27" ht="25.5" x14ac:dyDescent="0.25">
      <c r="A32" s="233"/>
      <c r="B32" s="167" t="s">
        <v>123</v>
      </c>
      <c r="C32" s="142">
        <v>-42982</v>
      </c>
      <c r="D32" s="142">
        <v>-37984</v>
      </c>
      <c r="F32" s="142">
        <v>-58676</v>
      </c>
      <c r="G32" s="142">
        <v>-118604</v>
      </c>
      <c r="H32" s="142">
        <v>-231442</v>
      </c>
      <c r="I32" s="142">
        <v>-37984</v>
      </c>
      <c r="J32" s="142">
        <v>-49310</v>
      </c>
      <c r="K32" s="142">
        <v>-49859</v>
      </c>
      <c r="L32" s="142">
        <v>-134791</v>
      </c>
      <c r="M32" s="142">
        <v>-24330</v>
      </c>
      <c r="N32" s="142">
        <v>-19590</v>
      </c>
      <c r="O32" s="142">
        <v>-65428</v>
      </c>
      <c r="P32" s="142">
        <v>-162341</v>
      </c>
      <c r="Q32" s="142" t="s">
        <v>98</v>
      </c>
      <c r="R32" s="142">
        <v>-77589</v>
      </c>
      <c r="S32" s="142">
        <v>-62189</v>
      </c>
      <c r="T32" s="142">
        <v>-285357</v>
      </c>
      <c r="U32" s="142">
        <v>-68665</v>
      </c>
      <c r="V32" s="142">
        <v>-50587</v>
      </c>
      <c r="W32" s="142">
        <v>-70582</v>
      </c>
      <c r="X32" s="142">
        <v>-142354</v>
      </c>
      <c r="Y32" s="142">
        <v>-35989</v>
      </c>
      <c r="Z32" s="142" t="s">
        <v>60</v>
      </c>
      <c r="AA32" s="142">
        <v>-50392</v>
      </c>
    </row>
    <row r="33" spans="1:27" x14ac:dyDescent="0.25">
      <c r="A33" s="233"/>
      <c r="B33" s="167" t="s">
        <v>124</v>
      </c>
      <c r="C33" s="142">
        <v>-739</v>
      </c>
      <c r="D33" s="142" t="s">
        <v>60</v>
      </c>
      <c r="F33" s="142">
        <v>-1816</v>
      </c>
      <c r="G33" s="142">
        <v>-13030</v>
      </c>
      <c r="H33" s="142" t="s">
        <v>60</v>
      </c>
      <c r="I33" s="142" t="s">
        <v>60</v>
      </c>
      <c r="J33" s="142" t="s">
        <v>60</v>
      </c>
      <c r="K33" s="142">
        <v>-20590</v>
      </c>
      <c r="L33" s="142">
        <v>-129457</v>
      </c>
      <c r="M33" s="142">
        <v>-32160</v>
      </c>
      <c r="N33" s="142">
        <v>-32445</v>
      </c>
      <c r="O33" s="142">
        <v>-35736</v>
      </c>
      <c r="P33" s="142">
        <v>-1335034</v>
      </c>
      <c r="Q33" s="142">
        <v>-61608</v>
      </c>
      <c r="R33" s="142">
        <v>-366020</v>
      </c>
      <c r="S33" s="142">
        <v>-9363</v>
      </c>
      <c r="T33" s="142">
        <v>-25404</v>
      </c>
      <c r="U33" s="142">
        <v>-6309</v>
      </c>
      <c r="V33" s="142">
        <v>-4767</v>
      </c>
      <c r="W33" s="142">
        <v>-8569</v>
      </c>
      <c r="X33" s="142" t="s">
        <v>60</v>
      </c>
      <c r="Y33" s="142" t="s">
        <v>60</v>
      </c>
      <c r="Z33" s="142" t="s">
        <v>60</v>
      </c>
      <c r="AA33" s="142" t="s">
        <v>60</v>
      </c>
    </row>
    <row r="34" spans="1:27" ht="25.5" x14ac:dyDescent="0.25">
      <c r="A34" s="233"/>
      <c r="B34" s="167" t="s">
        <v>115</v>
      </c>
      <c r="C34" s="142" t="s">
        <v>112</v>
      </c>
      <c r="D34" s="142">
        <v>0</v>
      </c>
      <c r="F34" s="142" t="s">
        <v>60</v>
      </c>
      <c r="G34" s="142">
        <v>0</v>
      </c>
      <c r="H34" s="142">
        <v>0</v>
      </c>
      <c r="I34" s="142">
        <v>0</v>
      </c>
      <c r="J34" s="142">
        <v>-2721</v>
      </c>
      <c r="K34" s="142" t="s">
        <v>60</v>
      </c>
      <c r="L34" s="142">
        <v>0</v>
      </c>
      <c r="M34" s="142">
        <v>-10973</v>
      </c>
      <c r="N34" s="142" t="s">
        <v>60</v>
      </c>
      <c r="O34" s="142" t="s">
        <v>60</v>
      </c>
      <c r="P34" s="142" t="s">
        <v>60</v>
      </c>
      <c r="Q34" s="142" t="s">
        <v>98</v>
      </c>
      <c r="R34" s="142" t="s">
        <v>60</v>
      </c>
      <c r="S34" s="142" t="s">
        <v>60</v>
      </c>
      <c r="T34" s="142" t="s">
        <v>60</v>
      </c>
      <c r="U34" s="142" t="s">
        <v>60</v>
      </c>
      <c r="V34" s="142">
        <v>1541</v>
      </c>
      <c r="W34" s="142">
        <v>-1541</v>
      </c>
      <c r="X34" s="142" t="s">
        <v>60</v>
      </c>
      <c r="Y34" s="142" t="s">
        <v>60</v>
      </c>
      <c r="Z34" s="142" t="s">
        <v>60</v>
      </c>
      <c r="AA34" s="142" t="s">
        <v>60</v>
      </c>
    </row>
    <row r="35" spans="1:27" x14ac:dyDescent="0.25">
      <c r="A35" s="233"/>
      <c r="B35" s="167" t="s">
        <v>125</v>
      </c>
      <c r="C35" s="142">
        <v>-11622</v>
      </c>
      <c r="D35" s="142">
        <v>-7484</v>
      </c>
      <c r="F35" s="142">
        <v>-10000</v>
      </c>
      <c r="G35" s="142">
        <v>-8854</v>
      </c>
      <c r="H35" s="142">
        <v>-28484</v>
      </c>
      <c r="I35" s="142">
        <v>-7484</v>
      </c>
      <c r="J35" s="142">
        <v>-6541</v>
      </c>
      <c r="K35" s="142">
        <v>-6839</v>
      </c>
      <c r="L35" s="142">
        <v>-35871</v>
      </c>
      <c r="M35" s="142">
        <v>-8800</v>
      </c>
      <c r="N35" s="142">
        <v>-9412</v>
      </c>
      <c r="O35" s="142">
        <v>-9888</v>
      </c>
      <c r="P35" s="142">
        <v>-36850</v>
      </c>
      <c r="Q35" s="142">
        <v>-10619</v>
      </c>
      <c r="R35" s="142">
        <v>-9130</v>
      </c>
      <c r="S35" s="142">
        <v>-7078</v>
      </c>
      <c r="T35" s="142">
        <v>-11800</v>
      </c>
      <c r="U35" s="142">
        <v>-2287</v>
      </c>
      <c r="V35" s="142">
        <v>-1331</v>
      </c>
      <c r="W35" s="142">
        <v>-1305</v>
      </c>
      <c r="X35" s="142">
        <v>-14521</v>
      </c>
      <c r="Y35" s="142">
        <v>-4873</v>
      </c>
      <c r="Z35" s="142">
        <v>-2270</v>
      </c>
      <c r="AA35" s="142">
        <v>-2952</v>
      </c>
    </row>
    <row r="36" spans="1:27" x14ac:dyDescent="0.25">
      <c r="A36" s="233"/>
      <c r="B36" s="167" t="s">
        <v>126</v>
      </c>
      <c r="C36" s="142">
        <v>-4346</v>
      </c>
      <c r="D36" s="142">
        <v>-4270</v>
      </c>
      <c r="F36" s="142">
        <v>-4375</v>
      </c>
      <c r="G36" s="142">
        <v>-4079</v>
      </c>
      <c r="H36" s="142">
        <v>-19335</v>
      </c>
      <c r="I36" s="142">
        <v>-4270</v>
      </c>
      <c r="J36" s="142">
        <v>-4396</v>
      </c>
      <c r="K36" s="142">
        <v>-6500</v>
      </c>
      <c r="L36" s="142">
        <v>-26299</v>
      </c>
      <c r="M36" s="142">
        <v>-6579</v>
      </c>
      <c r="N36" s="142">
        <v>-6711</v>
      </c>
      <c r="O36" s="142">
        <v>-6392</v>
      </c>
      <c r="P36" s="142">
        <v>-20182</v>
      </c>
      <c r="Q36" s="142">
        <v>-4727</v>
      </c>
      <c r="R36" s="142">
        <v>-4664</v>
      </c>
      <c r="S36" s="142">
        <v>-4847</v>
      </c>
      <c r="T36" s="142">
        <v>-19222</v>
      </c>
      <c r="U36" s="142">
        <v>-4714</v>
      </c>
      <c r="V36" s="142">
        <v>-4590</v>
      </c>
      <c r="W36" s="142">
        <v>-4962</v>
      </c>
      <c r="X36" s="142">
        <v>-20893</v>
      </c>
      <c r="Y36" s="142">
        <v>-5116</v>
      </c>
      <c r="Z36" s="142">
        <v>-5213</v>
      </c>
      <c r="AA36" s="142">
        <v>-5404</v>
      </c>
    </row>
    <row r="37" spans="1:27" ht="25.5" x14ac:dyDescent="0.25">
      <c r="A37" s="233"/>
      <c r="B37" s="167" t="s">
        <v>127</v>
      </c>
      <c r="C37" s="142" t="s">
        <v>112</v>
      </c>
      <c r="D37" s="142" t="s">
        <v>60</v>
      </c>
      <c r="F37" s="142">
        <v>-75262</v>
      </c>
      <c r="G37" s="142">
        <v>0</v>
      </c>
      <c r="H37" s="142">
        <v>-37971</v>
      </c>
      <c r="I37" s="142" t="s">
        <v>60</v>
      </c>
      <c r="J37" s="142">
        <v>-37970</v>
      </c>
      <c r="K37" s="142" t="s">
        <v>60</v>
      </c>
      <c r="L37" s="142" t="s">
        <v>60</v>
      </c>
      <c r="M37" s="142" t="s">
        <v>60</v>
      </c>
      <c r="N37" s="142" t="s">
        <v>60</v>
      </c>
      <c r="O37" s="142" t="s">
        <v>60</v>
      </c>
      <c r="P37" s="142" t="s">
        <v>60</v>
      </c>
      <c r="Q37" s="142" t="s">
        <v>60</v>
      </c>
      <c r="R37" s="142" t="s">
        <v>60</v>
      </c>
      <c r="S37" s="142" t="s">
        <v>60</v>
      </c>
      <c r="T37" s="142" t="s">
        <v>60</v>
      </c>
      <c r="U37" s="142" t="s">
        <v>60</v>
      </c>
      <c r="V37" s="142" t="s">
        <v>60</v>
      </c>
      <c r="W37" s="142" t="s">
        <v>60</v>
      </c>
      <c r="X37" s="142" t="s">
        <v>60</v>
      </c>
      <c r="Y37" s="142" t="s">
        <v>60</v>
      </c>
      <c r="Z37" s="142" t="s">
        <v>60</v>
      </c>
      <c r="AA37" s="142" t="s">
        <v>60</v>
      </c>
    </row>
    <row r="38" spans="1:27" x14ac:dyDescent="0.25">
      <c r="A38" s="233"/>
      <c r="B38" s="167" t="s">
        <v>128</v>
      </c>
      <c r="C38" s="142">
        <v>-2154</v>
      </c>
      <c r="D38" s="142">
        <v>-1988</v>
      </c>
      <c r="F38" s="142">
        <v>-4911</v>
      </c>
      <c r="G38" s="142">
        <v>-3963</v>
      </c>
      <c r="H38" s="142">
        <v>-17049</v>
      </c>
      <c r="I38" s="142">
        <v>-1988</v>
      </c>
      <c r="J38" s="142">
        <v>-4449</v>
      </c>
      <c r="K38" s="142">
        <v>-5603</v>
      </c>
      <c r="L38" s="142">
        <v>-28998</v>
      </c>
      <c r="M38" s="142">
        <v>-17476</v>
      </c>
      <c r="N38" s="142">
        <v>-6567</v>
      </c>
      <c r="O38" s="142">
        <v>-2835</v>
      </c>
      <c r="P38" s="142">
        <v>-24932</v>
      </c>
      <c r="Q38" s="142">
        <v>-8376</v>
      </c>
      <c r="R38" s="142">
        <v>-6428</v>
      </c>
      <c r="S38" s="142">
        <v>-5387</v>
      </c>
      <c r="T38" s="142">
        <v>-23072</v>
      </c>
      <c r="U38" s="142">
        <v>-4439</v>
      </c>
      <c r="V38" s="142">
        <v>-7224</v>
      </c>
      <c r="W38" s="142">
        <v>-3208</v>
      </c>
      <c r="X38" s="142">
        <v>-30675</v>
      </c>
      <c r="Y38" s="142">
        <v>-5716</v>
      </c>
      <c r="Z38" s="142">
        <v>-620</v>
      </c>
      <c r="AA38" s="142">
        <v>-697</v>
      </c>
    </row>
    <row r="39" spans="1:27" x14ac:dyDescent="0.25">
      <c r="B39" s="167" t="s">
        <v>118</v>
      </c>
      <c r="C39" s="142">
        <v>-5977</v>
      </c>
      <c r="D39" s="142">
        <v>-13068</v>
      </c>
      <c r="F39" s="142">
        <v>-13921</v>
      </c>
      <c r="G39" s="142">
        <v>-12629</v>
      </c>
      <c r="H39" s="142">
        <v>-62302</v>
      </c>
      <c r="I39" s="142">
        <v>-13068</v>
      </c>
      <c r="J39" s="142">
        <v>-13840</v>
      </c>
      <c r="K39" s="142">
        <v>-30155</v>
      </c>
      <c r="L39" s="142">
        <v>-75107</v>
      </c>
      <c r="M39" s="142">
        <v>-26663</v>
      </c>
      <c r="N39" s="142">
        <v>-19615</v>
      </c>
      <c r="O39" s="142">
        <v>-19549</v>
      </c>
      <c r="P39" s="142">
        <v>-30069</v>
      </c>
      <c r="Q39" s="142">
        <v>-3077</v>
      </c>
      <c r="R39" s="142">
        <v>-18409</v>
      </c>
      <c r="S39" s="142">
        <v>-5818</v>
      </c>
      <c r="T39" s="142">
        <v>-24337</v>
      </c>
      <c r="U39" s="142">
        <v>-4341</v>
      </c>
      <c r="V39" s="142">
        <v>-15228</v>
      </c>
      <c r="W39" s="142">
        <v>-3413</v>
      </c>
      <c r="X39" s="142">
        <v>-20134</v>
      </c>
      <c r="Y39" s="142">
        <v>-5126</v>
      </c>
      <c r="Z39" s="142">
        <v>-2855</v>
      </c>
      <c r="AA39" s="142">
        <v>-1778</v>
      </c>
    </row>
    <row r="40" spans="1:27" x14ac:dyDescent="0.25">
      <c r="B40" s="167"/>
      <c r="C40" s="145">
        <v>-411780</v>
      </c>
      <c r="D40" s="145">
        <v>-209412</v>
      </c>
      <c r="F40" s="145">
        <v>-490277</v>
      </c>
      <c r="G40" s="143">
        <v>-368251</v>
      </c>
      <c r="H40" s="143">
        <v>-1001403</v>
      </c>
      <c r="I40" s="145">
        <v>-209412</v>
      </c>
      <c r="J40" s="145">
        <v>-261338</v>
      </c>
      <c r="K40" s="145">
        <v>-231976</v>
      </c>
      <c r="L40" s="145">
        <v>-836914</v>
      </c>
      <c r="M40" s="145">
        <v>-259250</v>
      </c>
      <c r="N40" s="145">
        <v>-177962</v>
      </c>
      <c r="O40" s="145">
        <v>-216586</v>
      </c>
      <c r="P40" s="145">
        <v>-1906130</v>
      </c>
      <c r="Q40" s="145">
        <v>-184241</v>
      </c>
      <c r="R40" s="145">
        <v>-551217</v>
      </c>
      <c r="S40" s="145">
        <v>-161524</v>
      </c>
      <c r="T40" s="145">
        <v>-664887</v>
      </c>
      <c r="U40" s="145">
        <v>-183881</v>
      </c>
      <c r="V40" s="145">
        <v>-116039</v>
      </c>
      <c r="W40" s="145">
        <v>-166354</v>
      </c>
      <c r="X40" s="145">
        <v>-511223</v>
      </c>
      <c r="Y40" s="145">
        <v>-125150</v>
      </c>
      <c r="Z40" s="145">
        <v>-97803</v>
      </c>
      <c r="AA40" s="145">
        <v>-162440</v>
      </c>
    </row>
    <row r="41" spans="1:27" ht="15.75" thickBot="1" x14ac:dyDescent="0.3">
      <c r="B41" s="169" t="s">
        <v>129</v>
      </c>
      <c r="C41" s="144">
        <v>-208460</v>
      </c>
      <c r="D41" s="144">
        <v>-75596</v>
      </c>
      <c r="F41" s="144">
        <f>F24+F40</f>
        <v>-257443</v>
      </c>
      <c r="G41" s="82">
        <v>-202096</v>
      </c>
      <c r="H41" s="82">
        <v>-16815</v>
      </c>
      <c r="I41" s="144">
        <v>-75596</v>
      </c>
      <c r="J41" s="144">
        <v>305458</v>
      </c>
      <c r="K41" s="144">
        <v>-108780</v>
      </c>
      <c r="L41" s="144">
        <v>-253125</v>
      </c>
      <c r="M41" s="144">
        <v>-99429</v>
      </c>
      <c r="N41" s="144">
        <v>11565</v>
      </c>
      <c r="O41" s="144">
        <v>-92348</v>
      </c>
      <c r="P41" s="144">
        <v>-1115245</v>
      </c>
      <c r="Q41" s="144">
        <v>11465</v>
      </c>
      <c r="R41" s="144">
        <v>-332387</v>
      </c>
      <c r="S41" s="144">
        <v>24803</v>
      </c>
      <c r="T41" s="144">
        <v>-7532</v>
      </c>
      <c r="U41" s="144">
        <v>2606</v>
      </c>
      <c r="V41" s="144">
        <v>49913</v>
      </c>
      <c r="W41" s="144">
        <v>-39455</v>
      </c>
      <c r="X41" s="144">
        <v>8968</v>
      </c>
      <c r="Y41" s="144">
        <v>3348</v>
      </c>
      <c r="Z41" s="144">
        <v>59071</v>
      </c>
      <c r="AA41" s="144">
        <v>-34416</v>
      </c>
    </row>
    <row r="42" spans="1:27" ht="15.75" thickTop="1" x14ac:dyDescent="0.25"/>
    <row r="43" spans="1:27" x14ac:dyDescent="0.25">
      <c r="B43" s="240"/>
      <c r="C43" s="240"/>
      <c r="D43" s="240"/>
      <c r="H43" s="43"/>
      <c r="J43" s="43"/>
      <c r="L43" s="43"/>
    </row>
    <row r="44" spans="1:27" x14ac:dyDescent="0.25">
      <c r="B44" s="240"/>
      <c r="C44" s="240"/>
      <c r="D44" s="240"/>
      <c r="H44" s="43"/>
      <c r="J44" s="43"/>
      <c r="L44" s="43"/>
    </row>
    <row r="45" spans="1:27" x14ac:dyDescent="0.25">
      <c r="B45" s="240"/>
      <c r="C45" s="240"/>
      <c r="D45" s="240"/>
      <c r="H45" s="43"/>
      <c r="J45" s="43"/>
      <c r="L45" s="43"/>
    </row>
    <row r="46" spans="1:27" x14ac:dyDescent="0.25">
      <c r="C46" s="240"/>
      <c r="D46" s="240"/>
      <c r="H46" s="43"/>
      <c r="J46" s="43"/>
      <c r="L46" s="43"/>
    </row>
    <row r="47" spans="1:27" x14ac:dyDescent="0.25">
      <c r="H47" s="43"/>
      <c r="J47" s="43"/>
      <c r="L47" s="43"/>
    </row>
    <row r="48" spans="1:27" x14ac:dyDescent="0.25">
      <c r="H48" s="43"/>
      <c r="J48" s="43"/>
      <c r="L48" s="43"/>
    </row>
    <row r="49" spans="8:12" x14ac:dyDescent="0.25">
      <c r="H49" s="43"/>
      <c r="J49" s="43"/>
      <c r="L49" s="43"/>
    </row>
    <row r="50" spans="8:12" x14ac:dyDescent="0.25">
      <c r="H50" s="43"/>
      <c r="J50" s="43"/>
      <c r="L50" s="43"/>
    </row>
    <row r="51" spans="8:12" x14ac:dyDescent="0.25">
      <c r="H51" s="43"/>
      <c r="J51" s="43"/>
      <c r="L51" s="43"/>
    </row>
    <row r="52" spans="8:12" x14ac:dyDescent="0.25">
      <c r="H52" s="43"/>
      <c r="J52" s="43"/>
      <c r="L52" s="43"/>
    </row>
    <row r="53" spans="8:12" x14ac:dyDescent="0.25">
      <c r="H53" s="43"/>
      <c r="J53" s="43"/>
      <c r="L53" s="43"/>
    </row>
    <row r="54" spans="8:12" x14ac:dyDescent="0.25">
      <c r="H54" s="206"/>
      <c r="J54" s="206"/>
      <c r="L54" s="206"/>
    </row>
    <row r="55" spans="8:12" x14ac:dyDescent="0.25">
      <c r="H55" s="206"/>
      <c r="J55" s="206"/>
      <c r="L55" s="206"/>
    </row>
  </sheetData>
  <mergeCells count="5">
    <mergeCell ref="C8:D8"/>
    <mergeCell ref="E8:I8"/>
    <mergeCell ref="D9:D10"/>
    <mergeCell ref="C9:C10"/>
    <mergeCell ref="F9:Z9"/>
  </mergeCells>
  <conditionalFormatting sqref="B11:D41">
    <cfRule type="expression" dxfId="14" priority="6">
      <formula>MOD(ROW(),2)=0</formula>
    </cfRule>
  </conditionalFormatting>
  <conditionalFormatting sqref="F11:AA41">
    <cfRule type="expression" dxfId="13" priority="5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B1:Y72"/>
  <sheetViews>
    <sheetView showGridLines="0" showRowColHeaders="0" topLeftCell="A4" zoomScale="80" zoomScaleNormal="80" workbookViewId="0">
      <selection activeCell="G65" sqref="G6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37.7109375" customWidth="1"/>
    <col min="3" max="3" width="13.5703125" customWidth="1"/>
    <col min="4" max="4" width="17.85546875" customWidth="1"/>
    <col min="5" max="9" width="13.5703125" customWidth="1"/>
    <col min="10" max="10" width="11.5703125" customWidth="1"/>
    <col min="11" max="11" width="11.7109375" customWidth="1"/>
    <col min="12" max="12" width="9.85546875" customWidth="1"/>
    <col min="13" max="13" width="10" customWidth="1"/>
    <col min="14" max="14" width="9.85546875" customWidth="1"/>
    <col min="15" max="15" width="10.42578125" customWidth="1"/>
    <col min="16" max="16" width="9.7109375" customWidth="1"/>
    <col min="17" max="17" width="10.7109375" customWidth="1"/>
    <col min="18" max="18" width="9.7109375" customWidth="1"/>
    <col min="19" max="19" width="10.85546875" customWidth="1"/>
    <col min="20" max="20" width="10.28515625" customWidth="1"/>
    <col min="21" max="22" width="9.85546875" customWidth="1"/>
    <col min="23" max="23" width="9.42578125" customWidth="1"/>
  </cols>
  <sheetData>
    <row r="1" spans="2:9" hidden="1" x14ac:dyDescent="0.25"/>
    <row r="2" spans="2:9" hidden="1" x14ac:dyDescent="0.25"/>
    <row r="3" spans="2:9" hidden="1" x14ac:dyDescent="0.25"/>
    <row r="4" spans="2:9" ht="15" customHeight="1" x14ac:dyDescent="0.25">
      <c r="B4" s="280"/>
      <c r="C4" s="280"/>
      <c r="D4" s="280"/>
      <c r="E4" s="280"/>
      <c r="F4" s="280"/>
      <c r="G4" s="280"/>
      <c r="H4" s="280"/>
      <c r="I4" s="280"/>
    </row>
    <row r="5" spans="2:9" ht="15" customHeight="1" x14ac:dyDescent="0.25">
      <c r="B5" s="280"/>
      <c r="C5" s="280"/>
      <c r="D5" s="280"/>
      <c r="E5" s="280"/>
      <c r="F5" s="280"/>
      <c r="G5" s="280"/>
      <c r="H5" s="280"/>
      <c r="I5" s="280"/>
    </row>
    <row r="6" spans="2:9" ht="15" customHeight="1" x14ac:dyDescent="0.25">
      <c r="B6" s="280"/>
      <c r="C6" s="280"/>
      <c r="D6" s="280"/>
      <c r="E6" s="280"/>
      <c r="F6" s="280"/>
      <c r="G6" s="280"/>
      <c r="H6" s="280"/>
      <c r="I6" s="280"/>
    </row>
    <row r="7" spans="2:9" ht="15" customHeight="1" x14ac:dyDescent="0.25">
      <c r="B7" s="38"/>
      <c r="C7" s="38"/>
      <c r="D7" s="38"/>
      <c r="E7" s="38"/>
      <c r="F7" s="38"/>
      <c r="G7" s="38"/>
      <c r="H7" s="38"/>
      <c r="I7" s="38"/>
    </row>
    <row r="8" spans="2:9" ht="15" customHeight="1" x14ac:dyDescent="0.25">
      <c r="B8" s="38"/>
      <c r="C8" s="38"/>
      <c r="D8" s="38"/>
      <c r="E8" s="38"/>
      <c r="F8" s="38"/>
      <c r="G8" s="38"/>
      <c r="H8" s="38"/>
      <c r="I8" s="38"/>
    </row>
    <row r="9" spans="2:9" ht="15" customHeight="1" x14ac:dyDescent="0.25">
      <c r="B9" s="38"/>
      <c r="C9" s="38"/>
      <c r="D9" s="38"/>
      <c r="E9" s="38"/>
      <c r="F9" s="38"/>
      <c r="G9" s="38"/>
      <c r="H9" s="38"/>
      <c r="I9" s="38"/>
    </row>
    <row r="10" spans="2:9" ht="15" customHeight="1" x14ac:dyDescent="0.25">
      <c r="B10" s="38"/>
      <c r="C10" s="38"/>
      <c r="D10" s="38"/>
      <c r="E10" s="38"/>
      <c r="F10" s="38"/>
      <c r="G10" s="38"/>
      <c r="H10" s="38"/>
      <c r="I10" s="38"/>
    </row>
    <row r="11" spans="2:9" ht="15" customHeight="1" x14ac:dyDescent="0.25">
      <c r="B11" s="38"/>
      <c r="C11" s="38"/>
      <c r="D11" s="38"/>
      <c r="E11" s="38"/>
      <c r="F11" s="38"/>
      <c r="G11" s="38"/>
      <c r="H11" s="38"/>
      <c r="I11" s="38"/>
    </row>
    <row r="12" spans="2:9" ht="15" customHeight="1" x14ac:dyDescent="0.25">
      <c r="B12" s="38"/>
      <c r="C12" s="38"/>
      <c r="D12" s="38"/>
      <c r="E12" s="38"/>
      <c r="F12" s="38"/>
      <c r="G12" s="38"/>
      <c r="H12" s="38"/>
      <c r="I12" s="38"/>
    </row>
    <row r="13" spans="2:9" ht="15" customHeight="1" x14ac:dyDescent="0.25">
      <c r="B13" s="38"/>
      <c r="C13" s="38"/>
      <c r="D13" s="38"/>
      <c r="E13" s="38"/>
      <c r="F13" s="38"/>
      <c r="G13" s="38"/>
      <c r="H13" s="38"/>
      <c r="I13" s="38"/>
    </row>
    <row r="14" spans="2:9" ht="20.100000000000001" customHeight="1" x14ac:dyDescent="0.25">
      <c r="B14" s="4" t="s">
        <v>22</v>
      </c>
    </row>
    <row r="15" spans="2:9" ht="34.5" customHeight="1" x14ac:dyDescent="0.25">
      <c r="B15" s="33" t="s">
        <v>130</v>
      </c>
      <c r="C15" s="37">
        <v>2025</v>
      </c>
      <c r="D15" s="37">
        <v>2026</v>
      </c>
      <c r="E15" s="37">
        <v>2027</v>
      </c>
      <c r="F15" s="37">
        <v>2028</v>
      </c>
      <c r="G15" s="37">
        <v>2029</v>
      </c>
      <c r="H15" s="37" t="s">
        <v>131</v>
      </c>
      <c r="I15" s="37" t="s">
        <v>93</v>
      </c>
    </row>
    <row r="16" spans="2:9" ht="20.45" customHeight="1" x14ac:dyDescent="0.25">
      <c r="B16" s="13" t="s">
        <v>132</v>
      </c>
      <c r="C16" s="63"/>
      <c r="D16" s="63"/>
      <c r="E16" s="63"/>
      <c r="F16" s="63"/>
      <c r="G16" s="63"/>
      <c r="H16" s="63"/>
      <c r="I16" s="63"/>
    </row>
    <row r="17" spans="2:9" ht="20.45" customHeight="1" x14ac:dyDescent="0.25">
      <c r="B17" s="59" t="s">
        <v>133</v>
      </c>
      <c r="C17" s="67">
        <v>43372</v>
      </c>
      <c r="D17" s="67">
        <v>1059977</v>
      </c>
      <c r="E17" s="67">
        <v>0</v>
      </c>
      <c r="F17" s="67">
        <v>288153</v>
      </c>
      <c r="G17" s="67">
        <v>288153</v>
      </c>
      <c r="H17" s="67">
        <v>4183267</v>
      </c>
      <c r="I17" s="67">
        <v>5862922</v>
      </c>
    </row>
    <row r="18" spans="2:9" ht="20.45" customHeight="1" x14ac:dyDescent="0.25">
      <c r="B18" s="59" t="s">
        <v>134</v>
      </c>
      <c r="C18" s="65">
        <v>243194</v>
      </c>
      <c r="D18" s="65">
        <v>1000000</v>
      </c>
      <c r="E18" s="65">
        <v>500000</v>
      </c>
      <c r="F18" s="65">
        <v>200000</v>
      </c>
      <c r="G18" s="65">
        <v>771500</v>
      </c>
      <c r="H18" s="65">
        <v>3963500</v>
      </c>
      <c r="I18" s="65">
        <v>6678194</v>
      </c>
    </row>
    <row r="19" spans="2:9" ht="20.45" customHeight="1" x14ac:dyDescent="0.25">
      <c r="B19" s="13" t="s">
        <v>135</v>
      </c>
      <c r="C19" s="62">
        <v>286566</v>
      </c>
      <c r="D19" s="62">
        <v>2059977</v>
      </c>
      <c r="E19" s="62">
        <v>500000</v>
      </c>
      <c r="F19" s="62">
        <v>488153</v>
      </c>
      <c r="G19" s="62">
        <v>1059653</v>
      </c>
      <c r="H19" s="62">
        <v>8146767</v>
      </c>
      <c r="I19" s="62">
        <v>12541116</v>
      </c>
    </row>
    <row r="20" spans="2:9" ht="20.45" customHeight="1" x14ac:dyDescent="0.25">
      <c r="B20" s="59" t="s">
        <v>136</v>
      </c>
      <c r="C20" s="14">
        <v>-204</v>
      </c>
      <c r="D20" s="14">
        <v>-3355</v>
      </c>
      <c r="E20" s="14">
        <v>-369</v>
      </c>
      <c r="F20" s="14">
        <v>-7001</v>
      </c>
      <c r="G20" s="14">
        <v>-8730</v>
      </c>
      <c r="H20" s="14">
        <v>-140624</v>
      </c>
      <c r="I20" s="14">
        <v>-160283</v>
      </c>
    </row>
    <row r="21" spans="2:9" ht="20.45" customHeight="1" x14ac:dyDescent="0.25">
      <c r="B21" s="59" t="s">
        <v>137</v>
      </c>
      <c r="C21" s="65">
        <v>-2611</v>
      </c>
      <c r="D21" s="65" t="s">
        <v>60</v>
      </c>
      <c r="E21" s="65" t="s">
        <v>60</v>
      </c>
      <c r="F21" s="65" t="s">
        <v>60</v>
      </c>
      <c r="G21" s="65">
        <v>-101</v>
      </c>
      <c r="H21" s="65">
        <v>-101</v>
      </c>
      <c r="I21" s="65">
        <v>-2813</v>
      </c>
    </row>
    <row r="22" spans="2:9" ht="20.45" customHeight="1" thickBot="1" x14ac:dyDescent="0.3">
      <c r="B22" s="13" t="s">
        <v>138</v>
      </c>
      <c r="C22" s="82">
        <v>283751</v>
      </c>
      <c r="D22" s="82">
        <v>2056622</v>
      </c>
      <c r="E22" s="82">
        <v>499631</v>
      </c>
      <c r="F22" s="82">
        <v>481152</v>
      </c>
      <c r="G22" s="82">
        <v>1050822</v>
      </c>
      <c r="H22" s="82">
        <v>8006042</v>
      </c>
      <c r="I22" s="82">
        <v>12378020</v>
      </c>
    </row>
    <row r="23" spans="2:9" ht="15.75" thickTop="1" x14ac:dyDescent="0.25">
      <c r="B23" s="31"/>
      <c r="C23" s="48"/>
      <c r="D23" s="48"/>
      <c r="E23" s="48"/>
      <c r="F23" s="48"/>
      <c r="G23" s="48"/>
      <c r="H23" s="48"/>
      <c r="I23" s="48"/>
    </row>
    <row r="24" spans="2:9" x14ac:dyDescent="0.25">
      <c r="C24" s="251"/>
      <c r="D24" s="251"/>
      <c r="E24" s="251"/>
      <c r="F24" s="251"/>
      <c r="G24" s="251"/>
      <c r="H24" s="251"/>
      <c r="I24" s="251"/>
    </row>
    <row r="25" spans="2:9" x14ac:dyDescent="0.25">
      <c r="C25" s="251"/>
      <c r="D25" s="251"/>
      <c r="E25" s="251"/>
      <c r="F25" s="251"/>
      <c r="G25" s="251"/>
      <c r="H25" s="251"/>
      <c r="I25" s="251"/>
    </row>
    <row r="26" spans="2:9" ht="15.75" thickBot="1" x14ac:dyDescent="0.3">
      <c r="B26" s="6" t="s">
        <v>22</v>
      </c>
      <c r="C26" s="2"/>
      <c r="D26" s="2"/>
    </row>
    <row r="27" spans="2:9" ht="15.75" customHeight="1" thickBot="1" x14ac:dyDescent="0.3">
      <c r="B27" s="281" t="s">
        <v>139</v>
      </c>
      <c r="C27" s="282" t="s">
        <v>140</v>
      </c>
      <c r="D27" s="282" t="s">
        <v>141</v>
      </c>
      <c r="E27" s="284">
        <v>45930</v>
      </c>
      <c r="F27" s="285"/>
      <c r="G27" s="286"/>
      <c r="H27" s="157">
        <v>45657</v>
      </c>
    </row>
    <row r="28" spans="2:9" ht="30.75" thickBot="1" x14ac:dyDescent="0.3">
      <c r="B28" s="282"/>
      <c r="C28" s="283"/>
      <c r="D28" s="283"/>
      <c r="E28" s="74" t="s">
        <v>142</v>
      </c>
      <c r="F28" s="76" t="s">
        <v>143</v>
      </c>
      <c r="G28" s="76" t="s">
        <v>93</v>
      </c>
      <c r="H28" s="76" t="s">
        <v>93</v>
      </c>
    </row>
    <row r="29" spans="2:9" x14ac:dyDescent="0.25">
      <c r="B29" s="108"/>
      <c r="C29" s="109"/>
      <c r="D29" s="110"/>
      <c r="E29" s="111"/>
      <c r="F29" s="111"/>
      <c r="G29" s="111"/>
      <c r="H29" s="111"/>
    </row>
    <row r="30" spans="2:9" x14ac:dyDescent="0.25">
      <c r="B30" s="112" t="s">
        <v>144</v>
      </c>
      <c r="C30" s="109">
        <v>2025</v>
      </c>
      <c r="D30" s="113" t="s">
        <v>145</v>
      </c>
      <c r="E30" s="115" t="s">
        <v>60</v>
      </c>
      <c r="F30" s="115" t="s">
        <v>60</v>
      </c>
      <c r="G30" s="115" t="s">
        <v>60</v>
      </c>
      <c r="H30" s="115">
        <v>334188</v>
      </c>
      <c r="I30" s="12"/>
    </row>
    <row r="31" spans="2:9" x14ac:dyDescent="0.25">
      <c r="B31" s="112" t="s">
        <v>305</v>
      </c>
      <c r="C31" s="109">
        <v>2026</v>
      </c>
      <c r="D31" s="114" t="s">
        <v>146</v>
      </c>
      <c r="E31" s="111">
        <v>1072729</v>
      </c>
      <c r="F31" s="111" t="s">
        <v>60</v>
      </c>
      <c r="G31" s="111">
        <v>1072729</v>
      </c>
      <c r="H31" s="111">
        <v>2048454</v>
      </c>
      <c r="I31" s="12"/>
    </row>
    <row r="32" spans="2:9" x14ac:dyDescent="0.25">
      <c r="B32" s="112" t="s">
        <v>306</v>
      </c>
      <c r="C32" s="109">
        <v>2027</v>
      </c>
      <c r="D32" s="114" t="s">
        <v>147</v>
      </c>
      <c r="E32" s="111">
        <v>23172</v>
      </c>
      <c r="F32" s="111">
        <v>500000</v>
      </c>
      <c r="G32" s="111">
        <v>523172</v>
      </c>
      <c r="H32" s="111">
        <v>502548</v>
      </c>
      <c r="I32" s="12"/>
    </row>
    <row r="33" spans="2:9" x14ac:dyDescent="0.25">
      <c r="B33" s="112" t="s">
        <v>307</v>
      </c>
      <c r="C33" s="109">
        <v>2029</v>
      </c>
      <c r="D33" s="114" t="s">
        <v>148</v>
      </c>
      <c r="E33" s="111">
        <v>10335</v>
      </c>
      <c r="F33" s="111">
        <v>576306</v>
      </c>
      <c r="G33" s="111">
        <v>586641</v>
      </c>
      <c r="H33" s="111">
        <v>557412</v>
      </c>
      <c r="I33" s="12"/>
    </row>
    <row r="34" spans="2:9" x14ac:dyDescent="0.25">
      <c r="B34" s="112" t="s">
        <v>308</v>
      </c>
      <c r="C34" s="109">
        <v>2026</v>
      </c>
      <c r="D34" s="110" t="s">
        <v>149</v>
      </c>
      <c r="E34" s="111">
        <v>1062960</v>
      </c>
      <c r="F34" s="111" t="s">
        <v>60</v>
      </c>
      <c r="G34" s="111">
        <v>1062960</v>
      </c>
      <c r="H34" s="111">
        <v>2030078</v>
      </c>
      <c r="I34" s="12"/>
    </row>
    <row r="35" spans="2:9" x14ac:dyDescent="0.25">
      <c r="B35" s="112" t="s">
        <v>309</v>
      </c>
      <c r="C35" s="109">
        <v>2029</v>
      </c>
      <c r="D35" s="114" t="s">
        <v>150</v>
      </c>
      <c r="E35" s="111">
        <v>7530</v>
      </c>
      <c r="F35" s="111">
        <v>400000</v>
      </c>
      <c r="G35" s="111">
        <v>407530</v>
      </c>
      <c r="H35" s="111">
        <v>417151</v>
      </c>
      <c r="I35" s="12"/>
    </row>
    <row r="36" spans="2:9" x14ac:dyDescent="0.25">
      <c r="B36" s="112" t="s">
        <v>310</v>
      </c>
      <c r="C36" s="109">
        <v>2034</v>
      </c>
      <c r="D36" s="114" t="s">
        <v>151</v>
      </c>
      <c r="E36" s="111">
        <v>13077</v>
      </c>
      <c r="F36" s="111">
        <v>1719825</v>
      </c>
      <c r="G36" s="111">
        <v>1732902</v>
      </c>
      <c r="H36" s="111">
        <v>1696909</v>
      </c>
      <c r="I36" s="12"/>
    </row>
    <row r="37" spans="2:9" x14ac:dyDescent="0.25">
      <c r="B37" s="112" t="s">
        <v>311</v>
      </c>
      <c r="C37" s="109">
        <v>2031</v>
      </c>
      <c r="D37" s="114" t="s">
        <v>152</v>
      </c>
      <c r="E37" s="111">
        <v>6322</v>
      </c>
      <c r="F37" s="111">
        <v>1000000</v>
      </c>
      <c r="G37" s="111">
        <v>1006322</v>
      </c>
      <c r="H37" s="111">
        <v>1028493</v>
      </c>
      <c r="I37" s="12"/>
    </row>
    <row r="38" spans="2:9" x14ac:dyDescent="0.25">
      <c r="B38" s="112" t="s">
        <v>312</v>
      </c>
      <c r="C38" s="109">
        <v>2036</v>
      </c>
      <c r="D38" s="114" t="s">
        <v>153</v>
      </c>
      <c r="E38" s="111">
        <v>4410</v>
      </c>
      <c r="F38" s="111">
        <v>1583806</v>
      </c>
      <c r="G38" s="111">
        <v>1588216</v>
      </c>
      <c r="H38" s="111">
        <v>1552871</v>
      </c>
      <c r="I38" s="12"/>
    </row>
    <row r="39" spans="2:9" x14ac:dyDescent="0.25">
      <c r="B39" s="112" t="s">
        <v>313</v>
      </c>
      <c r="C39" s="109">
        <v>2032</v>
      </c>
      <c r="D39" s="114" t="s">
        <v>154</v>
      </c>
      <c r="E39" s="111">
        <v>10590</v>
      </c>
      <c r="F39" s="111">
        <v>1640000</v>
      </c>
      <c r="G39" s="111">
        <v>1650590</v>
      </c>
      <c r="H39" s="111" t="s">
        <v>60</v>
      </c>
    </row>
    <row r="40" spans="2:9" x14ac:dyDescent="0.25">
      <c r="B40" s="112" t="s">
        <v>314</v>
      </c>
      <c r="C40" s="109">
        <v>2040</v>
      </c>
      <c r="D40" s="114" t="s">
        <v>155</v>
      </c>
      <c r="E40" s="111">
        <v>2798</v>
      </c>
      <c r="F40" s="111">
        <v>879636</v>
      </c>
      <c r="G40" s="111">
        <v>882434</v>
      </c>
      <c r="H40" s="111" t="s">
        <v>60</v>
      </c>
    </row>
    <row r="41" spans="2:9" x14ac:dyDescent="0.25">
      <c r="B41" s="112" t="s">
        <v>315</v>
      </c>
      <c r="C41" s="109">
        <v>2030</v>
      </c>
      <c r="D41" s="114" t="s">
        <v>156</v>
      </c>
      <c r="E41" s="111">
        <v>79631</v>
      </c>
      <c r="F41" s="111">
        <v>1143000</v>
      </c>
      <c r="G41" s="111">
        <v>1222631</v>
      </c>
      <c r="H41" s="111" t="s">
        <v>60</v>
      </c>
    </row>
    <row r="42" spans="2:9" x14ac:dyDescent="0.25">
      <c r="B42" s="112" t="s">
        <v>316</v>
      </c>
      <c r="C42" s="109">
        <v>2032</v>
      </c>
      <c r="D42" s="114" t="s">
        <v>150</v>
      </c>
      <c r="E42" s="111">
        <v>52989</v>
      </c>
      <c r="F42" s="111">
        <v>752000</v>
      </c>
      <c r="G42" s="111">
        <v>804989</v>
      </c>
      <c r="H42" s="111" t="s">
        <v>60</v>
      </c>
    </row>
    <row r="43" spans="2:9" ht="32.25" customHeight="1" x14ac:dyDescent="0.25">
      <c r="B43" s="112" t="s">
        <v>317</v>
      </c>
      <c r="C43" s="109"/>
      <c r="D43" s="114"/>
      <c r="E43" s="111">
        <v>-2611</v>
      </c>
      <c r="F43" s="111">
        <v>-202</v>
      </c>
      <c r="G43" s="111">
        <v>-2813</v>
      </c>
      <c r="H43" s="111">
        <v>-5326</v>
      </c>
      <c r="I43" s="12"/>
    </row>
    <row r="44" spans="2:9" x14ac:dyDescent="0.25">
      <c r="B44" s="112" t="s">
        <v>136</v>
      </c>
      <c r="C44" s="109"/>
      <c r="D44" s="114"/>
      <c r="E44" s="111">
        <v>-1862</v>
      </c>
      <c r="F44" s="111">
        <v>-158421</v>
      </c>
      <c r="G44" s="111">
        <v>-160283</v>
      </c>
      <c r="H44" s="111">
        <v>-125157</v>
      </c>
      <c r="I44" s="12"/>
    </row>
    <row r="45" spans="2:9" ht="18" customHeight="1" thickBot="1" x14ac:dyDescent="0.3">
      <c r="B45" s="108" t="s">
        <v>93</v>
      </c>
      <c r="C45" s="155"/>
      <c r="D45" s="156"/>
      <c r="E45" s="234">
        <v>2342070</v>
      </c>
      <c r="F45" s="234">
        <v>10035950</v>
      </c>
      <c r="G45" s="234">
        <v>12378020</v>
      </c>
      <c r="H45" s="234">
        <v>10037621</v>
      </c>
      <c r="I45" s="12"/>
    </row>
    <row r="46" spans="2:9" ht="15.75" thickTop="1" x14ac:dyDescent="0.25">
      <c r="E46" s="251"/>
      <c r="F46" s="251"/>
      <c r="G46" s="251"/>
      <c r="H46" s="251"/>
    </row>
    <row r="48" spans="2:9" x14ac:dyDescent="0.25">
      <c r="B48" s="179" t="s">
        <v>22</v>
      </c>
    </row>
    <row r="49" spans="2:25" x14ac:dyDescent="0.25">
      <c r="B49" s="180" t="s">
        <v>23</v>
      </c>
      <c r="C49" s="184" t="s">
        <v>157</v>
      </c>
      <c r="D49" s="184" t="s">
        <v>158</v>
      </c>
      <c r="E49" s="184" t="s">
        <v>28</v>
      </c>
      <c r="F49" s="184">
        <v>2024</v>
      </c>
      <c r="G49" s="184" t="s">
        <v>159</v>
      </c>
      <c r="H49" s="184" t="s">
        <v>160</v>
      </c>
      <c r="I49" s="184" t="s">
        <v>31</v>
      </c>
      <c r="J49" s="184">
        <v>2023</v>
      </c>
      <c r="K49" s="184" t="s">
        <v>161</v>
      </c>
      <c r="L49" s="185" t="s">
        <v>162</v>
      </c>
      <c r="M49" s="186" t="s">
        <v>35</v>
      </c>
      <c r="N49" s="186">
        <v>2022</v>
      </c>
      <c r="O49" s="184" t="s">
        <v>163</v>
      </c>
      <c r="P49" s="185" t="s">
        <v>164</v>
      </c>
      <c r="Q49" s="186" t="s">
        <v>39</v>
      </c>
      <c r="R49" s="186">
        <v>2021</v>
      </c>
      <c r="S49" s="184" t="s">
        <v>165</v>
      </c>
      <c r="T49" s="185" t="s">
        <v>166</v>
      </c>
      <c r="U49" s="186" t="s">
        <v>43</v>
      </c>
      <c r="V49" s="186">
        <v>2020</v>
      </c>
      <c r="W49" s="186" t="s">
        <v>167</v>
      </c>
      <c r="X49" s="186" t="s">
        <v>168</v>
      </c>
      <c r="Y49" s="186" t="s">
        <v>169</v>
      </c>
    </row>
    <row r="50" spans="2:25" x14ac:dyDescent="0.25">
      <c r="B50" s="181" t="s">
        <v>170</v>
      </c>
      <c r="C50" s="203"/>
      <c r="D50" s="203"/>
      <c r="E50" s="203">
        <v>0</v>
      </c>
      <c r="F50" s="203">
        <v>0</v>
      </c>
      <c r="G50" s="203">
        <v>0</v>
      </c>
      <c r="H50" s="203">
        <v>0</v>
      </c>
      <c r="I50" s="203">
        <v>0</v>
      </c>
      <c r="J50" s="203">
        <v>0</v>
      </c>
      <c r="K50" s="187">
        <v>0</v>
      </c>
      <c r="L50" s="187">
        <v>0</v>
      </c>
      <c r="M50" s="187">
        <v>0</v>
      </c>
      <c r="N50" s="187">
        <v>0</v>
      </c>
      <c r="O50" s="187">
        <v>0</v>
      </c>
      <c r="P50" s="187">
        <v>0</v>
      </c>
      <c r="Q50" s="187">
        <v>0</v>
      </c>
      <c r="R50" s="187">
        <v>0</v>
      </c>
      <c r="S50" s="187">
        <v>0</v>
      </c>
      <c r="T50" s="187">
        <v>0</v>
      </c>
      <c r="U50" s="187">
        <v>15454</v>
      </c>
      <c r="V50" s="187">
        <v>11725</v>
      </c>
      <c r="W50" s="187">
        <v>16112</v>
      </c>
      <c r="X50" s="187">
        <v>12934</v>
      </c>
      <c r="Y50" s="187">
        <v>25961</v>
      </c>
    </row>
    <row r="51" spans="2:25" x14ac:dyDescent="0.25">
      <c r="B51" s="181" t="s">
        <v>171</v>
      </c>
      <c r="C51" s="188"/>
      <c r="D51" s="188"/>
      <c r="E51" s="188">
        <v>0</v>
      </c>
      <c r="F51" s="188">
        <v>0</v>
      </c>
      <c r="G51" s="188">
        <v>0</v>
      </c>
      <c r="H51" s="188">
        <v>0</v>
      </c>
      <c r="I51" s="188">
        <v>0</v>
      </c>
      <c r="J51" s="188">
        <v>0</v>
      </c>
      <c r="K51" s="188">
        <v>256</v>
      </c>
      <c r="L51" s="189">
        <v>765</v>
      </c>
      <c r="M51" s="189">
        <v>1573</v>
      </c>
      <c r="N51" s="189">
        <v>2380</v>
      </c>
      <c r="O51" s="189">
        <v>3188</v>
      </c>
      <c r="P51" s="189">
        <v>3996</v>
      </c>
      <c r="Q51" s="189">
        <v>4819</v>
      </c>
      <c r="R51" s="189">
        <v>5647</v>
      </c>
      <c r="S51" s="189">
        <v>6488</v>
      </c>
      <c r="T51" s="189">
        <v>7330</v>
      </c>
      <c r="U51" s="189">
        <v>8175</v>
      </c>
      <c r="V51" s="189">
        <v>9058</v>
      </c>
      <c r="W51" s="189">
        <v>10712</v>
      </c>
      <c r="X51" s="189">
        <v>13899</v>
      </c>
      <c r="Y51" s="189">
        <v>17086</v>
      </c>
    </row>
    <row r="52" spans="2:25" x14ac:dyDescent="0.25">
      <c r="B52" s="181" t="s">
        <v>172</v>
      </c>
      <c r="C52" s="204"/>
      <c r="D52" s="204"/>
      <c r="E52" s="204">
        <v>0</v>
      </c>
      <c r="F52" s="204">
        <f>SUM(F50:F51)</f>
        <v>0</v>
      </c>
      <c r="G52" s="204">
        <f>SUM(G50:G51)</f>
        <v>0</v>
      </c>
      <c r="H52" s="204">
        <f t="shared" ref="H52:Y52" si="0">SUM(H50:H51)</f>
        <v>0</v>
      </c>
      <c r="I52" s="204">
        <f t="shared" si="0"/>
        <v>0</v>
      </c>
      <c r="J52" s="204">
        <f t="shared" si="0"/>
        <v>0</v>
      </c>
      <c r="K52" s="190">
        <f t="shared" si="0"/>
        <v>256</v>
      </c>
      <c r="L52" s="190">
        <f t="shared" si="0"/>
        <v>765</v>
      </c>
      <c r="M52" s="190">
        <f t="shared" si="0"/>
        <v>1573</v>
      </c>
      <c r="N52" s="190">
        <f t="shared" si="0"/>
        <v>2380</v>
      </c>
      <c r="O52" s="190">
        <f t="shared" si="0"/>
        <v>3188</v>
      </c>
      <c r="P52" s="190">
        <f t="shared" si="0"/>
        <v>3996</v>
      </c>
      <c r="Q52" s="190">
        <f t="shared" si="0"/>
        <v>4819</v>
      </c>
      <c r="R52" s="190">
        <f t="shared" si="0"/>
        <v>5647</v>
      </c>
      <c r="S52" s="190">
        <f t="shared" si="0"/>
        <v>6488</v>
      </c>
      <c r="T52" s="190">
        <f t="shared" si="0"/>
        <v>7330</v>
      </c>
      <c r="U52" s="190">
        <f t="shared" si="0"/>
        <v>23629</v>
      </c>
      <c r="V52" s="190">
        <f t="shared" si="0"/>
        <v>20783</v>
      </c>
      <c r="W52" s="190">
        <f t="shared" si="0"/>
        <v>26824</v>
      </c>
      <c r="X52" s="190">
        <f t="shared" si="0"/>
        <v>26833</v>
      </c>
      <c r="Y52" s="190">
        <f t="shared" si="0"/>
        <v>43047</v>
      </c>
    </row>
    <row r="53" spans="2:25" x14ac:dyDescent="0.25">
      <c r="B53" s="182" t="s">
        <v>173</v>
      </c>
      <c r="C53" s="191">
        <v>12378020</v>
      </c>
      <c r="D53" s="252">
        <v>12333041</v>
      </c>
      <c r="E53" s="191">
        <v>12327207</v>
      </c>
      <c r="F53" s="191">
        <v>10037621</v>
      </c>
      <c r="G53" s="191">
        <v>9951674</v>
      </c>
      <c r="H53" s="191">
        <v>7381071</v>
      </c>
      <c r="I53" s="191">
        <v>7531748</v>
      </c>
      <c r="J53" s="191">
        <v>5887622</v>
      </c>
      <c r="K53" s="191">
        <v>6098912</v>
      </c>
      <c r="L53" s="191">
        <v>6078835</v>
      </c>
      <c r="M53" s="187">
        <v>4222674</v>
      </c>
      <c r="N53" s="187">
        <v>4573618</v>
      </c>
      <c r="O53" s="187">
        <v>4704336</v>
      </c>
      <c r="P53" s="187">
        <v>4791291</v>
      </c>
      <c r="Q53" s="187">
        <v>3868056</v>
      </c>
      <c r="R53" s="187">
        <v>4241514</v>
      </c>
      <c r="S53" s="187">
        <v>4279612</v>
      </c>
      <c r="T53" s="187">
        <v>4315216</v>
      </c>
      <c r="U53" s="187">
        <v>4397531</v>
      </c>
      <c r="V53" s="187">
        <v>5076457</v>
      </c>
      <c r="W53" s="187">
        <v>5121234</v>
      </c>
      <c r="X53" s="187">
        <v>5183954</v>
      </c>
      <c r="Y53" s="187">
        <v>5210161</v>
      </c>
    </row>
    <row r="54" spans="2:25" ht="15.75" thickBot="1" x14ac:dyDescent="0.3">
      <c r="B54" s="183" t="s">
        <v>174</v>
      </c>
      <c r="C54" s="192">
        <v>12378020</v>
      </c>
      <c r="D54" s="192">
        <f>D53</f>
        <v>12333041</v>
      </c>
      <c r="E54" s="192">
        <f>SUM(E50:E53)</f>
        <v>12327207</v>
      </c>
      <c r="F54" s="192">
        <f>SUM(F52:F53)</f>
        <v>10037621</v>
      </c>
      <c r="G54" s="192">
        <f>SUM(G52:G53)</f>
        <v>9951674</v>
      </c>
      <c r="H54" s="192">
        <f t="shared" ref="H54:Y54" si="1">SUM(H52:H53)</f>
        <v>7381071</v>
      </c>
      <c r="I54" s="192">
        <f t="shared" si="1"/>
        <v>7531748</v>
      </c>
      <c r="J54" s="192">
        <f t="shared" si="1"/>
        <v>5887622</v>
      </c>
      <c r="K54" s="192">
        <f t="shared" si="1"/>
        <v>6099168</v>
      </c>
      <c r="L54" s="192">
        <f t="shared" si="1"/>
        <v>6079600</v>
      </c>
      <c r="M54" s="192">
        <f t="shared" si="1"/>
        <v>4224247</v>
      </c>
      <c r="N54" s="192">
        <f t="shared" si="1"/>
        <v>4575998</v>
      </c>
      <c r="O54" s="192">
        <f t="shared" si="1"/>
        <v>4707524</v>
      </c>
      <c r="P54" s="192">
        <f t="shared" si="1"/>
        <v>4795287</v>
      </c>
      <c r="Q54" s="192">
        <f t="shared" si="1"/>
        <v>3872875</v>
      </c>
      <c r="R54" s="192">
        <f t="shared" si="1"/>
        <v>4247161</v>
      </c>
      <c r="S54" s="192">
        <f t="shared" si="1"/>
        <v>4286100</v>
      </c>
      <c r="T54" s="192">
        <f t="shared" si="1"/>
        <v>4322546</v>
      </c>
      <c r="U54" s="192">
        <f t="shared" si="1"/>
        <v>4421160</v>
      </c>
      <c r="V54" s="192">
        <f t="shared" si="1"/>
        <v>5097240</v>
      </c>
      <c r="W54" s="192">
        <f t="shared" si="1"/>
        <v>5148058</v>
      </c>
      <c r="X54" s="192">
        <f t="shared" si="1"/>
        <v>5210787</v>
      </c>
      <c r="Y54" s="192">
        <f t="shared" si="1"/>
        <v>5253208</v>
      </c>
    </row>
    <row r="55" spans="2:25" ht="15.75" thickTop="1" x14ac:dyDescent="0.25">
      <c r="B55" s="201"/>
      <c r="C55" s="201"/>
      <c r="D55" s="201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</row>
    <row r="56" spans="2:25" x14ac:dyDescent="0.25">
      <c r="C56" s="251"/>
      <c r="D56" s="251"/>
      <c r="E56" s="251"/>
    </row>
    <row r="57" spans="2:25" s="199" customFormat="1" ht="11.25" x14ac:dyDescent="0.2"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</row>
    <row r="58" spans="2:25" s="199" customFormat="1" ht="11.25" x14ac:dyDescent="0.2"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</row>
    <row r="59" spans="2:25" s="199" customFormat="1" ht="11.25" x14ac:dyDescent="0.2"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</row>
    <row r="60" spans="2:25" s="199" customFormat="1" ht="11.25" x14ac:dyDescent="0.2"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</row>
    <row r="61" spans="2:25" x14ac:dyDescent="0.25">
      <c r="B61" s="179" t="s">
        <v>22</v>
      </c>
    </row>
    <row r="62" spans="2:25" x14ac:dyDescent="0.25">
      <c r="B62" s="180" t="s">
        <v>23</v>
      </c>
      <c r="C62" s="184" t="s">
        <v>157</v>
      </c>
      <c r="D62" s="184" t="s">
        <v>158</v>
      </c>
      <c r="E62" s="185" t="s">
        <v>28</v>
      </c>
      <c r="F62" s="185">
        <v>2024</v>
      </c>
      <c r="G62" s="184" t="s">
        <v>159</v>
      </c>
      <c r="H62" s="185" t="s">
        <v>160</v>
      </c>
      <c r="I62" s="184" t="s">
        <v>31</v>
      </c>
      <c r="J62" s="184">
        <v>2023</v>
      </c>
      <c r="K62" s="184" t="s">
        <v>161</v>
      </c>
      <c r="L62" s="185" t="s">
        <v>162</v>
      </c>
      <c r="M62" s="186" t="s">
        <v>35</v>
      </c>
      <c r="N62" s="186">
        <v>2022</v>
      </c>
      <c r="O62" s="184" t="s">
        <v>163</v>
      </c>
      <c r="P62" s="185" t="s">
        <v>164</v>
      </c>
      <c r="Q62" s="186" t="s">
        <v>39</v>
      </c>
      <c r="R62" s="186">
        <v>2021</v>
      </c>
      <c r="S62" s="184" t="s">
        <v>165</v>
      </c>
      <c r="T62" s="185" t="s">
        <v>166</v>
      </c>
      <c r="U62" s="186" t="s">
        <v>43</v>
      </c>
      <c r="V62" s="186">
        <v>2020</v>
      </c>
      <c r="W62" s="186" t="s">
        <v>167</v>
      </c>
      <c r="X62" s="186" t="s">
        <v>168</v>
      </c>
      <c r="Y62" s="186" t="s">
        <v>169</v>
      </c>
    </row>
    <row r="63" spans="2:25" x14ac:dyDescent="0.25">
      <c r="B63" s="181" t="s">
        <v>175</v>
      </c>
      <c r="C63" s="188">
        <f t="shared" ref="C63:Y63" si="2">C54</f>
        <v>12378020</v>
      </c>
      <c r="D63" s="188">
        <f t="shared" si="2"/>
        <v>12333041</v>
      </c>
      <c r="E63" s="188">
        <f t="shared" si="2"/>
        <v>12327207</v>
      </c>
      <c r="F63" s="188">
        <f t="shared" si="2"/>
        <v>10037621</v>
      </c>
      <c r="G63" s="188">
        <f t="shared" si="2"/>
        <v>9951674</v>
      </c>
      <c r="H63" s="188">
        <f t="shared" si="2"/>
        <v>7381071</v>
      </c>
      <c r="I63" s="188">
        <f t="shared" si="2"/>
        <v>7531748</v>
      </c>
      <c r="J63" s="188">
        <f t="shared" si="2"/>
        <v>5887622</v>
      </c>
      <c r="K63" s="188">
        <f t="shared" si="2"/>
        <v>6099168</v>
      </c>
      <c r="L63" s="188">
        <f t="shared" si="2"/>
        <v>6079600</v>
      </c>
      <c r="M63" s="188">
        <f t="shared" si="2"/>
        <v>4224247</v>
      </c>
      <c r="N63" s="188">
        <f t="shared" si="2"/>
        <v>4575998</v>
      </c>
      <c r="O63" s="188">
        <f t="shared" si="2"/>
        <v>4707524</v>
      </c>
      <c r="P63" s="188">
        <f t="shared" si="2"/>
        <v>4795287</v>
      </c>
      <c r="Q63" s="188">
        <f t="shared" si="2"/>
        <v>3872875</v>
      </c>
      <c r="R63" s="188">
        <f t="shared" si="2"/>
        <v>4247161</v>
      </c>
      <c r="S63" s="188">
        <f t="shared" si="2"/>
        <v>4286100</v>
      </c>
      <c r="T63" s="188">
        <f t="shared" si="2"/>
        <v>4322546</v>
      </c>
      <c r="U63" s="188">
        <f t="shared" si="2"/>
        <v>4421160</v>
      </c>
      <c r="V63" s="188">
        <f t="shared" si="2"/>
        <v>5097240</v>
      </c>
      <c r="W63" s="188">
        <f t="shared" si="2"/>
        <v>5148058</v>
      </c>
      <c r="X63" s="188">
        <f t="shared" si="2"/>
        <v>5210787</v>
      </c>
      <c r="Y63" s="188">
        <f t="shared" si="2"/>
        <v>5253208</v>
      </c>
    </row>
    <row r="64" spans="2:25" x14ac:dyDescent="0.25">
      <c r="B64" s="181" t="s">
        <v>176</v>
      </c>
      <c r="C64" s="194">
        <v>-572790</v>
      </c>
      <c r="D64" s="194">
        <v>-1112412</v>
      </c>
      <c r="E64" s="194">
        <f>-'BP (Ativo)'!E12</f>
        <v>-1581388</v>
      </c>
      <c r="F64" s="194">
        <f>-'BP (Ativo)'!F12</f>
        <v>-951779</v>
      </c>
      <c r="G64" s="194">
        <f>-'BP (Ativo)'!G12</f>
        <v>-942081</v>
      </c>
      <c r="H64" s="194">
        <f>-'BP (Ativo)'!H12</f>
        <v>-610450</v>
      </c>
      <c r="I64" s="194">
        <f>-'BP (Ativo)'!I12</f>
        <v>-1234159</v>
      </c>
      <c r="J64" s="194">
        <f>-'BP (Ativo)'!J12</f>
        <v>-447967</v>
      </c>
      <c r="K64" s="194">
        <f>-'BP (Ativo)'!K12</f>
        <v>-983161</v>
      </c>
      <c r="L64" s="194">
        <f>-'BP (Ativo)'!L12</f>
        <v>-899048</v>
      </c>
      <c r="M64" s="194">
        <f>-'BP (Ativo)'!M12</f>
        <v>-440104</v>
      </c>
      <c r="N64" s="194">
        <f>-'BP (Ativo)'!N12</f>
        <v>-440700</v>
      </c>
      <c r="O64" s="194">
        <f>-'BP (Ativo)'!O12</f>
        <v>-571799</v>
      </c>
      <c r="P64" s="194">
        <f>-'BP (Ativo)'!P12</f>
        <v>-788847</v>
      </c>
      <c r="Q64" s="194">
        <f>-'BP (Ativo)'!Q12</f>
        <v>-346463</v>
      </c>
      <c r="R64" s="194">
        <f>-'BP (Ativo)'!R12</f>
        <v>-198694</v>
      </c>
      <c r="S64" s="194">
        <f>-'BP (Ativo)'!S12</f>
        <v>-204127</v>
      </c>
      <c r="T64" s="194">
        <f>-'BP (Ativo)'!T12</f>
        <v>-580741</v>
      </c>
      <c r="U64" s="194">
        <f>-'BP (Ativo)'!U12</f>
        <v>-691380</v>
      </c>
      <c r="V64" s="194">
        <f>-'BP (Ativo)'!V12</f>
        <v>-659045</v>
      </c>
      <c r="W64" s="194">
        <f>-'BP (Ativo)'!W12</f>
        <v>-819642</v>
      </c>
      <c r="X64" s="194">
        <f>-'BP (Ativo)'!X12</f>
        <v>-408447</v>
      </c>
      <c r="Y64" s="194">
        <f>-'BP (Ativo)'!Y12</f>
        <v>-292589</v>
      </c>
    </row>
    <row r="65" spans="2:25" x14ac:dyDescent="0.25">
      <c r="B65" s="181" t="s">
        <v>177</v>
      </c>
      <c r="C65" s="194">
        <v>-199982</v>
      </c>
      <c r="D65" s="194">
        <v>-579972</v>
      </c>
      <c r="E65" s="194">
        <f>-'BP (Ativo)'!E13-'BP (Ativo)'!E29</f>
        <v>-635053</v>
      </c>
      <c r="F65" s="194">
        <f>-'BP (Ativo)'!F13-'BP (Ativo)'!F29</f>
        <v>-163087</v>
      </c>
      <c r="G65" s="194">
        <f>-'BP (Ativo)'!G13-'BP (Ativo)'!G29</f>
        <v>-1689893</v>
      </c>
      <c r="H65" s="194">
        <f>-'BP (Ativo)'!H13-'BP (Ativo)'!H29</f>
        <v>-108858</v>
      </c>
      <c r="I65" s="194">
        <f>-'BP (Ativo)'!I13-'BP (Ativo)'!I29</f>
        <v>-435121</v>
      </c>
      <c r="J65" s="194">
        <f>-'BP (Ativo)'!J13-'BP (Ativo)'!J29</f>
        <v>-2781</v>
      </c>
      <c r="K65" s="194">
        <f>-'BP (Ativo)'!K13-'BP (Ativo)'!K29</f>
        <v>-247995</v>
      </c>
      <c r="L65" s="194">
        <f>-'BP (Ativo)'!L13-'BP (Ativo)'!L29</f>
        <v>-672888</v>
      </c>
      <c r="M65" s="194">
        <f>-'BP (Ativo)'!M13-'BP (Ativo)'!M29</f>
        <v>-1003</v>
      </c>
      <c r="N65" s="194">
        <f>-'BP (Ativo)'!N13-'BP (Ativo)'!N29</f>
        <v>-280769</v>
      </c>
      <c r="O65" s="194">
        <f>-'BP (Ativo)'!O13-'BP (Ativo)'!O29</f>
        <v>-914646</v>
      </c>
      <c r="P65" s="194">
        <f>-'BP (Ativo)'!P13-'BP (Ativo)'!P29</f>
        <v>-588085</v>
      </c>
      <c r="Q65" s="194">
        <f>-'BP (Ativo)'!Q13-'BP (Ativo)'!Q29</f>
        <v>-2604</v>
      </c>
      <c r="R65" s="194">
        <f>-'BP (Ativo)'!R13-'BP (Ativo)'!R29</f>
        <v>-411368</v>
      </c>
      <c r="S65" s="194">
        <f>-'BP (Ativo)'!S13-'BP (Ativo)'!S29</f>
        <v>-1196634</v>
      </c>
      <c r="T65" s="194">
        <f>-'BP (Ativo)'!T13-'BP (Ativo)'!T29</f>
        <v>-1467445</v>
      </c>
      <c r="U65" s="194">
        <f>-'BP (Ativo)'!U13-'BP (Ativo)'!U29</f>
        <v>-1574805</v>
      </c>
      <c r="V65" s="194">
        <f>-'BP (Ativo)'!V13-'BP (Ativo)'!V29</f>
        <v>-2576490</v>
      </c>
      <c r="W65" s="194">
        <f>-'BP (Ativo)'!W13-'BP (Ativo)'!W29</f>
        <v>-2451964</v>
      </c>
      <c r="X65" s="194">
        <f>-'BP (Ativo)'!X13-'BP (Ativo)'!X29</f>
        <v>-1480518</v>
      </c>
      <c r="Y65" s="194">
        <f>-'BP (Ativo)'!Y13-'BP (Ativo)'!Y29</f>
        <v>-926978</v>
      </c>
    </row>
    <row r="66" spans="2:25" ht="15.75" thickBot="1" x14ac:dyDescent="0.3">
      <c r="B66" s="183" t="s">
        <v>178</v>
      </c>
      <c r="C66" s="195">
        <f>SUM(C63:C65)</f>
        <v>11605248</v>
      </c>
      <c r="D66" s="195">
        <f>SUM(D63:D65)</f>
        <v>10640657</v>
      </c>
      <c r="E66" s="195">
        <f t="shared" ref="E66:Y66" si="3">SUM(E63:E65)</f>
        <v>10110766</v>
      </c>
      <c r="F66" s="195">
        <f t="shared" si="3"/>
        <v>8922755</v>
      </c>
      <c r="G66" s="195">
        <f t="shared" si="3"/>
        <v>7319700</v>
      </c>
      <c r="H66" s="195">
        <f t="shared" si="3"/>
        <v>6661763</v>
      </c>
      <c r="I66" s="195">
        <f t="shared" si="3"/>
        <v>5862468</v>
      </c>
      <c r="J66" s="195">
        <f t="shared" si="3"/>
        <v>5436874</v>
      </c>
      <c r="K66" s="195">
        <f t="shared" si="3"/>
        <v>4868012</v>
      </c>
      <c r="L66" s="195">
        <f t="shared" si="3"/>
        <v>4507664</v>
      </c>
      <c r="M66" s="195">
        <f t="shared" si="3"/>
        <v>3783140</v>
      </c>
      <c r="N66" s="195">
        <f t="shared" si="3"/>
        <v>3854529</v>
      </c>
      <c r="O66" s="195">
        <f t="shared" si="3"/>
        <v>3221079</v>
      </c>
      <c r="P66" s="195">
        <f t="shared" si="3"/>
        <v>3418355</v>
      </c>
      <c r="Q66" s="195">
        <f t="shared" si="3"/>
        <v>3523808</v>
      </c>
      <c r="R66" s="195">
        <f t="shared" si="3"/>
        <v>3637099</v>
      </c>
      <c r="S66" s="195">
        <f t="shared" si="3"/>
        <v>2885339</v>
      </c>
      <c r="T66" s="195">
        <f t="shared" si="3"/>
        <v>2274360</v>
      </c>
      <c r="U66" s="195">
        <f t="shared" si="3"/>
        <v>2154975</v>
      </c>
      <c r="V66" s="195">
        <f t="shared" si="3"/>
        <v>1861705</v>
      </c>
      <c r="W66" s="195">
        <f t="shared" si="3"/>
        <v>1876452</v>
      </c>
      <c r="X66" s="195">
        <f t="shared" si="3"/>
        <v>3321822</v>
      </c>
      <c r="Y66" s="195">
        <f t="shared" si="3"/>
        <v>4033641</v>
      </c>
    </row>
    <row r="67" spans="2:25" ht="15.75" thickTop="1" x14ac:dyDescent="0.25"/>
    <row r="68" spans="2:25" s="199" customFormat="1" ht="11.25" x14ac:dyDescent="0.2">
      <c r="B68" s="193"/>
      <c r="C68" s="253"/>
      <c r="D68" s="253"/>
      <c r="E68" s="253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</row>
    <row r="69" spans="2:25" s="199" customFormat="1" ht="11.25" x14ac:dyDescent="0.2">
      <c r="C69" s="253"/>
      <c r="D69" s="253"/>
      <c r="E69" s="253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</row>
    <row r="70" spans="2:25" x14ac:dyDescent="0.25">
      <c r="C70" s="251"/>
      <c r="D70" s="251"/>
      <c r="E70" s="251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</row>
    <row r="71" spans="2:25" x14ac:dyDescent="0.25"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</row>
    <row r="72" spans="2:25" x14ac:dyDescent="0.25">
      <c r="C72" s="200"/>
    </row>
  </sheetData>
  <mergeCells count="5">
    <mergeCell ref="B4:I6"/>
    <mergeCell ref="B27:B28"/>
    <mergeCell ref="C27:C28"/>
    <mergeCell ref="D27:D28"/>
    <mergeCell ref="E27:G27"/>
  </mergeCells>
  <conditionalFormatting sqref="B16:I22 B29:H45 B53">
    <cfRule type="expression" dxfId="12" priority="12">
      <formula>MOD(ROW(),2)=0</formula>
    </cfRule>
  </conditionalFormatting>
  <conditionalFormatting sqref="B50:Y52 C53 E53:Y53 C54:Y54 B54:B55 C55:X55 B63:Y66">
    <cfRule type="expression" dxfId="11" priority="13">
      <formula>MOD(ROW(),2)=0</formula>
    </cfRule>
  </conditionalFormatting>
  <conditionalFormatting sqref="C23:I25">
    <cfRule type="cellIs" dxfId="10" priority="16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B7:D22"/>
  <sheetViews>
    <sheetView showGridLines="0" showRowColHeaders="0" workbookViewId="0">
      <selection activeCell="D13" sqref="D13"/>
    </sheetView>
  </sheetViews>
  <sheetFormatPr defaultColWidth="9.140625" defaultRowHeight="15" x14ac:dyDescent="0.25"/>
  <cols>
    <col min="1" max="1" width="13.7109375" style="22" customWidth="1"/>
    <col min="2" max="2" width="49.7109375" style="22" customWidth="1"/>
    <col min="3" max="4" width="22.28515625" style="22" customWidth="1"/>
    <col min="5" max="5" width="18.42578125" style="22" customWidth="1"/>
    <col min="6" max="7" width="9.140625" style="22" customWidth="1"/>
    <col min="8" max="16384" width="9.140625" style="22"/>
  </cols>
  <sheetData>
    <row r="7" spans="2:4" x14ac:dyDescent="0.25">
      <c r="B7" s="6" t="s">
        <v>179</v>
      </c>
      <c r="C7" s="3"/>
      <c r="D7" s="3"/>
    </row>
    <row r="8" spans="2:4" x14ac:dyDescent="0.25">
      <c r="B8" s="287" t="s">
        <v>180</v>
      </c>
      <c r="C8" s="134" t="s">
        <v>181</v>
      </c>
    </row>
    <row r="9" spans="2:4" ht="21.6" customHeight="1" x14ac:dyDescent="0.25">
      <c r="B9" s="287"/>
      <c r="C9" s="134" t="s">
        <v>157</v>
      </c>
    </row>
    <row r="10" spans="2:4" ht="17.45" customHeight="1" x14ac:dyDescent="0.25">
      <c r="B10" s="19" t="s">
        <v>182</v>
      </c>
      <c r="C10" s="99">
        <v>359</v>
      </c>
    </row>
    <row r="11" spans="2:4" ht="17.45" customHeight="1" x14ac:dyDescent="0.25">
      <c r="B11" s="24"/>
      <c r="C11" s="100"/>
    </row>
    <row r="12" spans="2:4" ht="17.45" customHeight="1" x14ac:dyDescent="0.25">
      <c r="B12" s="19" t="s">
        <v>183</v>
      </c>
      <c r="C12" s="99">
        <v>297</v>
      </c>
    </row>
    <row r="13" spans="2:4" ht="17.45" customHeight="1" x14ac:dyDescent="0.25">
      <c r="B13" s="24"/>
      <c r="C13" s="100"/>
    </row>
    <row r="14" spans="2:4" ht="17.45" customHeight="1" x14ac:dyDescent="0.25">
      <c r="B14" s="19" t="s">
        <v>184</v>
      </c>
      <c r="C14" s="99">
        <v>3602</v>
      </c>
    </row>
    <row r="15" spans="2:4" ht="17.45" customHeight="1" x14ac:dyDescent="0.25">
      <c r="B15" s="24"/>
      <c r="C15" s="100"/>
    </row>
    <row r="16" spans="2:4" ht="17.45" customHeight="1" x14ac:dyDescent="0.25">
      <c r="B16" s="25" t="s">
        <v>185</v>
      </c>
      <c r="C16" s="26">
        <f>C17+C18+2</f>
        <v>472</v>
      </c>
    </row>
    <row r="17" spans="2:3" ht="17.45" customHeight="1" x14ac:dyDescent="0.25">
      <c r="B17" s="24" t="s">
        <v>186</v>
      </c>
      <c r="C17" s="47">
        <v>250</v>
      </c>
    </row>
    <row r="18" spans="2:3" ht="17.45" customHeight="1" x14ac:dyDescent="0.25">
      <c r="B18" s="24" t="s">
        <v>187</v>
      </c>
      <c r="C18" s="47">
        <v>220</v>
      </c>
    </row>
    <row r="19" spans="2:3" ht="17.45" customHeight="1" x14ac:dyDescent="0.25">
      <c r="B19" s="19" t="s">
        <v>188</v>
      </c>
      <c r="C19" s="26">
        <f>C16+C14+C12+C10</f>
        <v>4730</v>
      </c>
    </row>
    <row r="20" spans="2:3" ht="17.45" customHeight="1" x14ac:dyDescent="0.25">
      <c r="C20" s="23"/>
    </row>
    <row r="21" spans="2:3" x14ac:dyDescent="0.25">
      <c r="C21" s="23"/>
    </row>
    <row r="22" spans="2:3" ht="23.25" x14ac:dyDescent="0.35">
      <c r="B22" s="158" t="s">
        <v>189</v>
      </c>
    </row>
  </sheetData>
  <mergeCells count="1">
    <mergeCell ref="B8:B9"/>
  </mergeCells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5a5651-c003-4491-8bb4-cf333821dd20" xsi:nil="true"/>
    <lcf76f155ced4ddcb4097134ff3c332f xmlns="dd672efd-914e-43b9-8a12-d5de897e3e1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B725659268684A8C3698EDD7A4A760" ma:contentTypeVersion="15" ma:contentTypeDescription="Crie um novo documento." ma:contentTypeScope="" ma:versionID="3e92d26859b3e2e792a42213c493db86">
  <xsd:schema xmlns:xsd="http://www.w3.org/2001/XMLSchema" xmlns:xs="http://www.w3.org/2001/XMLSchema" xmlns:p="http://schemas.microsoft.com/office/2006/metadata/properties" xmlns:ns2="dd672efd-914e-43b9-8a12-d5de897e3e13" xmlns:ns3="965a5651-c003-4491-8bb4-cf333821dd20" targetNamespace="http://schemas.microsoft.com/office/2006/metadata/properties" ma:root="true" ma:fieldsID="70abb158a34c48aea0cb47d3c1b18eae" ns2:_="" ns3:_="">
    <xsd:import namespace="dd672efd-914e-43b9-8a12-d5de897e3e13"/>
    <xsd:import namespace="965a5651-c003-4491-8bb4-cf333821d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72efd-914e-43b9-8a12-d5de897e3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a5651-c003-4491-8bb4-cf333821dd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1043a09-3a06-4711-81f7-8c54c6ac56d6}" ma:internalName="TaxCatchAll" ma:showField="CatchAllData" ma:web="965a5651-c003-4491-8bb4-cf333821dd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AD7FE5-7764-4E10-958C-581940CDE7C1}">
  <ds:schemaRefs>
    <ds:schemaRef ds:uri="965a5651-c003-4491-8bb4-cf333821dd20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dd672efd-914e-43b9-8a12-d5de897e3e13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44AD9DF-1BBE-4B7E-826D-53C4C4A23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72efd-914e-43b9-8a12-d5de897e3e13"/>
    <ds:schemaRef ds:uri="965a5651-c003-4491-8bb4-cf333821dd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AF2AD7-7310-4AFC-87B9-F10CA69323F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23fd9ce-6d6d-415e-88a7-385d6d41dc16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5</vt:i4>
      </vt:variant>
    </vt:vector>
  </HeadingPairs>
  <TitlesOfParts>
    <vt:vector size="19" baseType="lpstr">
      <vt:lpstr>Cemig D (Sumário)</vt:lpstr>
      <vt:lpstr>Balanço de Energia</vt:lpstr>
      <vt:lpstr>Venda de energia por classe</vt:lpstr>
      <vt:lpstr>Receita</vt:lpstr>
      <vt:lpstr>Custos e Despesas</vt:lpstr>
      <vt:lpstr>Energia comprada para revenda</vt:lpstr>
      <vt:lpstr>Resultado Financeiro</vt:lpstr>
      <vt:lpstr>Endividamento</vt:lpstr>
      <vt:lpstr>Investimentos</vt:lpstr>
      <vt:lpstr>BP (Ativo)</vt:lpstr>
      <vt:lpstr>BP (Passivo)</vt:lpstr>
      <vt:lpstr>LAJIDA</vt:lpstr>
      <vt:lpstr>DRE</vt:lpstr>
      <vt:lpstr>DFC</vt:lpstr>
      <vt:lpstr>'Custos e Despesas'!_Hlk160453777</vt:lpstr>
      <vt:lpstr>'Energia comprada para revenda'!_Toc223922453</vt:lpstr>
      <vt:lpstr>DFC!_Toc229977613</vt:lpstr>
      <vt:lpstr>'BP (Passivo)'!_Toc282006926</vt:lpstr>
      <vt:lpstr>'BP (Passivo)'!_Toc282006927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DANIEL PIMENTA LACERDA</cp:lastModifiedBy>
  <cp:revision/>
  <dcterms:created xsi:type="dcterms:W3CDTF">2020-11-04T13:02:04Z</dcterms:created>
  <dcterms:modified xsi:type="dcterms:W3CDTF">2026-01-09T12:44:08Z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1447362954</vt:lpwstr>
  </property>
  <property fmtid="{D5CDD505-2E9C-101B-9397-08002B2CF9AE}" pid="3" name="EcoUpdateMessage">
    <vt:lpwstr>2025/11/11-21:15:54</vt:lpwstr>
  </property>
  <property fmtid="{D5CDD505-2E9C-101B-9397-08002B2CF9AE}" pid="4" name="EcoUpdateStatus">
    <vt:lpwstr>2025-11-10=BRA:St,ME,Fd,TP;USA:St;ARG:Fd;MEX:St,ME,Fd,TP;CHL:Fd;COL:St,ME;PER:St,ME,Fd|2025-11-11=USA:ME;ARG:St,ME,TP;CHL:St,ME;COL:Fd;SAU:St|2022-10-17=USA:TP|2021-11-17=CHL:TP|2014-02-26=VEN:St|2002-11-08=JPN:St|2025-11-04=GBR:St,ME|2016-08-18=NNN:St|2025-11-07=PER:TP|2007-01-31=ESP:St|2003-01-29=CHN:St|2003-01-28=TWN:St|2003-01-30=HKG:St;KOR:St|2023-01-19=OTH:St|2025-06-24=PAN:St|2024-06-24=SAU:ME</vt:lpwstr>
  </property>
  <property fmtid="{D5CDD505-2E9C-101B-9397-08002B2CF9AE}" pid="5" name="ContentTypeId">
    <vt:lpwstr>0x010100F4B725659268684A8C3698EDD7A4A760</vt:lpwstr>
  </property>
  <property fmtid="{D5CDD505-2E9C-101B-9397-08002B2CF9AE}" pid="6" name="MediaServiceImageTags">
    <vt:lpwstr/>
  </property>
</Properties>
</file>