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rthurJacob\Downloads\"/>
    </mc:Choice>
  </mc:AlternateContent>
  <xr:revisionPtr revIDLastSave="0" documentId="13_ncr:1_{860F9C17-743A-4C2B-A5CA-0B0D7A6AB073}" xr6:coauthVersionLast="47" xr6:coauthVersionMax="47" xr10:uidLastSave="{00000000-0000-0000-0000-000000000000}"/>
  <bookViews>
    <workbookView xWindow="-120" yWindow="-16320" windowWidth="29040" windowHeight="15720" xr2:uid="{6167DF56-421B-4FA6-B14C-CEAE7B50DF8B}"/>
  </bookViews>
  <sheets>
    <sheet name="Endividamento" sheetId="1" r:id="rId1"/>
  </sheets>
  <externalReferences>
    <externalReference r:id="rId2"/>
  </externalReferences>
  <definedNames>
    <definedName name="_xlcn.WorksheetConnection_teste_atualizado1.xlsmTabela290620161" hidden="1">#REF!</definedName>
    <definedName name="_xlcn.WorksheetConnection_teste_atualizado1.xlsxTabela11" hidden="1">#REF!</definedName>
    <definedName name="Tabela20042017">#REF!</definedName>
    <definedName name="Tabela29062016">#REF!</definedName>
    <definedName name="Tabela31032017">#REF!</definedName>
    <definedName name="Timeline_Operação_Comercial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51" i="1" l="1"/>
  <c r="H51" i="1"/>
  <c r="G51" i="1"/>
  <c r="F51" i="1"/>
  <c r="I46" i="1"/>
  <c r="H46" i="1"/>
  <c r="G46" i="1"/>
  <c r="F46" i="1"/>
  <c r="I29" i="1"/>
  <c r="I28" i="1" s="1"/>
  <c r="H29" i="1"/>
  <c r="H28" i="1" s="1"/>
  <c r="G29" i="1"/>
  <c r="F29" i="1"/>
  <c r="H27" i="1"/>
  <c r="H25" i="1"/>
  <c r="I23" i="1"/>
  <c r="G23" i="1"/>
  <c r="F23" i="1"/>
  <c r="I17" i="1"/>
  <c r="I16" i="1"/>
  <c r="H14" i="1"/>
  <c r="G14" i="1"/>
  <c r="F14" i="1"/>
  <c r="E14" i="1"/>
  <c r="D14" i="1"/>
  <c r="C14" i="1"/>
  <c r="I13" i="1"/>
  <c r="I12" i="1"/>
  <c r="H9" i="1"/>
  <c r="H18" i="1" s="1"/>
  <c r="G9" i="1"/>
  <c r="F9" i="1"/>
  <c r="E9" i="1"/>
  <c r="E18" i="1" s="1"/>
  <c r="D9" i="1"/>
  <c r="D18" i="1" s="1"/>
  <c r="C9" i="1"/>
  <c r="C18" i="1" s="1"/>
  <c r="I8" i="1"/>
  <c r="I61" i="1" l="1"/>
  <c r="G28" i="1"/>
  <c r="G61" i="1" s="1"/>
  <c r="F18" i="1"/>
  <c r="G18" i="1"/>
  <c r="H23" i="1"/>
  <c r="I14" i="1"/>
  <c r="F28" i="1"/>
  <c r="F61" i="1" s="1"/>
  <c r="H61" i="1"/>
  <c r="I9" i="1"/>
  <c r="I18" i="1" s="1"/>
</calcChain>
</file>

<file path=xl/sharedStrings.xml><?xml version="1.0" encoding="utf-8"?>
<sst xmlns="http://schemas.openxmlformats.org/spreadsheetml/2006/main" count="114" uniqueCount="82">
  <si>
    <t>ENDIVIDAMENTO</t>
  </si>
  <si>
    <t>R$ mil</t>
  </si>
  <si>
    <t>AMORTIZAÇÃO DA DÍVIDA</t>
  </si>
  <si>
    <t>2031 em diante</t>
  </si>
  <si>
    <t>TOTAL</t>
  </si>
  <si>
    <t>Moedas</t>
  </si>
  <si>
    <t>Dólar Norte-Americano</t>
  </si>
  <si>
    <t>Total por moedas</t>
  </si>
  <si>
    <t>Indexadores </t>
  </si>
  <si>
    <t>IPCA</t>
  </si>
  <si>
    <t>CDI</t>
  </si>
  <si>
    <t>Total por indexadores </t>
  </si>
  <si>
    <t>(-) Custos de transação </t>
  </si>
  <si>
    <t>(-) Desconto</t>
  </si>
  <si>
    <t>FINANCIADORES</t>
  </si>
  <si>
    <t>Vencimento principal</t>
  </si>
  <si>
    <t>Encargos financeiros atuais</t>
  </si>
  <si>
    <t>Consolidado</t>
  </si>
  <si>
    <t>Circulante</t>
  </si>
  <si>
    <t>Não circulante</t>
  </si>
  <si>
    <t>Total</t>
  </si>
  <si>
    <t>EMPRÉSTIMOS</t>
  </si>
  <si>
    <t>Cemig Distribuição</t>
  </si>
  <si>
    <t>Empréstimos</t>
  </si>
  <si>
    <t>SOFR+0,57%</t>
  </si>
  <si>
    <t>USD</t>
  </si>
  <si>
    <t>Cemig Geração e Transmissão</t>
  </si>
  <si>
    <t>SOFR+0,53%</t>
  </si>
  <si>
    <t>DEBÊNTURES</t>
  </si>
  <si>
    <t xml:space="preserve">  Debêntures - 7ª Emissão - 2ª Série</t>
  </si>
  <si>
    <t>IPCA + 4,10%</t>
  </si>
  <si>
    <t>R$</t>
  </si>
  <si>
    <t xml:space="preserve">  Debêntures - 8ª Emissão - 1ª Série</t>
  </si>
  <si>
    <t>CDI + 1,35%</t>
  </si>
  <si>
    <t xml:space="preserve">  Debêntures - 8ª Emissão - 2ª Série</t>
  </si>
  <si>
    <t>IPCA + 6,1052%</t>
  </si>
  <si>
    <t xml:space="preserve">  Debêntures - 9ª Emissão - Série Única</t>
  </si>
  <si>
    <t>CDI + 2,05%</t>
  </si>
  <si>
    <t xml:space="preserve">  Debêntures - 10ª emissão - 1ª série</t>
  </si>
  <si>
    <t>CDI + 0,80%</t>
  </si>
  <si>
    <t xml:space="preserve">  Debêntures - 10ª emissão - 2ª série</t>
  </si>
  <si>
    <t>IPCA + 6,1469%</t>
  </si>
  <si>
    <t xml:space="preserve">  Debêntures - 11ª emissão - 1ª série</t>
  </si>
  <si>
    <t>CDI + 0,55%</t>
  </si>
  <si>
    <t xml:space="preserve">  Debêntures - 11ª emissão - 2ª série</t>
  </si>
  <si>
    <t>IPCA + 6,5769%</t>
  </si>
  <si>
    <t xml:space="preserve">  Debêntures - 12ª emissão - 1ª série</t>
  </si>
  <si>
    <t>CDI + 0,86%</t>
  </si>
  <si>
    <t xml:space="preserve">  Debêntures - 12ª emissão - 2ª série</t>
  </si>
  <si>
    <t>IPCA + 7,5467%</t>
  </si>
  <si>
    <t xml:space="preserve">  Debêntures - 13ª emissão - 1ª série</t>
  </si>
  <si>
    <t>CDI+0,64%</t>
  </si>
  <si>
    <t xml:space="preserve">  Debêntures - 13ª emissão - 2ª série</t>
  </si>
  <si>
    <t>CDI+0,80%</t>
  </si>
  <si>
    <t xml:space="preserve">  Debêntures - 14ª emissão - 1ª série</t>
  </si>
  <si>
    <t>IPCA+6,7878%</t>
  </si>
  <si>
    <t xml:space="preserve">  Debêntures - 14ª emissão - 2ª série</t>
  </si>
  <si>
    <t>IPCA+6,6504%</t>
  </si>
  <si>
    <t>Debêntures - 15ª Emissão - Série Única</t>
  </si>
  <si>
    <t>2041 </t>
  </si>
  <si>
    <t>IPCA+6,9416% </t>
  </si>
  <si>
    <t> R$</t>
  </si>
  <si>
    <t>Gasmig</t>
  </si>
  <si>
    <t xml:space="preserve">  Debêntures - 8ª emissão - Série única</t>
  </si>
  <si>
    <t>IPCA + 5,27%</t>
  </si>
  <si>
    <t>CDI + 0,47%</t>
  </si>
  <si>
    <t>Debêntures - 10ª Emissão - Série Única</t>
  </si>
  <si>
    <t>IPCA+6,50%</t>
  </si>
  <si>
    <t xml:space="preserve">  Debêntures - 9ª Emissão - 1ª Série</t>
  </si>
  <si>
    <t>CDI + 1,33%</t>
  </si>
  <si>
    <t xml:space="preserve">  Debêntures - 9ª Emissão - 2ª Série</t>
  </si>
  <si>
    <t>IPCA + 7,6245%</t>
  </si>
  <si>
    <t xml:space="preserve">  Debêntures - 10ª Emissão - Série Única</t>
  </si>
  <si>
    <t>CDI + 0,64%</t>
  </si>
  <si>
    <t xml:space="preserve">  Debêntures - 11ª Emissão - 1ª Série</t>
  </si>
  <si>
    <t xml:space="preserve">  Debêntures - 11ª Emissão - 2ª Série</t>
  </si>
  <si>
    <t>Debêntures - 12ª Emissão - Série Única</t>
  </si>
  <si>
    <t>CDI+0,70%</t>
  </si>
  <si>
    <t>(-) Deságio na emissão de debêntures (1)</t>
  </si>
  <si>
    <t>(-) Custos de Transação</t>
  </si>
  <si>
    <t>TOTAL CONSOLIDADO</t>
  </si>
  <si>
    <t>(1) Deságio no preço de venda da 2ª série da 7ª emissão da Cemig Distribuição.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</si>
</sst>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_(* #,##0.00_);_(* \(#,##0.00\);_(* &quot;-&quot;_);_(@_)"/>
  </numFmts>
  <fonts count="1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0"/>
      <name val="Arial"/>
      <family val="2"/>
    </font>
    <font>
      <b/>
      <sz val="20"/>
      <color theme="0"/>
      <name val="Arial"/>
      <family val="2"/>
    </font>
    <font>
      <b/>
      <sz val="8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rgb="FF17772E"/>
      <name val="Arial"/>
      <family val="2"/>
    </font>
    <font>
      <b/>
      <sz val="11"/>
      <color theme="0"/>
      <name val="Arial"/>
      <family val="2"/>
    </font>
    <font>
      <b/>
      <sz val="10"/>
      <color rgb="FF17772E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sz val="11"/>
      <color rgb="FF17772E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7473C"/>
        <bgColor indexed="64"/>
      </patternFill>
    </fill>
    <fill>
      <patternFill patternType="solid">
        <fgColor rgb="FF17772E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17772E"/>
      </top>
      <bottom style="thin">
        <color rgb="FF17772E"/>
      </bottom>
      <diagonal/>
    </border>
    <border>
      <left/>
      <right/>
      <top style="thin">
        <color rgb="FF17772E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rgb="FF17772E"/>
      </bottom>
      <diagonal/>
    </border>
    <border>
      <left/>
      <right/>
      <top style="thin">
        <color rgb="FF17772E"/>
      </top>
      <bottom/>
      <diagonal/>
    </border>
    <border>
      <left/>
      <right style="thin">
        <color theme="0"/>
      </right>
      <top style="thin">
        <color rgb="FF17772E"/>
      </top>
      <bottom/>
      <diagonal/>
    </border>
    <border>
      <left/>
      <right/>
      <top style="thin">
        <color rgb="FF17772E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rgb="FF17772E"/>
      </bottom>
      <diagonal/>
    </border>
    <border>
      <left style="thin">
        <color theme="0"/>
      </left>
      <right/>
      <top style="thin">
        <color theme="0"/>
      </top>
      <bottom style="thin">
        <color rgb="FF17772E"/>
      </bottom>
      <diagonal/>
    </border>
    <border>
      <left/>
      <right style="thin">
        <color theme="0"/>
      </right>
      <top/>
      <bottom style="thin">
        <color rgb="FF17772E"/>
      </bottom>
      <diagonal/>
    </border>
    <border>
      <left style="thin">
        <color theme="0"/>
      </left>
      <right/>
      <top style="thin">
        <color rgb="FF17772E"/>
      </top>
      <bottom style="thin">
        <color rgb="FF17772E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/>
      <bottom style="medium">
        <color rgb="FF17772E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2" borderId="0" xfId="0" applyFont="1" applyFill="1" applyAlignment="1">
      <alignment horizontal="left" vertical="center" indent="2"/>
    </xf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1" fontId="5" fillId="3" borderId="1" xfId="0" applyNumberFormat="1" applyFont="1" applyFill="1" applyBorder="1" applyAlignment="1">
      <alignment horizontal="left" vertical="center" indent="1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indent="1"/>
    </xf>
    <xf numFmtId="164" fontId="8" fillId="0" borderId="2" xfId="0" applyNumberFormat="1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2"/>
    </xf>
    <xf numFmtId="41" fontId="8" fillId="0" borderId="3" xfId="0" applyNumberFormat="1" applyFont="1" applyBorder="1" applyAlignment="1">
      <alignment horizontal="left" vertical="center"/>
    </xf>
    <xf numFmtId="164" fontId="9" fillId="0" borderId="3" xfId="0" applyNumberFormat="1" applyFont="1" applyBorder="1" applyAlignment="1">
      <alignment horizontal="left" vertical="center" indent="1"/>
    </xf>
    <xf numFmtId="41" fontId="8" fillId="0" borderId="3" xfId="0" applyNumberFormat="1" applyFont="1" applyBorder="1" applyAlignment="1">
      <alignment horizontal="left" vertical="center" indent="1"/>
    </xf>
    <xf numFmtId="0" fontId="10" fillId="0" borderId="3" xfId="0" applyFont="1" applyBorder="1" applyAlignment="1">
      <alignment horizontal="left" vertical="center" indent="2"/>
    </xf>
    <xf numFmtId="41" fontId="10" fillId="0" borderId="3" xfId="0" applyNumberFormat="1" applyFont="1" applyBorder="1" applyAlignment="1">
      <alignment horizontal="left" vertical="center"/>
    </xf>
    <xf numFmtId="41" fontId="10" fillId="0" borderId="3" xfId="0" applyNumberFormat="1" applyFont="1" applyBorder="1" applyAlignment="1">
      <alignment horizontal="left" vertical="center" indent="1"/>
    </xf>
    <xf numFmtId="0" fontId="10" fillId="0" borderId="3" xfId="0" applyFont="1" applyBorder="1" applyAlignment="1">
      <alignment horizontal="left" vertical="center" indent="1"/>
    </xf>
    <xf numFmtId="164" fontId="8" fillId="0" borderId="3" xfId="0" applyNumberFormat="1" applyFont="1" applyBorder="1" applyAlignment="1">
      <alignment horizontal="left" vertical="center"/>
    </xf>
    <xf numFmtId="164" fontId="11" fillId="0" borderId="3" xfId="0" applyNumberFormat="1" applyFont="1" applyBorder="1" applyAlignment="1">
      <alignment horizontal="left" vertical="center"/>
    </xf>
    <xf numFmtId="164" fontId="11" fillId="0" borderId="3" xfId="0" applyNumberFormat="1" applyFont="1" applyBorder="1" applyAlignment="1">
      <alignment horizontal="left" vertical="center" indent="1"/>
    </xf>
    <xf numFmtId="164" fontId="8" fillId="0" borderId="3" xfId="0" applyNumberFormat="1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indent="1"/>
    </xf>
    <xf numFmtId="0" fontId="0" fillId="0" borderId="3" xfId="0" applyBorder="1" applyAlignment="1">
      <alignment vertical="center"/>
    </xf>
    <xf numFmtId="0" fontId="8" fillId="0" borderId="3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41" fontId="8" fillId="0" borderId="4" xfId="0" applyNumberFormat="1" applyFont="1" applyBorder="1" applyAlignment="1">
      <alignment horizontal="left" vertical="center"/>
    </xf>
    <xf numFmtId="41" fontId="8" fillId="0" borderId="4" xfId="0" applyNumberFormat="1" applyFont="1" applyBorder="1" applyAlignment="1">
      <alignment horizontal="left" vertical="center" indent="1"/>
    </xf>
    <xf numFmtId="41" fontId="12" fillId="0" borderId="1" xfId="0" applyNumberFormat="1" applyFont="1" applyBorder="1" applyAlignment="1">
      <alignment horizontal="left" vertical="center" indent="1"/>
    </xf>
    <xf numFmtId="41" fontId="12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indent="2"/>
    </xf>
    <xf numFmtId="164" fontId="8" fillId="0" borderId="0" xfId="0" applyNumberFormat="1" applyFont="1" applyAlignment="1">
      <alignment horizontal="left" vertical="center"/>
    </xf>
    <xf numFmtId="41" fontId="5" fillId="3" borderId="5" xfId="0" applyNumberFormat="1" applyFont="1" applyFill="1" applyBorder="1" applyAlignment="1">
      <alignment horizontal="left" vertical="center" indent="1"/>
    </xf>
    <xf numFmtId="41" fontId="13" fillId="3" borderId="5" xfId="0" applyNumberFormat="1" applyFont="1" applyFill="1" applyBorder="1" applyAlignment="1">
      <alignment horizontal="center" vertical="center" wrapText="1"/>
    </xf>
    <xf numFmtId="41" fontId="13" fillId="3" borderId="6" xfId="0" applyNumberFormat="1" applyFont="1" applyFill="1" applyBorder="1" applyAlignment="1">
      <alignment horizontal="center" vertical="center" wrapText="1"/>
    </xf>
    <xf numFmtId="41" fontId="13" fillId="3" borderId="7" xfId="0" applyNumberFormat="1" applyFont="1" applyFill="1" applyBorder="1" applyAlignment="1">
      <alignment horizontal="center" vertical="center"/>
    </xf>
    <xf numFmtId="41" fontId="5" fillId="3" borderId="0" xfId="0" applyNumberFormat="1" applyFont="1" applyFill="1" applyAlignment="1">
      <alignment horizontal="left" vertical="center" indent="1"/>
    </xf>
    <xf numFmtId="41" fontId="13" fillId="3" borderId="0" xfId="0" applyNumberFormat="1" applyFont="1" applyFill="1" applyAlignment="1">
      <alignment horizontal="center" vertical="center" wrapText="1"/>
    </xf>
    <xf numFmtId="41" fontId="13" fillId="3" borderId="8" xfId="0" applyNumberFormat="1" applyFont="1" applyFill="1" applyBorder="1" applyAlignment="1">
      <alignment horizontal="center" vertical="center" wrapText="1"/>
    </xf>
    <xf numFmtId="14" fontId="13" fillId="3" borderId="9" xfId="0" applyNumberFormat="1" applyFont="1" applyFill="1" applyBorder="1" applyAlignment="1">
      <alignment horizontal="center" vertical="center"/>
    </xf>
    <xf numFmtId="14" fontId="13" fillId="3" borderId="10" xfId="0" applyNumberFormat="1" applyFont="1" applyFill="1" applyBorder="1" applyAlignment="1">
      <alignment horizontal="center" vertical="center"/>
    </xf>
    <xf numFmtId="41" fontId="5" fillId="3" borderId="9" xfId="0" applyNumberFormat="1" applyFont="1" applyFill="1" applyBorder="1" applyAlignment="1">
      <alignment horizontal="left" vertical="center" indent="1"/>
    </xf>
    <xf numFmtId="41" fontId="13" fillId="3" borderId="9" xfId="0" applyNumberFormat="1" applyFont="1" applyFill="1" applyBorder="1" applyAlignment="1">
      <alignment horizontal="center" vertical="center" wrapText="1"/>
    </xf>
    <xf numFmtId="41" fontId="13" fillId="3" borderId="11" xfId="0" applyNumberFormat="1" applyFont="1" applyFill="1" applyBorder="1" applyAlignment="1">
      <alignment horizontal="center" vertical="center" wrapText="1"/>
    </xf>
    <xf numFmtId="41" fontId="13" fillId="3" borderId="9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41" fontId="12" fillId="0" borderId="1" xfId="0" applyNumberFormat="1" applyFont="1" applyBorder="1" applyAlignment="1">
      <alignment horizontal="left" vertical="center"/>
    </xf>
    <xf numFmtId="2" fontId="12" fillId="0" borderId="1" xfId="0" applyNumberFormat="1" applyFont="1" applyBorder="1" applyAlignment="1">
      <alignment horizontal="right" vertical="center"/>
    </xf>
    <xf numFmtId="0" fontId="7" fillId="0" borderId="13" xfId="0" applyFont="1" applyBorder="1" applyAlignment="1">
      <alignment horizontal="left" vertical="center" indent="1"/>
    </xf>
    <xf numFmtId="164" fontId="8" fillId="0" borderId="14" xfId="0" applyNumberFormat="1" applyFont="1" applyBorder="1" applyAlignment="1">
      <alignment horizontal="left" vertical="center"/>
    </xf>
    <xf numFmtId="164" fontId="8" fillId="0" borderId="14" xfId="0" applyNumberFormat="1" applyFont="1" applyBorder="1" applyAlignment="1">
      <alignment horizontal="left" vertical="center" indent="1"/>
    </xf>
    <xf numFmtId="41" fontId="10" fillId="0" borderId="14" xfId="0" applyNumberFormat="1" applyFont="1" applyBorder="1" applyAlignment="1">
      <alignment horizontal="left" vertical="center" indent="1"/>
    </xf>
    <xf numFmtId="0" fontId="8" fillId="0" borderId="13" xfId="0" applyFont="1" applyBorder="1" applyAlignment="1">
      <alignment horizontal="left" vertical="center" indent="2"/>
    </xf>
    <xf numFmtId="0" fontId="8" fillId="0" borderId="14" xfId="0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41" fontId="8" fillId="0" borderId="14" xfId="0" applyNumberFormat="1" applyFont="1" applyBorder="1" applyAlignment="1">
      <alignment horizontal="left" vertical="center" indent="3"/>
    </xf>
    <xf numFmtId="41" fontId="8" fillId="0" borderId="14" xfId="0" applyNumberFormat="1" applyFont="1" applyBorder="1" applyAlignment="1">
      <alignment horizontal="left" vertical="center" indent="1"/>
    </xf>
    <xf numFmtId="41" fontId="14" fillId="0" borderId="1" xfId="0" applyNumberFormat="1" applyFont="1" applyBorder="1" applyAlignment="1">
      <alignment horizontal="right" vertical="center"/>
    </xf>
    <xf numFmtId="2" fontId="14" fillId="0" borderId="1" xfId="0" applyNumberFormat="1" applyFont="1" applyBorder="1" applyAlignment="1">
      <alignment horizontal="center" vertical="center"/>
    </xf>
    <xf numFmtId="41" fontId="7" fillId="0" borderId="14" xfId="0" applyNumberFormat="1" applyFont="1" applyBorder="1" applyAlignment="1">
      <alignment horizontal="left" vertical="center" indent="1"/>
    </xf>
    <xf numFmtId="0" fontId="8" fillId="0" borderId="0" xfId="0" applyFont="1" applyAlignment="1">
      <alignment vertical="center"/>
    </xf>
    <xf numFmtId="0" fontId="8" fillId="0" borderId="13" xfId="0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center" vertical="center"/>
    </xf>
    <xf numFmtId="41" fontId="8" fillId="0" borderId="13" xfId="0" applyNumberFormat="1" applyFont="1" applyBorder="1" applyAlignment="1">
      <alignment horizontal="left" vertical="center" indent="1"/>
    </xf>
    <xf numFmtId="0" fontId="8" fillId="0" borderId="3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indent="3"/>
    </xf>
    <xf numFmtId="41" fontId="7" fillId="0" borderId="3" xfId="0" applyNumberFormat="1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2"/>
    </xf>
    <xf numFmtId="164" fontId="8" fillId="0" borderId="4" xfId="0" applyNumberFormat="1" applyFont="1" applyBorder="1" applyAlignment="1">
      <alignment horizontal="left" vertical="center"/>
    </xf>
    <xf numFmtId="164" fontId="8" fillId="0" borderId="4" xfId="0" applyNumberFormat="1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2"/>
    </xf>
    <xf numFmtId="41" fontId="8" fillId="0" borderId="0" xfId="0" applyNumberFormat="1" applyFont="1" applyAlignment="1">
      <alignment horizontal="left" vertical="center" indent="3"/>
    </xf>
    <xf numFmtId="0" fontId="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3" fillId="3" borderId="0" xfId="0" applyFont="1" applyFill="1" applyAlignment="1">
      <alignment horizontal="left" vertical="center" indent="2"/>
    </xf>
    <xf numFmtId="0" fontId="6" fillId="3" borderId="0" xfId="0" applyFont="1" applyFill="1" applyAlignment="1">
      <alignment horizontal="left" vertical="center" indent="1"/>
    </xf>
    <xf numFmtId="0" fontId="6" fillId="3" borderId="0" xfId="0" applyFont="1" applyFill="1" applyAlignment="1">
      <alignment horizontal="center" vertical="center"/>
    </xf>
    <xf numFmtId="0" fontId="17" fillId="0" borderId="1" xfId="0" applyFont="1" applyBorder="1" applyAlignment="1">
      <alignment horizontal="left" vertical="center" indent="1"/>
    </xf>
    <xf numFmtId="41" fontId="17" fillId="0" borderId="1" xfId="0" applyNumberFormat="1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 indent="1"/>
    </xf>
    <xf numFmtId="41" fontId="10" fillId="0" borderId="14" xfId="0" applyNumberFormat="1" applyFont="1" applyBorder="1" applyAlignment="1">
      <alignment horizontal="left" vertical="center"/>
    </xf>
    <xf numFmtId="41" fontId="8" fillId="0" borderId="14" xfId="0" applyNumberFormat="1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41" fontId="8" fillId="0" borderId="15" xfId="0" applyNumberFormat="1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41" fontId="0" fillId="0" borderId="0" xfId="0" applyNumberFormat="1" applyAlignment="1">
      <alignment vertical="center"/>
    </xf>
    <xf numFmtId="0" fontId="2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hyperlink" Target="#Endividament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86658</xdr:colOff>
      <xdr:row>0</xdr:row>
      <xdr:rowOff>149783</xdr:rowOff>
    </xdr:from>
    <xdr:to>
      <xdr:col>1</xdr:col>
      <xdr:colOff>2302808</xdr:colOff>
      <xdr:row>2</xdr:row>
      <xdr:rowOff>141533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DFED78FA-59A1-4868-AA6E-57EDC23FAE35}"/>
            </a:ext>
          </a:extLst>
        </xdr:cNvPr>
        <xdr:cNvGrpSpPr/>
      </xdr:nvGrpSpPr>
      <xdr:grpSpPr>
        <a:xfrm>
          <a:off x="258108" y="149783"/>
          <a:ext cx="2216150" cy="468000"/>
          <a:chOff x="10465733" y="235697"/>
          <a:chExt cx="2241550" cy="45953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A7283AF8-9E99-1FD3-B218-5B579DDC268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943B13EC-0F3E-B96A-50F5-42116773E4B7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F55F0958-4A34-C562-8891-74DBB8CCFB86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24</xdr:col>
      <xdr:colOff>104775</xdr:colOff>
      <xdr:row>159</xdr:row>
      <xdr:rowOff>152400</xdr:rowOff>
    </xdr:from>
    <xdr:to>
      <xdr:col>24</xdr:col>
      <xdr:colOff>2324100</xdr:colOff>
      <xdr:row>161</xdr:row>
      <xdr:rowOff>142039</xdr:rowOff>
    </xdr:to>
    <xdr:grpSp>
      <xdr:nvGrpSpPr>
        <xdr:cNvPr id="8" name="Agrupar 12">
          <a:extLst>
            <a:ext uri="{FF2B5EF4-FFF2-40B4-BE49-F238E27FC236}">
              <a16:creationId xmlns:a16="http://schemas.microsoft.com/office/drawing/2014/main" id="{947D121D-621B-42AB-9F93-46DBB3688DAC}"/>
            </a:ext>
          </a:extLst>
        </xdr:cNvPr>
        <xdr:cNvGrpSpPr/>
      </xdr:nvGrpSpPr>
      <xdr:grpSpPr>
        <a:xfrm>
          <a:off x="19421475" y="39881175"/>
          <a:ext cx="2219325" cy="465889"/>
          <a:chOff x="10465733" y="235697"/>
          <a:chExt cx="2241550" cy="459539"/>
        </a:xfrm>
      </xdr:grpSpPr>
      <xdr:pic>
        <xdr:nvPicPr>
          <xdr:cNvPr id="9" name="Imagem 13" descr="brasao do cemig">
            <a:extLst>
              <a:ext uri="{FF2B5EF4-FFF2-40B4-BE49-F238E27FC236}">
                <a16:creationId xmlns:a16="http://schemas.microsoft.com/office/drawing/2014/main" id="{008B3A18-42B8-2FD5-DEF8-CBB8C98075DD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" name="CaixaDeTexto 14">
            <a:extLst>
              <a:ext uri="{FF2B5EF4-FFF2-40B4-BE49-F238E27FC236}">
                <a16:creationId xmlns:a16="http://schemas.microsoft.com/office/drawing/2014/main" id="{8EE6B521-AF9E-EC1F-9560-DDD485788328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Relações</a:t>
            </a:r>
            <a:r>
              <a:rPr lang="pt-BR" sz="900" b="0" baseline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 com Investidores</a:t>
            </a:r>
            <a:endParaRPr lang="pt-BR" sz="900" b="0">
              <a:solidFill>
                <a:srgbClr val="73917C"/>
              </a:solidFill>
              <a:latin typeface="Arial" panose="020B0604020202020204" pitchFamily="34" charset="0"/>
              <a:ea typeface="+mj-lt"/>
              <a:cs typeface="Arial" panose="020B0604020202020204" pitchFamily="34" charset="0"/>
            </a:endParaRPr>
          </a:p>
        </xdr:txBody>
      </xdr:sp>
      <xdr:cxnSp macro="">
        <xdr:nvCxnSpPr>
          <xdr:cNvPr id="11" name="Conector reto 15">
            <a:extLst>
              <a:ext uri="{FF2B5EF4-FFF2-40B4-BE49-F238E27FC236}">
                <a16:creationId xmlns:a16="http://schemas.microsoft.com/office/drawing/2014/main" id="{5656F619-7D77-535C-8851-94698B9126C6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25</xdr:col>
      <xdr:colOff>0</xdr:colOff>
      <xdr:row>159</xdr:row>
      <xdr:rowOff>139700</xdr:rowOff>
    </xdr:from>
    <xdr:to>
      <xdr:col>25</xdr:col>
      <xdr:colOff>1006975</xdr:colOff>
      <xdr:row>161</xdr:row>
      <xdr:rowOff>161100</xdr:rowOff>
    </xdr:to>
    <xdr:sp macro="" textlink="">
      <xdr:nvSpPr>
        <xdr:cNvPr id="12" name="Retângulo: Cantos Arredondados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A5D702-3928-4E39-99EA-50F24067DD4B}"/>
            </a:ext>
          </a:extLst>
        </xdr:cNvPr>
        <xdr:cNvSpPr/>
      </xdr:nvSpPr>
      <xdr:spPr>
        <a:xfrm>
          <a:off x="39243000" y="72491600"/>
          <a:ext cx="1006975" cy="49765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26</xdr:col>
      <xdr:colOff>38100</xdr:colOff>
      <xdr:row>159</xdr:row>
      <xdr:rowOff>139700</xdr:rowOff>
    </xdr:from>
    <xdr:to>
      <xdr:col>27</xdr:col>
      <xdr:colOff>246150</xdr:colOff>
      <xdr:row>161</xdr:row>
      <xdr:rowOff>161100</xdr:rowOff>
    </xdr:to>
    <xdr:sp macro="" textlink="">
      <xdr:nvSpPr>
        <xdr:cNvPr id="13" name="Retângulo: Cantos Arredondados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55AACE-AAAB-49BB-BE3D-8371DEF462C1}"/>
            </a:ext>
          </a:extLst>
        </xdr:cNvPr>
        <xdr:cNvSpPr/>
      </xdr:nvSpPr>
      <xdr:spPr>
        <a:xfrm>
          <a:off x="40319325" y="72491600"/>
          <a:ext cx="1246275" cy="49765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RETORNO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thurJacob\Downloads\Cemig-2026-06-30-DLgPbPBz%20(1).xlsx" TargetMode="External"/><Relationship Id="rId1" Type="http://schemas.openxmlformats.org/officeDocument/2006/relationships/externalLinkPath" Target="Cemig-2026-06-30-DLgPbPBz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dividamento (2)"/>
      <sheetName val="MENU"/>
      <sheetName val="DRE"/>
      <sheetName val="EBITDA"/>
      <sheetName val="Resultado financeiro"/>
      <sheetName val="DRE por segmento"/>
      <sheetName val="BP"/>
      <sheetName val="DFC"/>
      <sheetName val="Endividamento"/>
      <sheetName val="Investimentos"/>
      <sheetName val="Usinas"/>
      <sheetName val="Balanço de Energia"/>
      <sheetName val="Vendas por classe"/>
      <sheetName val="Energia comprada para revenda"/>
      <sheetName val="RAP"/>
      <sheetName val="CEMIG D"/>
      <sheetName val="Indicadores CEMIG 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  <a:ln w="9525" cmpd="sng">
          <a:noFill/>
        </a:ln>
      </a:spPr>
      <a:bodyPr vertOverflow="clip" horzOverflow="clip" wrap="square" rtlCol="0" anchor="ctr"/>
      <a:lstStyle>
        <a:defPPr marL="0" marR="0" indent="0" algn="ctr" defTabSz="914400" eaLnBrk="1" fontAlgn="auto" latinLnBrk="0" hangingPunct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sz="2800" b="1">
            <a:solidFill>
              <a:schemeClr val="bg1"/>
            </a:solidFill>
            <a:latin typeface="+mj-lt"/>
            <a:ea typeface="+mj-lt"/>
            <a:cs typeface="+mj-lt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FA544-A148-4145-9453-B65F018F0D05}">
  <sheetPr>
    <tabColor rgb="FF17772E"/>
  </sheetPr>
  <dimension ref="A4:AZ798"/>
  <sheetViews>
    <sheetView showGridLines="0" tabSelected="1" zoomScaleNormal="100" workbookViewId="0">
      <selection activeCell="B4" sqref="B4:E4"/>
    </sheetView>
  </sheetViews>
  <sheetFormatPr defaultColWidth="15.5703125" defaultRowHeight="18.95" customHeight="1" x14ac:dyDescent="0.25"/>
  <cols>
    <col min="1" max="1" width="2.5703125" style="3" customWidth="1"/>
    <col min="2" max="2" width="45.5703125" style="3" customWidth="1"/>
    <col min="3" max="8" width="15.5703125" style="3" customWidth="1"/>
    <col min="9" max="9" width="17.42578125" style="3" customWidth="1"/>
    <col min="10" max="24" width="8.7109375" style="3" customWidth="1"/>
    <col min="25" max="25" width="37.42578125" style="3" customWidth="1"/>
    <col min="26" max="38" width="15.5703125" style="3" customWidth="1"/>
    <col min="39" max="51" width="15.5703125" style="79" customWidth="1"/>
    <col min="52" max="16384" width="15.5703125" style="79"/>
  </cols>
  <sheetData>
    <row r="4" spans="2:9" s="3" customFormat="1" ht="45" customHeight="1" x14ac:dyDescent="0.25">
      <c r="B4" s="1" t="s">
        <v>0</v>
      </c>
      <c r="C4" s="1"/>
      <c r="D4" s="1"/>
      <c r="E4" s="1"/>
      <c r="F4" s="2"/>
      <c r="G4" s="2"/>
      <c r="H4" s="2"/>
      <c r="I4" s="2"/>
    </row>
    <row r="5" spans="2:9" s="3" customFormat="1" ht="15" customHeight="1" x14ac:dyDescent="0.25">
      <c r="B5" s="4" t="s">
        <v>1</v>
      </c>
      <c r="C5" s="5"/>
      <c r="D5" s="5"/>
      <c r="E5" s="5"/>
      <c r="F5" s="5"/>
      <c r="G5" s="5"/>
      <c r="H5" s="5"/>
      <c r="I5" s="5"/>
    </row>
    <row r="6" spans="2:9" s="3" customFormat="1" ht="36.6" customHeight="1" x14ac:dyDescent="0.25">
      <c r="B6" s="6" t="s">
        <v>2</v>
      </c>
      <c r="C6" s="7">
        <v>2026</v>
      </c>
      <c r="D6" s="7">
        <v>2027</v>
      </c>
      <c r="E6" s="7">
        <v>2028</v>
      </c>
      <c r="F6" s="7">
        <v>2029</v>
      </c>
      <c r="G6" s="7">
        <v>2030</v>
      </c>
      <c r="H6" s="8" t="s">
        <v>3</v>
      </c>
      <c r="I6" s="9" t="s">
        <v>4</v>
      </c>
    </row>
    <row r="7" spans="2:9" s="3" customFormat="1" ht="23.1" customHeight="1" x14ac:dyDescent="0.25">
      <c r="B7" s="10" t="s">
        <v>5</v>
      </c>
      <c r="C7" s="11"/>
      <c r="D7" s="11"/>
      <c r="E7" s="12"/>
      <c r="F7" s="12"/>
      <c r="G7" s="12"/>
      <c r="H7" s="12"/>
      <c r="I7" s="12"/>
    </row>
    <row r="8" spans="2:9" s="3" customFormat="1" ht="18.95" customHeight="1" x14ac:dyDescent="0.25">
      <c r="B8" s="13" t="s">
        <v>6</v>
      </c>
      <c r="C8" s="14">
        <v>230758</v>
      </c>
      <c r="D8" s="14">
        <v>1448076</v>
      </c>
      <c r="E8" s="15">
        <v>0</v>
      </c>
      <c r="F8" s="15">
        <v>0</v>
      </c>
      <c r="G8" s="15">
        <v>0</v>
      </c>
      <c r="H8" s="15">
        <v>0</v>
      </c>
      <c r="I8" s="16">
        <f>SUM(C8:H8)</f>
        <v>1678834</v>
      </c>
    </row>
    <row r="9" spans="2:9" s="3" customFormat="1" ht="18.95" customHeight="1" x14ac:dyDescent="0.25">
      <c r="B9" s="17" t="s">
        <v>7</v>
      </c>
      <c r="C9" s="18">
        <f>C8</f>
        <v>230758</v>
      </c>
      <c r="D9" s="18">
        <f t="shared" ref="D9:H9" si="0">D8</f>
        <v>1448076</v>
      </c>
      <c r="E9" s="18">
        <f t="shared" si="0"/>
        <v>0</v>
      </c>
      <c r="F9" s="18">
        <f t="shared" si="0"/>
        <v>0</v>
      </c>
      <c r="G9" s="18">
        <f t="shared" si="0"/>
        <v>0</v>
      </c>
      <c r="H9" s="18">
        <f t="shared" si="0"/>
        <v>0</v>
      </c>
      <c r="I9" s="19">
        <f>SUM(C9:H9)</f>
        <v>1678834</v>
      </c>
    </row>
    <row r="10" spans="2:9" s="3" customFormat="1" ht="18.95" customHeight="1" x14ac:dyDescent="0.25">
      <c r="B10" s="20"/>
      <c r="C10" s="21"/>
      <c r="D10" s="22"/>
      <c r="E10" s="23"/>
      <c r="F10" s="23"/>
      <c r="G10" s="23"/>
      <c r="H10" s="23"/>
      <c r="I10" s="24"/>
    </row>
    <row r="11" spans="2:9" s="3" customFormat="1" ht="23.1" customHeight="1" x14ac:dyDescent="0.25">
      <c r="B11" s="25" t="s">
        <v>8</v>
      </c>
      <c r="C11" s="21"/>
      <c r="D11" s="22"/>
      <c r="E11" s="23"/>
      <c r="F11" s="23"/>
      <c r="G11" s="23"/>
      <c r="H11" s="23"/>
      <c r="I11" s="24"/>
    </row>
    <row r="12" spans="2:9" s="3" customFormat="1" ht="18.95" customHeight="1" x14ac:dyDescent="0.25">
      <c r="B12" s="13" t="s">
        <v>9</v>
      </c>
      <c r="C12" s="14">
        <v>325421</v>
      </c>
      <c r="D12" s="14">
        <v>150057</v>
      </c>
      <c r="E12" s="14">
        <v>455845</v>
      </c>
      <c r="F12" s="14">
        <v>912175</v>
      </c>
      <c r="G12" s="14">
        <v>257618</v>
      </c>
      <c r="H12" s="14">
        <v>9947246</v>
      </c>
      <c r="I12" s="16">
        <f>SUM(C12:H12)</f>
        <v>12048362</v>
      </c>
    </row>
    <row r="13" spans="2:9" s="3" customFormat="1" ht="18.95" customHeight="1" x14ac:dyDescent="0.25">
      <c r="B13" s="13" t="s">
        <v>10</v>
      </c>
      <c r="C13" s="14">
        <v>467149</v>
      </c>
      <c r="D13" s="14">
        <v>800000</v>
      </c>
      <c r="E13" s="14">
        <v>300000</v>
      </c>
      <c r="F13" s="14">
        <v>1117333</v>
      </c>
      <c r="G13" s="14">
        <v>2384000</v>
      </c>
      <c r="H13" s="14">
        <v>3892000</v>
      </c>
      <c r="I13" s="16">
        <f>SUM(C13:H13)</f>
        <v>8960482</v>
      </c>
    </row>
    <row r="14" spans="2:9" s="3" customFormat="1" ht="18.95" customHeight="1" x14ac:dyDescent="0.25">
      <c r="B14" s="17" t="s">
        <v>11</v>
      </c>
      <c r="C14" s="18">
        <f>SUM(C12:C13)</f>
        <v>792570</v>
      </c>
      <c r="D14" s="18">
        <f t="shared" ref="D14:G14" si="1">SUM(D12:D13)</f>
        <v>950057</v>
      </c>
      <c r="E14" s="18">
        <f t="shared" si="1"/>
        <v>755845</v>
      </c>
      <c r="F14" s="18">
        <f t="shared" si="1"/>
        <v>2029508</v>
      </c>
      <c r="G14" s="18">
        <f t="shared" si="1"/>
        <v>2641618</v>
      </c>
      <c r="H14" s="18">
        <f>SUM(H12:H13)</f>
        <v>13839246</v>
      </c>
      <c r="I14" s="19">
        <f>SUM(C14:H14)</f>
        <v>21008844</v>
      </c>
    </row>
    <row r="15" spans="2:9" ht="18.95" customHeight="1" x14ac:dyDescent="0.25">
      <c r="B15" s="26"/>
      <c r="C15" s="26"/>
      <c r="D15" s="26"/>
      <c r="E15" s="26"/>
      <c r="F15" s="26"/>
      <c r="G15" s="26"/>
      <c r="H15" s="26"/>
      <c r="I15" s="26"/>
    </row>
    <row r="16" spans="2:9" s="3" customFormat="1" ht="18.95" customHeight="1" x14ac:dyDescent="0.25">
      <c r="B16" s="27" t="s">
        <v>12</v>
      </c>
      <c r="C16" s="14">
        <v>-3861</v>
      </c>
      <c r="D16" s="14">
        <v>-2783</v>
      </c>
      <c r="E16" s="16">
        <v>-7478</v>
      </c>
      <c r="F16" s="16">
        <v>-13031</v>
      </c>
      <c r="G16" s="16">
        <v>-10636</v>
      </c>
      <c r="H16" s="16">
        <v>-280110</v>
      </c>
      <c r="I16" s="16">
        <f>SUM(C16:H16)</f>
        <v>-317899</v>
      </c>
    </row>
    <row r="17" spans="2:9" s="3" customFormat="1" ht="18.95" customHeight="1" x14ac:dyDescent="0.25">
      <c r="B17" s="28" t="s">
        <v>13</v>
      </c>
      <c r="C17" s="29">
        <v>0</v>
      </c>
      <c r="D17" s="29">
        <v>0</v>
      </c>
      <c r="E17" s="30">
        <v>0</v>
      </c>
      <c r="F17" s="30">
        <v>-597</v>
      </c>
      <c r="G17" s="30">
        <v>-597</v>
      </c>
      <c r="H17" s="30">
        <v>-15876</v>
      </c>
      <c r="I17" s="30">
        <f t="shared" ref="I17" si="2">SUM(C17:H17)</f>
        <v>-17070</v>
      </c>
    </row>
    <row r="18" spans="2:9" s="3" customFormat="1" ht="27.95" customHeight="1" x14ac:dyDescent="0.25">
      <c r="B18" s="31" t="s">
        <v>4</v>
      </c>
      <c r="C18" s="32">
        <f>IFERROR(SUM(C9,C14,C16:C17),0)</f>
        <v>1019467</v>
      </c>
      <c r="D18" s="32">
        <f t="shared" ref="D18:I18" si="3">IFERROR(SUM(D9,D14,D16:D17),0)</f>
        <v>2395350</v>
      </c>
      <c r="E18" s="32">
        <f t="shared" si="3"/>
        <v>748367</v>
      </c>
      <c r="F18" s="32">
        <f t="shared" si="3"/>
        <v>2015880</v>
      </c>
      <c r="G18" s="32">
        <f t="shared" si="3"/>
        <v>2630385</v>
      </c>
      <c r="H18" s="32">
        <f t="shared" si="3"/>
        <v>13543260</v>
      </c>
      <c r="I18" s="32">
        <f t="shared" si="3"/>
        <v>22352709</v>
      </c>
    </row>
    <row r="19" spans="2:9" s="3" customFormat="1" ht="32.1" customHeight="1" x14ac:dyDescent="0.25">
      <c r="B19" s="33"/>
      <c r="C19" s="34"/>
      <c r="D19" s="34"/>
      <c r="E19" s="34"/>
    </row>
    <row r="20" spans="2:9" s="3" customFormat="1" ht="17.45" customHeight="1" x14ac:dyDescent="0.25">
      <c r="B20" s="35" t="s">
        <v>14</v>
      </c>
      <c r="C20" s="36" t="s">
        <v>15</v>
      </c>
      <c r="D20" s="36" t="s">
        <v>16</v>
      </c>
      <c r="E20" s="37" t="s">
        <v>5</v>
      </c>
      <c r="F20" s="38" t="s">
        <v>17</v>
      </c>
      <c r="G20" s="38"/>
      <c r="H20" s="38"/>
      <c r="I20" s="38"/>
    </row>
    <row r="21" spans="2:9" s="3" customFormat="1" ht="17.45" customHeight="1" x14ac:dyDescent="0.25">
      <c r="B21" s="39"/>
      <c r="C21" s="40"/>
      <c r="D21" s="40"/>
      <c r="E21" s="41"/>
      <c r="F21" s="42">
        <v>46203</v>
      </c>
      <c r="G21" s="42"/>
      <c r="H21" s="42"/>
      <c r="I21" s="43">
        <v>46022</v>
      </c>
    </row>
    <row r="22" spans="2:9" s="3" customFormat="1" ht="17.45" customHeight="1" x14ac:dyDescent="0.25">
      <c r="B22" s="44"/>
      <c r="C22" s="45"/>
      <c r="D22" s="45"/>
      <c r="E22" s="46"/>
      <c r="F22" s="47" t="s">
        <v>18</v>
      </c>
      <c r="G22" s="48" t="s">
        <v>19</v>
      </c>
      <c r="H22" s="48" t="s">
        <v>20</v>
      </c>
      <c r="I22" s="49" t="s">
        <v>20</v>
      </c>
    </row>
    <row r="23" spans="2:9" s="3" customFormat="1" ht="27.95" customHeight="1" x14ac:dyDescent="0.25">
      <c r="B23" s="50" t="s">
        <v>21</v>
      </c>
      <c r="C23" s="32"/>
      <c r="D23" s="32"/>
      <c r="E23" s="51"/>
      <c r="F23" s="31">
        <f>SUM(F27,F25)</f>
        <v>230758</v>
      </c>
      <c r="G23" s="31">
        <f>SUM(G27,G25)</f>
        <v>1448076</v>
      </c>
      <c r="H23" s="31">
        <f>SUM(F23:G23)</f>
        <v>1678834</v>
      </c>
      <c r="I23" s="31">
        <f>I27</f>
        <v>224181</v>
      </c>
    </row>
    <row r="24" spans="2:9" s="3" customFormat="1" ht="24.95" customHeight="1" x14ac:dyDescent="0.25">
      <c r="B24" s="52" t="s">
        <v>22</v>
      </c>
      <c r="C24" s="53"/>
      <c r="D24" s="53"/>
      <c r="E24" s="54"/>
      <c r="F24" s="55"/>
      <c r="G24" s="55"/>
      <c r="H24" s="55"/>
      <c r="I24" s="55"/>
    </row>
    <row r="25" spans="2:9" s="3" customFormat="1" ht="20.100000000000001" customHeight="1" x14ac:dyDescent="0.25">
      <c r="B25" s="56" t="s">
        <v>23</v>
      </c>
      <c r="C25" s="57">
        <v>2027</v>
      </c>
      <c r="D25" s="58" t="s">
        <v>24</v>
      </c>
      <c r="E25" s="58" t="s">
        <v>25</v>
      </c>
      <c r="F25" s="59">
        <v>15610</v>
      </c>
      <c r="G25" s="60">
        <v>1448076</v>
      </c>
      <c r="H25" s="60">
        <f>SUM(F25:G25)</f>
        <v>1463686</v>
      </c>
      <c r="I25" s="60"/>
    </row>
    <row r="26" spans="2:9" s="3" customFormat="1" ht="24.95" customHeight="1" x14ac:dyDescent="0.25">
      <c r="B26" s="52" t="s">
        <v>26</v>
      </c>
      <c r="C26" s="53"/>
      <c r="D26" s="53"/>
      <c r="E26" s="54"/>
      <c r="F26" s="55"/>
      <c r="G26" s="55"/>
      <c r="H26" s="55"/>
      <c r="I26" s="55"/>
    </row>
    <row r="27" spans="2:9" s="3" customFormat="1" ht="20.100000000000001" customHeight="1" x14ac:dyDescent="0.25">
      <c r="B27" s="56" t="s">
        <v>23</v>
      </c>
      <c r="C27" s="57">
        <v>2026</v>
      </c>
      <c r="D27" s="58" t="s">
        <v>27</v>
      </c>
      <c r="E27" s="58" t="s">
        <v>25</v>
      </c>
      <c r="F27" s="59">
        <v>215148</v>
      </c>
      <c r="G27" s="54">
        <v>0</v>
      </c>
      <c r="H27" s="60">
        <f>SUM(F27:G27)</f>
        <v>215148</v>
      </c>
      <c r="I27" s="60">
        <v>224181</v>
      </c>
    </row>
    <row r="28" spans="2:9" s="3" customFormat="1" ht="27.95" customHeight="1" x14ac:dyDescent="0.25">
      <c r="B28" s="50" t="s">
        <v>28</v>
      </c>
      <c r="C28" s="61"/>
      <c r="D28" s="61"/>
      <c r="E28" s="62"/>
      <c r="F28" s="32">
        <f>SUM(F29,F46,F51,F59:F60)</f>
        <v>1288422</v>
      </c>
      <c r="G28" s="32">
        <f>SUM(G29,G46,G51,G59:G60)</f>
        <v>19385453</v>
      </c>
      <c r="H28" s="32">
        <f>SUM(H29,H46,H51,H59:H60)</f>
        <v>20673875</v>
      </c>
      <c r="I28" s="32">
        <f>SUM(I29,I46,I51,I59:I60)</f>
        <v>19241150</v>
      </c>
    </row>
    <row r="29" spans="2:9" s="64" customFormat="1" ht="24.95" customHeight="1" x14ac:dyDescent="0.25">
      <c r="B29" s="52" t="s">
        <v>22</v>
      </c>
      <c r="C29" s="53"/>
      <c r="D29" s="53"/>
      <c r="E29" s="58"/>
      <c r="F29" s="63">
        <f>SUM(F30:F44)</f>
        <v>829962</v>
      </c>
      <c r="G29" s="63">
        <f>SUM(G30:G44)</f>
        <v>13627374</v>
      </c>
      <c r="H29" s="63">
        <f>SUM(H30:H44)</f>
        <v>14457336</v>
      </c>
      <c r="I29" s="63">
        <f>SUM(I30:I44)</f>
        <v>15132733</v>
      </c>
    </row>
    <row r="30" spans="2:9" s="64" customFormat="1" ht="20.100000000000001" customHeight="1" x14ac:dyDescent="0.25">
      <c r="B30" s="56" t="s">
        <v>29</v>
      </c>
      <c r="C30" s="65">
        <v>2026</v>
      </c>
      <c r="D30" s="66" t="s">
        <v>30</v>
      </c>
      <c r="E30" s="67" t="s">
        <v>31</v>
      </c>
      <c r="F30" s="68">
        <v>0</v>
      </c>
      <c r="G30" s="68">
        <v>0</v>
      </c>
      <c r="H30" s="68">
        <v>0</v>
      </c>
      <c r="I30" s="68">
        <v>1067120</v>
      </c>
    </row>
    <row r="31" spans="2:9" s="3" customFormat="1" ht="20.100000000000001" customHeight="1" x14ac:dyDescent="0.25">
      <c r="B31" s="13" t="s">
        <v>32</v>
      </c>
      <c r="C31" s="69">
        <v>2027</v>
      </c>
      <c r="D31" s="21" t="s">
        <v>33</v>
      </c>
      <c r="E31" s="70" t="s">
        <v>31</v>
      </c>
      <c r="F31" s="16">
        <v>503204</v>
      </c>
      <c r="G31" s="16">
        <v>0</v>
      </c>
      <c r="H31" s="16">
        <v>503204</v>
      </c>
      <c r="I31" s="16">
        <v>503335</v>
      </c>
    </row>
    <row r="32" spans="2:9" s="3" customFormat="1" ht="20.100000000000001" customHeight="1" x14ac:dyDescent="0.25">
      <c r="B32" s="13" t="s">
        <v>34</v>
      </c>
      <c r="C32" s="69">
        <v>2029</v>
      </c>
      <c r="D32" s="21" t="s">
        <v>35</v>
      </c>
      <c r="E32" s="70" t="s">
        <v>31</v>
      </c>
      <c r="F32" s="16">
        <v>1539</v>
      </c>
      <c r="G32" s="16">
        <v>597286</v>
      </c>
      <c r="H32" s="16">
        <v>598825</v>
      </c>
      <c r="I32" s="16">
        <v>580800</v>
      </c>
    </row>
    <row r="33" spans="2:9" s="3" customFormat="1" ht="20.100000000000001" customHeight="1" x14ac:dyDescent="0.25">
      <c r="B33" s="13" t="s">
        <v>36</v>
      </c>
      <c r="C33" s="69">
        <v>2026</v>
      </c>
      <c r="D33" s="21" t="s">
        <v>37</v>
      </c>
      <c r="E33" s="70" t="s">
        <v>31</v>
      </c>
      <c r="F33" s="16">
        <v>0</v>
      </c>
      <c r="G33" s="16">
        <v>0</v>
      </c>
      <c r="H33" s="16">
        <v>0</v>
      </c>
      <c r="I33" s="16">
        <v>1019131</v>
      </c>
    </row>
    <row r="34" spans="2:9" s="3" customFormat="1" ht="20.100000000000001" customHeight="1" x14ac:dyDescent="0.25">
      <c r="B34" s="13" t="s">
        <v>38</v>
      </c>
      <c r="C34" s="69">
        <v>2029</v>
      </c>
      <c r="D34" s="21" t="s">
        <v>39</v>
      </c>
      <c r="E34" s="70" t="s">
        <v>31</v>
      </c>
      <c r="F34" s="16">
        <v>21110</v>
      </c>
      <c r="G34" s="16">
        <v>400000</v>
      </c>
      <c r="H34" s="16">
        <v>421110</v>
      </c>
      <c r="I34" s="16">
        <v>423017</v>
      </c>
    </row>
    <row r="35" spans="2:9" s="3" customFormat="1" ht="20.100000000000001" customHeight="1" x14ac:dyDescent="0.25">
      <c r="B35" s="13" t="s">
        <v>40</v>
      </c>
      <c r="C35" s="69">
        <v>2034</v>
      </c>
      <c r="D35" s="21" t="s">
        <v>41</v>
      </c>
      <c r="E35" s="70" t="s">
        <v>31</v>
      </c>
      <c r="F35" s="16">
        <v>38382</v>
      </c>
      <c r="G35" s="16">
        <v>1782438</v>
      </c>
      <c r="H35" s="16">
        <v>1820820</v>
      </c>
      <c r="I35" s="16">
        <v>1768109</v>
      </c>
    </row>
    <row r="36" spans="2:9" s="3" customFormat="1" ht="20.100000000000001" customHeight="1" x14ac:dyDescent="0.25">
      <c r="B36" s="13" t="s">
        <v>42</v>
      </c>
      <c r="C36" s="69">
        <v>2031</v>
      </c>
      <c r="D36" s="21" t="s">
        <v>43</v>
      </c>
      <c r="E36" s="70" t="s">
        <v>31</v>
      </c>
      <c r="F36" s="16">
        <v>41050</v>
      </c>
      <c r="G36" s="16">
        <v>1000000</v>
      </c>
      <c r="H36" s="16">
        <v>1041050</v>
      </c>
      <c r="I36" s="16">
        <v>1043906</v>
      </c>
    </row>
    <row r="37" spans="2:9" s="3" customFormat="1" ht="20.100000000000001" customHeight="1" x14ac:dyDescent="0.25">
      <c r="B37" s="13" t="s">
        <v>44</v>
      </c>
      <c r="C37" s="69">
        <v>2036</v>
      </c>
      <c r="D37" s="21" t="s">
        <v>45</v>
      </c>
      <c r="E37" s="70" t="s">
        <v>31</v>
      </c>
      <c r="F37" s="16">
        <v>30156</v>
      </c>
      <c r="G37" s="16">
        <v>1641956</v>
      </c>
      <c r="H37" s="16">
        <v>1672112</v>
      </c>
      <c r="I37" s="16">
        <v>1622148</v>
      </c>
    </row>
    <row r="38" spans="2:9" s="3" customFormat="1" ht="20.100000000000001" customHeight="1" x14ac:dyDescent="0.25">
      <c r="B38" s="13" t="s">
        <v>46</v>
      </c>
      <c r="C38" s="69">
        <v>2032</v>
      </c>
      <c r="D38" s="21" t="s">
        <v>47</v>
      </c>
      <c r="E38" s="70" t="s">
        <v>31</v>
      </c>
      <c r="F38" s="16">
        <v>68824</v>
      </c>
      <c r="G38" s="16">
        <v>1640000</v>
      </c>
      <c r="H38" s="16">
        <v>1708824</v>
      </c>
      <c r="I38" s="16">
        <v>1713575</v>
      </c>
    </row>
    <row r="39" spans="2:9" s="3" customFormat="1" ht="20.100000000000001" customHeight="1" x14ac:dyDescent="0.25">
      <c r="B39" s="13" t="s">
        <v>48</v>
      </c>
      <c r="C39" s="69">
        <v>2040</v>
      </c>
      <c r="D39" s="21" t="s">
        <v>49</v>
      </c>
      <c r="E39" s="70" t="s">
        <v>31</v>
      </c>
      <c r="F39" s="16">
        <v>19149</v>
      </c>
      <c r="G39" s="16">
        <v>911661</v>
      </c>
      <c r="H39" s="16">
        <v>930810</v>
      </c>
      <c r="I39" s="16">
        <v>903363</v>
      </c>
    </row>
    <row r="40" spans="2:9" s="3" customFormat="1" ht="20.100000000000001" customHeight="1" x14ac:dyDescent="0.25">
      <c r="B40" s="13" t="s">
        <v>50</v>
      </c>
      <c r="C40" s="69">
        <v>2030</v>
      </c>
      <c r="D40" s="21" t="s">
        <v>51</v>
      </c>
      <c r="E40" s="70" t="s">
        <v>31</v>
      </c>
      <c r="F40" s="16">
        <v>33085</v>
      </c>
      <c r="G40" s="16">
        <v>1143000</v>
      </c>
      <c r="H40" s="16">
        <v>1176085</v>
      </c>
      <c r="I40" s="16">
        <v>1178461</v>
      </c>
    </row>
    <row r="41" spans="2:9" s="3" customFormat="1" ht="20.100000000000001" customHeight="1" x14ac:dyDescent="0.25">
      <c r="B41" s="13" t="s">
        <v>52</v>
      </c>
      <c r="C41" s="69">
        <v>2032</v>
      </c>
      <c r="D41" s="21" t="s">
        <v>53</v>
      </c>
      <c r="E41" s="70" t="s">
        <v>31</v>
      </c>
      <c r="F41" s="16">
        <v>22016</v>
      </c>
      <c r="G41" s="16">
        <v>752000</v>
      </c>
      <c r="H41" s="16">
        <v>774016</v>
      </c>
      <c r="I41" s="16">
        <v>775590</v>
      </c>
    </row>
    <row r="42" spans="2:9" s="3" customFormat="1" ht="20.100000000000001" customHeight="1" x14ac:dyDescent="0.25">
      <c r="B42" s="13" t="s">
        <v>54</v>
      </c>
      <c r="C42" s="69">
        <v>2037</v>
      </c>
      <c r="D42" s="21" t="s">
        <v>55</v>
      </c>
      <c r="E42" s="70" t="s">
        <v>31</v>
      </c>
      <c r="F42" s="16">
        <v>27757</v>
      </c>
      <c r="G42" s="16">
        <v>2074527</v>
      </c>
      <c r="H42" s="16">
        <v>2102284</v>
      </c>
      <c r="I42" s="16">
        <v>2027403</v>
      </c>
    </row>
    <row r="43" spans="2:9" s="3" customFormat="1" ht="20.100000000000001" customHeight="1" x14ac:dyDescent="0.25">
      <c r="B43" s="13" t="s">
        <v>56</v>
      </c>
      <c r="C43" s="69">
        <v>2040</v>
      </c>
      <c r="D43" s="21" t="s">
        <v>57</v>
      </c>
      <c r="E43" s="70" t="s">
        <v>31</v>
      </c>
      <c r="F43" s="16">
        <v>6802</v>
      </c>
      <c r="G43" s="16">
        <v>518631</v>
      </c>
      <c r="H43" s="16">
        <v>525433</v>
      </c>
      <c r="I43" s="16">
        <v>506775</v>
      </c>
    </row>
    <row r="44" spans="2:9" s="3" customFormat="1" ht="20.100000000000001" customHeight="1" x14ac:dyDescent="0.25">
      <c r="B44" s="71" t="s">
        <v>58</v>
      </c>
      <c r="C44" s="69" t="s">
        <v>59</v>
      </c>
      <c r="D44" s="21" t="s">
        <v>60</v>
      </c>
      <c r="E44" s="70" t="s">
        <v>61</v>
      </c>
      <c r="F44" s="16">
        <v>16888</v>
      </c>
      <c r="G44" s="16">
        <v>1165875</v>
      </c>
      <c r="H44" s="16">
        <v>1182763</v>
      </c>
      <c r="I44" s="16">
        <v>0</v>
      </c>
    </row>
    <row r="45" spans="2:9" s="3" customFormat="1" ht="20.100000000000001" customHeight="1" x14ac:dyDescent="0.25">
      <c r="B45" s="13"/>
      <c r="C45" s="69"/>
      <c r="D45" s="21"/>
      <c r="E45" s="70"/>
      <c r="F45" s="16"/>
      <c r="G45" s="16"/>
      <c r="H45" s="16"/>
      <c r="I45" s="16"/>
    </row>
    <row r="46" spans="2:9" s="3" customFormat="1" ht="24.95" customHeight="1" x14ac:dyDescent="0.25">
      <c r="B46" s="25" t="s">
        <v>62</v>
      </c>
      <c r="C46" s="69"/>
      <c r="D46" s="21"/>
      <c r="E46" s="70"/>
      <c r="F46" s="72">
        <f>SUM(F47:F49)</f>
        <v>164130</v>
      </c>
      <c r="G46" s="72">
        <f t="shared" ref="G46:I46" si="4">SUM(G47:G49)</f>
        <v>1318757</v>
      </c>
      <c r="H46" s="72">
        <f>SUM(H47:H49)</f>
        <v>1482887</v>
      </c>
      <c r="I46" s="72">
        <f t="shared" si="4"/>
        <v>1439368</v>
      </c>
    </row>
    <row r="47" spans="2:9" s="3" customFormat="1" ht="20.100000000000001" customHeight="1" x14ac:dyDescent="0.25">
      <c r="B47" s="13" t="s">
        <v>63</v>
      </c>
      <c r="C47" s="69">
        <v>2031</v>
      </c>
      <c r="D47" s="21" t="s">
        <v>64</v>
      </c>
      <c r="E47" s="70" t="s">
        <v>31</v>
      </c>
      <c r="F47" s="16">
        <v>160504</v>
      </c>
      <c r="G47" s="16">
        <v>807449</v>
      </c>
      <c r="H47" s="16">
        <v>967953</v>
      </c>
      <c r="I47" s="16">
        <v>936126</v>
      </c>
    </row>
    <row r="48" spans="2:9" s="3" customFormat="1" ht="20.100000000000001" customHeight="1" x14ac:dyDescent="0.25">
      <c r="B48" s="13" t="s">
        <v>36</v>
      </c>
      <c r="C48" s="69">
        <v>2029</v>
      </c>
      <c r="D48" s="21" t="s">
        <v>65</v>
      </c>
      <c r="E48" s="70" t="s">
        <v>31</v>
      </c>
      <c r="F48" s="16">
        <v>1205</v>
      </c>
      <c r="G48" s="16">
        <v>200000</v>
      </c>
      <c r="H48" s="16">
        <v>201205</v>
      </c>
      <c r="I48" s="16">
        <v>201257</v>
      </c>
    </row>
    <row r="49" spans="2:9" s="3" customFormat="1" ht="20.100000000000001" customHeight="1" x14ac:dyDescent="0.25">
      <c r="B49" s="71" t="s">
        <v>66</v>
      </c>
      <c r="C49" s="69">
        <v>2035</v>
      </c>
      <c r="D49" s="21" t="s">
        <v>67</v>
      </c>
      <c r="E49" s="70" t="s">
        <v>31</v>
      </c>
      <c r="F49" s="16">
        <v>2421</v>
      </c>
      <c r="G49" s="16">
        <v>311308</v>
      </c>
      <c r="H49" s="16">
        <v>313729</v>
      </c>
      <c r="I49" s="16">
        <v>301985</v>
      </c>
    </row>
    <row r="50" spans="2:9" ht="20.100000000000001" customHeight="1" x14ac:dyDescent="0.25">
      <c r="B50" s="26"/>
      <c r="C50" s="26"/>
      <c r="D50" s="26"/>
      <c r="E50" s="26"/>
      <c r="F50" s="26"/>
      <c r="G50" s="26"/>
      <c r="H50" s="26"/>
      <c r="I50" s="26"/>
    </row>
    <row r="51" spans="2:9" s="3" customFormat="1" ht="24.95" customHeight="1" x14ac:dyDescent="0.25">
      <c r="B51" s="25" t="s">
        <v>26</v>
      </c>
      <c r="C51" s="69"/>
      <c r="D51" s="21"/>
      <c r="E51" s="70"/>
      <c r="F51" s="72">
        <f>SUM(F52:F57)</f>
        <v>298478</v>
      </c>
      <c r="G51" s="72">
        <f>SUM(G52:G57)</f>
        <v>4770143</v>
      </c>
      <c r="H51" s="72">
        <f>SUM(H52:H57)</f>
        <v>5068621</v>
      </c>
      <c r="I51" s="72">
        <f>SUM(I52:I57)</f>
        <v>2989095</v>
      </c>
    </row>
    <row r="52" spans="2:9" s="3" customFormat="1" ht="20.100000000000001" customHeight="1" x14ac:dyDescent="0.25">
      <c r="B52" s="13" t="s">
        <v>68</v>
      </c>
      <c r="C52" s="69">
        <v>2027</v>
      </c>
      <c r="D52" s="21" t="s">
        <v>69</v>
      </c>
      <c r="E52" s="70" t="s">
        <v>31</v>
      </c>
      <c r="F52" s="16">
        <v>236320</v>
      </c>
      <c r="G52" s="16">
        <v>233333</v>
      </c>
      <c r="H52" s="16">
        <v>469653</v>
      </c>
      <c r="I52" s="16">
        <v>469775</v>
      </c>
    </row>
    <row r="53" spans="2:9" s="3" customFormat="1" ht="20.100000000000001" customHeight="1" x14ac:dyDescent="0.25">
      <c r="B53" s="13" t="s">
        <v>70</v>
      </c>
      <c r="C53" s="69">
        <v>2029</v>
      </c>
      <c r="D53" s="21" t="s">
        <v>71</v>
      </c>
      <c r="E53" s="70" t="s">
        <v>31</v>
      </c>
      <c r="F53" s="16">
        <v>1143</v>
      </c>
      <c r="G53" s="16">
        <v>355914</v>
      </c>
      <c r="H53" s="16">
        <v>357057</v>
      </c>
      <c r="I53" s="16">
        <v>346229</v>
      </c>
    </row>
    <row r="54" spans="2:9" s="3" customFormat="1" ht="20.100000000000001" customHeight="1" x14ac:dyDescent="0.25">
      <c r="B54" s="13" t="s">
        <v>72</v>
      </c>
      <c r="C54" s="69">
        <v>2030</v>
      </c>
      <c r="D54" s="21" t="s">
        <v>73</v>
      </c>
      <c r="E54" s="70" t="s">
        <v>31</v>
      </c>
      <c r="F54" s="16">
        <v>25822</v>
      </c>
      <c r="G54" s="16">
        <v>625000</v>
      </c>
      <c r="H54" s="16">
        <v>650822</v>
      </c>
      <c r="I54" s="16">
        <v>652615</v>
      </c>
    </row>
    <row r="55" spans="2:9" s="3" customFormat="1" ht="20.100000000000001" customHeight="1" x14ac:dyDescent="0.25">
      <c r="B55" s="13" t="s">
        <v>74</v>
      </c>
      <c r="C55" s="69">
        <v>2037</v>
      </c>
      <c r="D55" s="21" t="s">
        <v>55</v>
      </c>
      <c r="E55" s="70" t="s">
        <v>31</v>
      </c>
      <c r="F55" s="16">
        <v>13878</v>
      </c>
      <c r="G55" s="16">
        <v>1037265</v>
      </c>
      <c r="H55" s="16">
        <v>1051143</v>
      </c>
      <c r="I55" s="16">
        <v>1013701</v>
      </c>
    </row>
    <row r="56" spans="2:9" s="3" customFormat="1" ht="20.100000000000001" customHeight="1" x14ac:dyDescent="0.25">
      <c r="B56" s="13" t="s">
        <v>75</v>
      </c>
      <c r="C56" s="69">
        <v>2040</v>
      </c>
      <c r="D56" s="21" t="s">
        <v>57</v>
      </c>
      <c r="E56" s="70" t="s">
        <v>31</v>
      </c>
      <c r="F56" s="16">
        <v>6802</v>
      </c>
      <c r="G56" s="16">
        <v>518631</v>
      </c>
      <c r="H56" s="16">
        <v>525433</v>
      </c>
      <c r="I56" s="16">
        <v>506775</v>
      </c>
    </row>
    <row r="57" spans="2:9" s="3" customFormat="1" ht="20.100000000000001" customHeight="1" x14ac:dyDescent="0.25">
      <c r="B57" s="71" t="s">
        <v>76</v>
      </c>
      <c r="C57" s="69">
        <v>2031</v>
      </c>
      <c r="D57" s="21" t="s">
        <v>77</v>
      </c>
      <c r="E57" s="70" t="s">
        <v>31</v>
      </c>
      <c r="F57" s="16">
        <v>14513</v>
      </c>
      <c r="G57" s="16">
        <v>2000000</v>
      </c>
      <c r="H57" s="16">
        <v>2014513</v>
      </c>
      <c r="I57" s="16">
        <v>0</v>
      </c>
    </row>
    <row r="58" spans="2:9" s="3" customFormat="1" ht="20.100000000000001" customHeight="1" x14ac:dyDescent="0.25">
      <c r="B58" s="13"/>
      <c r="C58" s="69"/>
      <c r="D58" s="21"/>
      <c r="E58" s="70"/>
      <c r="F58" s="16"/>
      <c r="G58" s="16"/>
      <c r="H58" s="16"/>
      <c r="I58" s="16"/>
    </row>
    <row r="59" spans="2:9" s="3" customFormat="1" ht="20.100000000000001" customHeight="1" x14ac:dyDescent="0.25">
      <c r="B59" s="13" t="s">
        <v>78</v>
      </c>
      <c r="C59" s="21"/>
      <c r="D59" s="21"/>
      <c r="E59" s="24"/>
      <c r="F59" s="16">
        <v>0</v>
      </c>
      <c r="G59" s="16">
        <v>-17070</v>
      </c>
      <c r="H59" s="16">
        <v>-17070</v>
      </c>
      <c r="I59" s="16">
        <v>-12607</v>
      </c>
    </row>
    <row r="60" spans="2:9" s="3" customFormat="1" ht="20.100000000000001" customHeight="1" x14ac:dyDescent="0.25">
      <c r="B60" s="73" t="s">
        <v>79</v>
      </c>
      <c r="C60" s="74"/>
      <c r="D60" s="74"/>
      <c r="E60" s="75"/>
      <c r="F60" s="30">
        <v>-4148</v>
      </c>
      <c r="G60" s="30">
        <v>-313751</v>
      </c>
      <c r="H60" s="30">
        <v>-317899</v>
      </c>
      <c r="I60" s="30">
        <v>-307439</v>
      </c>
    </row>
    <row r="61" spans="2:9" s="3" customFormat="1" ht="30.6" customHeight="1" x14ac:dyDescent="0.25">
      <c r="B61" s="50" t="s">
        <v>80</v>
      </c>
      <c r="C61" s="32"/>
      <c r="D61" s="32"/>
      <c r="E61" s="51"/>
      <c r="F61" s="32">
        <f>SUM(F28,F23)</f>
        <v>1519180</v>
      </c>
      <c r="G61" s="32">
        <f>SUM(G28,G23)</f>
        <v>20833529</v>
      </c>
      <c r="H61" s="32">
        <f>SUM(H28,H23)</f>
        <v>22352709</v>
      </c>
      <c r="I61" s="32">
        <f>SUM(I28,I23)</f>
        <v>19465331</v>
      </c>
    </row>
    <row r="62" spans="2:9" s="3" customFormat="1" ht="18.95" customHeight="1" x14ac:dyDescent="0.25">
      <c r="B62" s="76" t="s">
        <v>81</v>
      </c>
      <c r="C62" s="77"/>
      <c r="D62" s="77"/>
    </row>
    <row r="119" spans="38:38" ht="18.95" customHeight="1" x14ac:dyDescent="0.25">
      <c r="AL119" s="78"/>
    </row>
    <row r="120" spans="38:38" ht="18.95" customHeight="1" x14ac:dyDescent="0.25">
      <c r="AL120" s="78"/>
    </row>
    <row r="121" spans="38:38" ht="18.95" customHeight="1" x14ac:dyDescent="0.25">
      <c r="AL121" s="78"/>
    </row>
    <row r="122" spans="38:38" ht="18.95" customHeight="1" x14ac:dyDescent="0.25">
      <c r="AL122" s="78"/>
    </row>
    <row r="123" spans="38:38" ht="18.95" customHeight="1" x14ac:dyDescent="0.25">
      <c r="AL123" s="78"/>
    </row>
    <row r="124" spans="38:38" ht="18.95" customHeight="1" x14ac:dyDescent="0.25">
      <c r="AL124" s="78"/>
    </row>
    <row r="125" spans="38:38" ht="18.95" customHeight="1" x14ac:dyDescent="0.25">
      <c r="AL125" s="78"/>
    </row>
    <row r="126" spans="38:38" ht="18.95" customHeight="1" x14ac:dyDescent="0.25">
      <c r="AL126" s="78"/>
    </row>
    <row r="127" spans="38:38" ht="18.95" customHeight="1" x14ac:dyDescent="0.25">
      <c r="AL127" s="78"/>
    </row>
    <row r="128" spans="38:38" ht="18.95" customHeight="1" x14ac:dyDescent="0.25">
      <c r="AL128" s="78"/>
    </row>
    <row r="129" spans="38:38" ht="18.95" customHeight="1" x14ac:dyDescent="0.25">
      <c r="AL129" s="78"/>
    </row>
    <row r="130" spans="38:38" ht="18.95" customHeight="1" x14ac:dyDescent="0.25">
      <c r="AL130" s="78"/>
    </row>
    <row r="131" spans="38:38" ht="18.95" customHeight="1" x14ac:dyDescent="0.25">
      <c r="AL131" s="78"/>
    </row>
    <row r="132" spans="38:38" ht="18.95" customHeight="1" x14ac:dyDescent="0.25">
      <c r="AL132" s="78"/>
    </row>
    <row r="133" spans="38:38" ht="18.95" customHeight="1" x14ac:dyDescent="0.25">
      <c r="AL133" s="78"/>
    </row>
    <row r="134" spans="38:38" ht="18.95" customHeight="1" x14ac:dyDescent="0.25">
      <c r="AL134" s="78"/>
    </row>
    <row r="135" spans="38:38" ht="18.95" customHeight="1" x14ac:dyDescent="0.25">
      <c r="AL135" s="78"/>
    </row>
    <row r="136" spans="38:38" ht="18.95" customHeight="1" x14ac:dyDescent="0.25">
      <c r="AL136" s="78"/>
    </row>
    <row r="137" spans="38:38" ht="18.95" customHeight="1" x14ac:dyDescent="0.25">
      <c r="AL137" s="78"/>
    </row>
    <row r="138" spans="38:38" ht="18.95" customHeight="1" x14ac:dyDescent="0.25">
      <c r="AL138" s="78"/>
    </row>
    <row r="139" spans="38:38" ht="18.95" customHeight="1" x14ac:dyDescent="0.25">
      <c r="AL139" s="78"/>
    </row>
    <row r="140" spans="38:38" ht="18.95" customHeight="1" x14ac:dyDescent="0.25">
      <c r="AL140" s="78"/>
    </row>
    <row r="141" spans="38:38" ht="18.95" customHeight="1" x14ac:dyDescent="0.25">
      <c r="AL141" s="78"/>
    </row>
    <row r="142" spans="38:38" ht="18.95" customHeight="1" x14ac:dyDescent="0.25">
      <c r="AL142" s="78"/>
    </row>
    <row r="143" spans="38:38" ht="18.95" customHeight="1" x14ac:dyDescent="0.25">
      <c r="AL143" s="78"/>
    </row>
    <row r="144" spans="38:38" ht="18.95" customHeight="1" x14ac:dyDescent="0.25">
      <c r="AL144" s="78"/>
    </row>
    <row r="163" spans="25:51" ht="39.950000000000003" customHeight="1" x14ac:dyDescent="0.25"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</row>
    <row r="164" spans="25:51" ht="9.9499999999999993" customHeight="1" x14ac:dyDescent="0.25">
      <c r="Y164" s="79"/>
      <c r="Z164" s="79"/>
      <c r="AA164" s="79"/>
      <c r="AB164" s="79"/>
      <c r="AC164" s="79"/>
      <c r="AD164" s="79"/>
      <c r="AE164" s="79"/>
      <c r="AF164" s="79"/>
      <c r="AG164" s="79"/>
      <c r="AH164" s="79"/>
      <c r="AI164" s="79"/>
      <c r="AJ164" s="79"/>
      <c r="AK164" s="79"/>
      <c r="AL164" s="78"/>
    </row>
    <row r="165" spans="25:51" ht="39.950000000000003" customHeight="1" x14ac:dyDescent="0.25"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</row>
    <row r="166" spans="25:51" ht="15" customHeight="1" x14ac:dyDescent="0.25">
      <c r="Y166" s="4"/>
      <c r="Z166" s="79"/>
      <c r="AA166" s="79"/>
      <c r="AB166" s="79"/>
      <c r="AC166" s="79"/>
      <c r="AD166" s="79"/>
      <c r="AE166" s="79"/>
      <c r="AF166" s="79"/>
      <c r="AG166" s="79"/>
      <c r="AH166" s="79"/>
      <c r="AI166" s="79"/>
      <c r="AJ166" s="79"/>
      <c r="AK166" s="79"/>
      <c r="AL166" s="78"/>
    </row>
    <row r="167" spans="25:51" ht="35.1" customHeight="1" x14ac:dyDescent="0.25">
      <c r="Y167" s="81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82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</row>
    <row r="168" spans="25:51" ht="30" customHeight="1" x14ac:dyDescent="0.25">
      <c r="Y168" s="83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</row>
    <row r="169" spans="25:51" ht="24.95" customHeight="1" x14ac:dyDescent="0.25">
      <c r="Y169" s="85"/>
      <c r="Z169" s="86"/>
      <c r="AA169" s="86"/>
      <c r="AB169" s="86"/>
      <c r="AC169" s="86"/>
      <c r="AD169" s="86"/>
      <c r="AE169" s="86"/>
      <c r="AF169" s="86"/>
      <c r="AG169" s="86"/>
      <c r="AH169" s="86"/>
      <c r="AI169" s="86"/>
      <c r="AJ169" s="86"/>
      <c r="AK169" s="86"/>
      <c r="AL169" s="86"/>
      <c r="AM169" s="86"/>
      <c r="AN169" s="86"/>
      <c r="AO169" s="86"/>
      <c r="AP169" s="86"/>
      <c r="AQ169" s="86"/>
      <c r="AR169" s="86"/>
      <c r="AS169" s="86"/>
      <c r="AT169" s="86"/>
      <c r="AU169" s="86"/>
      <c r="AV169" s="86"/>
      <c r="AW169" s="86"/>
      <c r="AX169" s="86"/>
      <c r="AY169" s="86"/>
    </row>
    <row r="170" spans="25:51" ht="20.100000000000001" customHeight="1" x14ac:dyDescent="0.25">
      <c r="Y170" s="56"/>
      <c r="Z170" s="87"/>
      <c r="AA170" s="87"/>
      <c r="AB170" s="87"/>
      <c r="AC170" s="87"/>
      <c r="AD170" s="87"/>
      <c r="AE170" s="87"/>
      <c r="AF170" s="87"/>
      <c r="AG170" s="87"/>
      <c r="AH170" s="87"/>
      <c r="AI170" s="87"/>
      <c r="AJ170" s="87"/>
      <c r="AK170" s="87"/>
      <c r="AL170" s="87"/>
      <c r="AM170" s="87"/>
      <c r="AN170" s="87"/>
      <c r="AO170" s="87"/>
      <c r="AP170" s="87"/>
      <c r="AQ170" s="87"/>
      <c r="AR170" s="87"/>
      <c r="AS170" s="87"/>
      <c r="AT170" s="87"/>
      <c r="AU170" s="87"/>
      <c r="AV170" s="87"/>
      <c r="AW170" s="87"/>
      <c r="AX170" s="87"/>
      <c r="AY170" s="87"/>
    </row>
    <row r="171" spans="25:51" ht="20.100000000000001" customHeight="1" x14ac:dyDescent="0.25">
      <c r="Y171" s="56"/>
      <c r="Z171" s="14"/>
      <c r="AA171" s="87"/>
      <c r="AB171" s="87"/>
      <c r="AC171" s="87"/>
      <c r="AD171" s="87"/>
      <c r="AE171" s="87"/>
      <c r="AF171" s="87"/>
      <c r="AG171" s="87"/>
      <c r="AH171" s="87"/>
      <c r="AI171" s="87"/>
      <c r="AJ171" s="87"/>
      <c r="AK171" s="87"/>
      <c r="AL171" s="87"/>
      <c r="AM171" s="87"/>
      <c r="AN171" s="87"/>
      <c r="AO171" s="87"/>
      <c r="AP171" s="87"/>
      <c r="AQ171" s="87"/>
      <c r="AR171" s="87"/>
      <c r="AS171" s="87"/>
      <c r="AT171" s="87"/>
      <c r="AU171" s="87"/>
      <c r="AV171" s="87"/>
      <c r="AW171" s="87"/>
      <c r="AX171" s="87"/>
      <c r="AY171" s="87"/>
    </row>
    <row r="172" spans="25:51" ht="24.95" customHeight="1" x14ac:dyDescent="0.25">
      <c r="Y172" s="85"/>
      <c r="Z172" s="86"/>
      <c r="AA172" s="86"/>
      <c r="AB172" s="86"/>
      <c r="AC172" s="86"/>
      <c r="AD172" s="86"/>
      <c r="AE172" s="86"/>
      <c r="AF172" s="86"/>
      <c r="AG172" s="86"/>
      <c r="AH172" s="86"/>
      <c r="AI172" s="86"/>
      <c r="AJ172" s="86"/>
      <c r="AK172" s="86"/>
      <c r="AL172" s="86"/>
      <c r="AM172" s="86"/>
      <c r="AN172" s="86"/>
      <c r="AO172" s="86"/>
      <c r="AP172" s="86"/>
      <c r="AQ172" s="86"/>
      <c r="AR172" s="86"/>
      <c r="AS172" s="86"/>
      <c r="AT172" s="86"/>
      <c r="AU172" s="86"/>
      <c r="AV172" s="86"/>
      <c r="AW172" s="86"/>
      <c r="AX172" s="86"/>
      <c r="AY172" s="86"/>
    </row>
    <row r="173" spans="25:51" ht="30" customHeight="1" x14ac:dyDescent="0.25">
      <c r="Y173" s="83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</row>
    <row r="174" spans="25:51" ht="20.100000000000001" customHeight="1" x14ac:dyDescent="0.25">
      <c r="Y174" s="88"/>
      <c r="Z174" s="87"/>
      <c r="AA174" s="87"/>
      <c r="AB174" s="87"/>
      <c r="AC174" s="87"/>
      <c r="AD174" s="87"/>
      <c r="AE174" s="87"/>
      <c r="AF174" s="87"/>
      <c r="AG174" s="87"/>
      <c r="AH174" s="87"/>
      <c r="AI174" s="87"/>
      <c r="AJ174" s="87"/>
      <c r="AK174" s="87"/>
      <c r="AL174" s="87"/>
      <c r="AM174" s="87"/>
      <c r="AN174" s="87"/>
      <c r="AO174" s="87"/>
      <c r="AP174" s="87"/>
      <c r="AQ174" s="87"/>
      <c r="AR174" s="87"/>
      <c r="AS174" s="87"/>
      <c r="AT174" s="87"/>
      <c r="AU174" s="87"/>
      <c r="AV174" s="87"/>
      <c r="AW174" s="87"/>
      <c r="AX174" s="87"/>
      <c r="AY174" s="87"/>
    </row>
    <row r="175" spans="25:51" ht="20.100000000000001" customHeight="1" x14ac:dyDescent="0.25">
      <c r="Y175" s="88"/>
      <c r="Z175" s="87"/>
      <c r="AA175" s="87"/>
      <c r="AB175" s="87"/>
      <c r="AC175" s="87"/>
      <c r="AD175" s="87"/>
      <c r="AE175" s="87"/>
      <c r="AF175" s="87"/>
      <c r="AG175" s="87"/>
      <c r="AH175" s="87"/>
      <c r="AI175" s="87"/>
      <c r="AJ175" s="87"/>
      <c r="AK175" s="87"/>
      <c r="AL175" s="87"/>
      <c r="AM175" s="87"/>
      <c r="AN175" s="87"/>
      <c r="AO175" s="87"/>
      <c r="AP175" s="87"/>
      <c r="AQ175" s="87"/>
      <c r="AR175" s="87"/>
      <c r="AS175" s="87"/>
      <c r="AT175" s="87"/>
      <c r="AU175" s="87"/>
      <c r="AV175" s="87"/>
      <c r="AW175" s="87"/>
      <c r="AX175" s="87"/>
      <c r="AY175" s="87"/>
    </row>
    <row r="176" spans="25:51" ht="20.100000000000001" customHeight="1" thickBot="1" x14ac:dyDescent="0.3">
      <c r="Y176" s="89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</row>
    <row r="177" spans="25:52" ht="18.95" customHeight="1" x14ac:dyDescent="0.25">
      <c r="Y177" s="91"/>
      <c r="Z177" s="91"/>
      <c r="AA177" s="91"/>
      <c r="AB177" s="79"/>
      <c r="AC177" s="79"/>
      <c r="AD177" s="79"/>
      <c r="AE177" s="79"/>
      <c r="AF177" s="79"/>
      <c r="AG177" s="79"/>
      <c r="AH177" s="79"/>
      <c r="AI177" s="79"/>
      <c r="AJ177" s="79"/>
      <c r="AK177" s="79"/>
      <c r="AL177" s="78"/>
    </row>
    <row r="178" spans="25:52" ht="18.95" customHeight="1" x14ac:dyDescent="0.25">
      <c r="Z178" s="92"/>
    </row>
    <row r="179" spans="25:52" ht="39.950000000000003" customHeight="1" x14ac:dyDescent="0.25"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80"/>
      <c r="AO179" s="80"/>
      <c r="AP179" s="80"/>
      <c r="AQ179" s="80"/>
      <c r="AR179" s="80"/>
      <c r="AS179" s="80"/>
      <c r="AT179" s="80"/>
      <c r="AU179" s="80"/>
      <c r="AV179" s="80"/>
      <c r="AW179" s="80"/>
      <c r="AX179" s="80"/>
      <c r="AY179" s="80"/>
    </row>
    <row r="180" spans="25:52" ht="15" customHeight="1" x14ac:dyDescent="0.25">
      <c r="Y180" s="4"/>
      <c r="Z180" s="79"/>
      <c r="AA180" s="79"/>
      <c r="AB180" s="79"/>
      <c r="AC180" s="79"/>
      <c r="AD180" s="79"/>
      <c r="AE180" s="79"/>
      <c r="AF180" s="79"/>
      <c r="AG180" s="79"/>
      <c r="AH180" s="79"/>
      <c r="AI180" s="79"/>
      <c r="AJ180" s="79"/>
      <c r="AK180" s="79"/>
      <c r="AL180" s="78"/>
    </row>
    <row r="181" spans="25:52" ht="35.1" customHeight="1" x14ac:dyDescent="0.25">
      <c r="Y181" s="81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  <c r="AL181" s="82"/>
      <c r="AM181" s="82"/>
      <c r="AN181" s="82"/>
      <c r="AO181" s="82"/>
      <c r="AP181" s="82"/>
      <c r="AQ181" s="82"/>
      <c r="AR181" s="82"/>
      <c r="AS181" s="82"/>
      <c r="AT181" s="82"/>
      <c r="AU181" s="82"/>
      <c r="AV181" s="82"/>
      <c r="AW181" s="82"/>
      <c r="AX181" s="82"/>
      <c r="AY181" s="82"/>
    </row>
    <row r="182" spans="25:52" ht="30" customHeight="1" x14ac:dyDescent="0.25">
      <c r="Y182" s="83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</row>
    <row r="183" spans="25:52" ht="24.95" customHeight="1" x14ac:dyDescent="0.25">
      <c r="Y183" s="85"/>
      <c r="Z183" s="86"/>
      <c r="AA183" s="86"/>
      <c r="AB183" s="86"/>
      <c r="AC183" s="86"/>
      <c r="AD183" s="86"/>
      <c r="AE183" s="86"/>
      <c r="AF183" s="86"/>
      <c r="AG183" s="86"/>
      <c r="AH183" s="86"/>
      <c r="AI183" s="86"/>
      <c r="AJ183" s="86"/>
      <c r="AK183" s="86"/>
      <c r="AL183" s="86"/>
      <c r="AM183" s="86"/>
      <c r="AN183" s="86"/>
      <c r="AO183" s="86"/>
      <c r="AP183" s="86"/>
      <c r="AQ183" s="86"/>
      <c r="AR183" s="86"/>
      <c r="AS183" s="86"/>
      <c r="AT183" s="86"/>
      <c r="AU183" s="86"/>
      <c r="AV183" s="86"/>
      <c r="AW183" s="86"/>
      <c r="AX183" s="86"/>
      <c r="AY183" s="86"/>
    </row>
    <row r="184" spans="25:52" ht="20.100000000000001" customHeight="1" x14ac:dyDescent="0.25">
      <c r="Y184" s="56"/>
      <c r="Z184" s="87"/>
      <c r="AA184" s="87"/>
      <c r="AB184" s="87"/>
      <c r="AC184" s="87"/>
      <c r="AD184" s="87"/>
      <c r="AE184" s="87"/>
      <c r="AF184" s="87"/>
      <c r="AG184" s="87"/>
      <c r="AH184" s="87"/>
      <c r="AI184" s="87"/>
      <c r="AJ184" s="87"/>
      <c r="AK184" s="87"/>
      <c r="AL184" s="87"/>
      <c r="AM184" s="87"/>
      <c r="AN184" s="87"/>
      <c r="AO184" s="87"/>
      <c r="AP184" s="87"/>
      <c r="AQ184" s="87"/>
      <c r="AR184" s="87"/>
      <c r="AS184" s="87"/>
      <c r="AT184" s="87"/>
      <c r="AU184" s="87"/>
      <c r="AV184" s="87"/>
      <c r="AW184" s="87"/>
      <c r="AX184" s="87"/>
      <c r="AY184" s="87"/>
    </row>
    <row r="185" spans="25:52" ht="20.100000000000001" customHeight="1" x14ac:dyDescent="0.25">
      <c r="Y185" s="56"/>
      <c r="Z185" s="14"/>
      <c r="AA185" s="87"/>
      <c r="AB185" s="87"/>
      <c r="AC185" s="87"/>
      <c r="AD185" s="87"/>
      <c r="AE185" s="87"/>
      <c r="AF185" s="87"/>
      <c r="AG185" s="87"/>
      <c r="AH185" s="87"/>
      <c r="AI185" s="87"/>
      <c r="AJ185" s="87"/>
      <c r="AK185" s="87"/>
      <c r="AL185" s="87"/>
      <c r="AM185" s="87"/>
      <c r="AN185" s="87"/>
      <c r="AO185" s="87"/>
      <c r="AP185" s="87"/>
      <c r="AQ185" s="87"/>
      <c r="AR185" s="87"/>
      <c r="AS185" s="87"/>
      <c r="AT185" s="87"/>
      <c r="AU185" s="87"/>
      <c r="AV185" s="87"/>
      <c r="AW185" s="87"/>
      <c r="AX185" s="87"/>
      <c r="AY185" s="87"/>
    </row>
    <row r="186" spans="25:52" ht="24.95" customHeight="1" x14ac:dyDescent="0.25">
      <c r="Y186" s="85"/>
      <c r="Z186" s="86"/>
      <c r="AA186" s="86"/>
      <c r="AB186" s="86"/>
      <c r="AC186" s="86"/>
      <c r="AD186" s="86"/>
      <c r="AE186" s="86"/>
      <c r="AF186" s="86"/>
      <c r="AG186" s="86"/>
      <c r="AH186" s="86"/>
      <c r="AI186" s="86"/>
      <c r="AJ186" s="86"/>
      <c r="AK186" s="86"/>
      <c r="AL186" s="86"/>
      <c r="AM186" s="86"/>
      <c r="AN186" s="86"/>
      <c r="AO186" s="86"/>
      <c r="AP186" s="86"/>
      <c r="AQ186" s="86"/>
      <c r="AR186" s="86"/>
      <c r="AS186" s="86"/>
      <c r="AT186" s="86"/>
      <c r="AU186" s="86"/>
      <c r="AV186" s="86"/>
      <c r="AW186" s="86"/>
      <c r="AX186" s="86"/>
      <c r="AY186" s="86"/>
    </row>
    <row r="187" spans="25:52" ht="30" customHeight="1" x14ac:dyDescent="0.25">
      <c r="Y187" s="83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</row>
    <row r="188" spans="25:52" ht="20.100000000000001" customHeight="1" x14ac:dyDescent="0.25">
      <c r="Y188" s="88"/>
      <c r="Z188" s="87"/>
      <c r="AA188" s="87"/>
      <c r="AB188" s="87"/>
      <c r="AC188" s="87"/>
      <c r="AD188" s="87"/>
      <c r="AE188" s="87"/>
      <c r="AF188" s="87"/>
      <c r="AG188" s="87"/>
      <c r="AH188" s="87"/>
      <c r="AI188" s="87"/>
      <c r="AJ188" s="87"/>
      <c r="AK188" s="87"/>
      <c r="AL188" s="87"/>
      <c r="AM188" s="87"/>
      <c r="AN188" s="87"/>
      <c r="AO188" s="87"/>
      <c r="AP188" s="87"/>
      <c r="AQ188" s="87"/>
      <c r="AR188" s="87"/>
      <c r="AS188" s="87"/>
      <c r="AT188" s="87"/>
      <c r="AU188" s="87"/>
      <c r="AV188" s="87"/>
      <c r="AW188" s="87"/>
      <c r="AX188" s="87"/>
      <c r="AY188" s="87"/>
    </row>
    <row r="189" spans="25:52" ht="20.100000000000001" customHeight="1" thickBot="1" x14ac:dyDescent="0.3">
      <c r="Y189" s="89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</row>
    <row r="192" spans="25:52" ht="39.950000000000003" customHeight="1" x14ac:dyDescent="0.25"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0"/>
      <c r="AL192" s="80"/>
      <c r="AM192" s="80"/>
      <c r="AN192" s="80"/>
      <c r="AO192" s="80"/>
      <c r="AP192" s="80"/>
      <c r="AQ192" s="80"/>
      <c r="AR192" s="80"/>
      <c r="AS192" s="80"/>
      <c r="AT192" s="80"/>
      <c r="AU192" s="80"/>
      <c r="AV192" s="80"/>
      <c r="AW192" s="80"/>
      <c r="AX192" s="80"/>
      <c r="AY192" s="80"/>
    </row>
    <row r="193" spans="25:51" ht="15" customHeight="1" x14ac:dyDescent="0.25">
      <c r="Y193" s="4"/>
      <c r="Z193" s="79"/>
      <c r="AA193" s="79"/>
      <c r="AB193" s="79"/>
      <c r="AC193" s="79"/>
      <c r="AD193" s="79"/>
      <c r="AE193" s="79"/>
      <c r="AF193" s="79"/>
      <c r="AG193" s="79"/>
      <c r="AH193" s="79"/>
      <c r="AI193" s="79"/>
      <c r="AJ193" s="79"/>
      <c r="AK193" s="79"/>
      <c r="AL193" s="78"/>
    </row>
    <row r="194" spans="25:51" ht="35.1" customHeight="1" x14ac:dyDescent="0.25">
      <c r="Y194" s="81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82"/>
      <c r="AN194" s="82"/>
      <c r="AO194" s="82"/>
      <c r="AP194" s="82"/>
      <c r="AQ194" s="82"/>
      <c r="AR194" s="82"/>
      <c r="AS194" s="82"/>
      <c r="AT194" s="82"/>
      <c r="AU194" s="82"/>
      <c r="AV194" s="82"/>
      <c r="AW194" s="82"/>
      <c r="AX194" s="82"/>
      <c r="AY194" s="82"/>
    </row>
    <row r="195" spans="25:51" ht="30" customHeight="1" x14ac:dyDescent="0.25">
      <c r="Y195" s="83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</row>
    <row r="196" spans="25:51" ht="24.95" customHeight="1" x14ac:dyDescent="0.25">
      <c r="Y196" s="85"/>
      <c r="Z196" s="86"/>
      <c r="AA196" s="86"/>
      <c r="AB196" s="86"/>
      <c r="AC196" s="86"/>
      <c r="AD196" s="86"/>
      <c r="AE196" s="86"/>
      <c r="AF196" s="86"/>
      <c r="AG196" s="86"/>
      <c r="AH196" s="86"/>
      <c r="AI196" s="86"/>
      <c r="AJ196" s="86"/>
      <c r="AK196" s="86"/>
      <c r="AL196" s="86"/>
      <c r="AM196" s="86"/>
      <c r="AN196" s="86"/>
      <c r="AO196" s="86"/>
      <c r="AP196" s="86"/>
      <c r="AQ196" s="86"/>
      <c r="AR196" s="86"/>
      <c r="AS196" s="86"/>
      <c r="AT196" s="86"/>
      <c r="AU196" s="86"/>
      <c r="AV196" s="86"/>
      <c r="AW196" s="86"/>
      <c r="AX196" s="86"/>
      <c r="AY196" s="86"/>
    </row>
    <row r="197" spans="25:51" ht="20.100000000000001" customHeight="1" x14ac:dyDescent="0.25">
      <c r="Y197" s="56"/>
      <c r="Z197" s="87"/>
      <c r="AA197" s="87"/>
      <c r="AB197" s="87"/>
      <c r="AC197" s="87"/>
      <c r="AD197" s="87"/>
      <c r="AE197" s="87"/>
      <c r="AF197" s="87"/>
      <c r="AG197" s="87"/>
      <c r="AH197" s="87"/>
      <c r="AI197" s="87"/>
      <c r="AJ197" s="87"/>
      <c r="AK197" s="87"/>
      <c r="AL197" s="87"/>
      <c r="AM197" s="87"/>
      <c r="AN197" s="87"/>
      <c r="AO197" s="87"/>
      <c r="AP197" s="87"/>
      <c r="AQ197" s="87"/>
      <c r="AR197" s="87"/>
      <c r="AS197" s="87"/>
      <c r="AT197" s="87"/>
      <c r="AU197" s="87"/>
      <c r="AV197" s="87"/>
      <c r="AW197" s="87"/>
      <c r="AX197" s="87"/>
      <c r="AY197" s="87"/>
    </row>
    <row r="198" spans="25:51" ht="20.100000000000001" customHeight="1" x14ac:dyDescent="0.25">
      <c r="Y198" s="56"/>
      <c r="Z198" s="14"/>
      <c r="AA198" s="87"/>
      <c r="AB198" s="87"/>
      <c r="AC198" s="87"/>
      <c r="AD198" s="87"/>
      <c r="AE198" s="87"/>
      <c r="AF198" s="87"/>
      <c r="AG198" s="87"/>
      <c r="AH198" s="87"/>
      <c r="AI198" s="87"/>
      <c r="AJ198" s="87"/>
      <c r="AK198" s="87"/>
      <c r="AL198" s="87"/>
      <c r="AM198" s="87"/>
      <c r="AN198" s="87"/>
      <c r="AO198" s="87"/>
      <c r="AP198" s="87"/>
      <c r="AQ198" s="87"/>
      <c r="AR198" s="87"/>
      <c r="AS198" s="87"/>
      <c r="AT198" s="87"/>
      <c r="AU198" s="87"/>
      <c r="AV198" s="87"/>
      <c r="AW198" s="87"/>
      <c r="AX198" s="87"/>
      <c r="AY198" s="87"/>
    </row>
    <row r="199" spans="25:51" ht="24.95" customHeight="1" x14ac:dyDescent="0.25">
      <c r="Y199" s="85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</row>
    <row r="200" spans="25:51" ht="30" customHeight="1" x14ac:dyDescent="0.25">
      <c r="Y200" s="83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84"/>
    </row>
    <row r="201" spans="25:51" ht="20.100000000000001" customHeight="1" x14ac:dyDescent="0.25">
      <c r="Y201" s="88"/>
      <c r="Z201" s="87"/>
      <c r="AA201" s="87"/>
      <c r="AB201" s="87"/>
      <c r="AC201" s="87"/>
      <c r="AD201" s="87"/>
      <c r="AE201" s="87"/>
      <c r="AF201" s="87"/>
      <c r="AG201" s="87"/>
      <c r="AH201" s="87"/>
      <c r="AI201" s="87"/>
      <c r="AJ201" s="87"/>
      <c r="AK201" s="87"/>
      <c r="AL201" s="87"/>
      <c r="AM201" s="87"/>
      <c r="AN201" s="87"/>
      <c r="AO201" s="87"/>
      <c r="AP201" s="87"/>
      <c r="AQ201" s="87"/>
      <c r="AR201" s="87"/>
      <c r="AS201" s="87"/>
      <c r="AT201" s="87"/>
      <c r="AU201" s="87"/>
      <c r="AV201" s="87"/>
      <c r="AW201" s="87"/>
      <c r="AX201" s="87"/>
      <c r="AY201" s="87"/>
    </row>
    <row r="202" spans="25:51" ht="20.100000000000001" customHeight="1" x14ac:dyDescent="0.25">
      <c r="Y202" s="88"/>
      <c r="Z202" s="87"/>
      <c r="AA202" s="87"/>
      <c r="AB202" s="87"/>
      <c r="AC202" s="87"/>
      <c r="AD202" s="87"/>
      <c r="AE202" s="87"/>
      <c r="AF202" s="87"/>
      <c r="AG202" s="87"/>
      <c r="AH202" s="87"/>
      <c r="AI202" s="87"/>
      <c r="AJ202" s="87"/>
      <c r="AK202" s="87"/>
      <c r="AL202" s="87"/>
      <c r="AM202" s="87"/>
      <c r="AN202" s="87"/>
      <c r="AO202" s="87"/>
      <c r="AP202" s="87"/>
      <c r="AQ202" s="87"/>
      <c r="AR202" s="87"/>
      <c r="AS202" s="87"/>
      <c r="AT202" s="87"/>
      <c r="AU202" s="87"/>
      <c r="AV202" s="87"/>
      <c r="AW202" s="87"/>
      <c r="AX202" s="87"/>
      <c r="AY202" s="87"/>
    </row>
    <row r="203" spans="25:51" ht="20.100000000000001" customHeight="1" thickBot="1" x14ac:dyDescent="0.3">
      <c r="Y203" s="89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  <c r="AT203" s="90"/>
      <c r="AU203" s="90"/>
      <c r="AV203" s="90"/>
      <c r="AW203" s="90"/>
      <c r="AX203" s="90"/>
      <c r="AY203" s="90"/>
    </row>
    <row r="796" spans="2:4" s="3" customFormat="1" ht="18.95" customHeight="1" x14ac:dyDescent="0.25">
      <c r="B796" s="93"/>
      <c r="C796" s="93"/>
      <c r="D796" s="93"/>
    </row>
    <row r="797" spans="2:4" s="3" customFormat="1" ht="18.95" customHeight="1" x14ac:dyDescent="0.25">
      <c r="B797" s="5"/>
      <c r="C797" s="5"/>
      <c r="D797" s="5"/>
    </row>
    <row r="798" spans="2:4" s="3" customFormat="1" ht="18.95" customHeight="1" x14ac:dyDescent="0.25">
      <c r="B798" s="94"/>
      <c r="C798" s="94"/>
      <c r="D798" s="95"/>
    </row>
  </sheetData>
  <mergeCells count="13">
    <mergeCell ref="Y163:AY163"/>
    <mergeCell ref="Y165:AY165"/>
    <mergeCell ref="Y179:AY179"/>
    <mergeCell ref="Y192:AY192"/>
    <mergeCell ref="B796:D796"/>
    <mergeCell ref="B798:C798"/>
    <mergeCell ref="B4:E4"/>
    <mergeCell ref="B20:B22"/>
    <mergeCell ref="C20:C22"/>
    <mergeCell ref="D20:D22"/>
    <mergeCell ref="E20:E22"/>
    <mergeCell ref="F20:I20"/>
    <mergeCell ref="F21:H2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Endividamento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Jacob</dc:creator>
  <cp:lastModifiedBy>Arthur Jacob</cp:lastModifiedBy>
  <dcterms:created xsi:type="dcterms:W3CDTF">2026-08-14T01:07:59Z</dcterms:created>
  <dcterms:modified xsi:type="dcterms:W3CDTF">2026-08-14T01:11:39Z</dcterms:modified>
</cp:coreProperties>
</file>