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\1 - Tabelas Release\Cemig Consolidado\2021\1T2021\"/>
    </mc:Choice>
  </mc:AlternateContent>
  <bookViews>
    <workbookView xWindow="0" yWindow="0" windowWidth="20460" windowHeight="7755" tabRatio="827"/>
  </bookViews>
  <sheets>
    <sheet name="Cemig (Índice)" sheetId="1" r:id="rId1"/>
    <sheet name="1.1 RAP 2020-2021 " sheetId="3" r:id="rId2"/>
    <sheet name="1.2 Usinas" sheetId="4" r:id="rId3"/>
    <sheet name="1.3 Balanço de Energia" sheetId="5" r:id="rId4"/>
    <sheet name="1.4 Mercado de Energia" sheetId="6" r:id="rId5"/>
    <sheet name="1.5 EE comprada para revenda" sheetId="19" r:id="rId6"/>
    <sheet name="1.6 Perdas Energia" sheetId="7" r:id="rId7"/>
    <sheet name="1.7 DEC _ FEC" sheetId="8" r:id="rId8"/>
    <sheet name="1.8 Taxa de arrecadação_Inad" sheetId="20" r:id="rId9"/>
    <sheet name="2.1 Receita" sheetId="9" r:id="rId10"/>
    <sheet name="2.2 Custos Despesas operaci" sheetId="10" r:id="rId11"/>
    <sheet name="2.3 LAJIDA" sheetId="11" r:id="rId12"/>
    <sheet name="2.4 Resultado Financeiro" sheetId="12" r:id="rId13"/>
    <sheet name="2.5 Endividamento" sheetId="13" r:id="rId14"/>
    <sheet name="2.6 Endividamento (Debêntures)" sheetId="21" r:id="rId15"/>
    <sheet name="2.7 Investimentos" sheetId="14" r:id="rId16"/>
    <sheet name="3.1 BP (Ativo)" sheetId="15" r:id="rId17"/>
    <sheet name="3.2 BP (Passivo)" sheetId="16" r:id="rId18"/>
    <sheet name="4.1 DRE" sheetId="17" r:id="rId19"/>
    <sheet name="5. Fluxo de caixa" sheetId="18" r:id="rId20"/>
    <sheet name="6. Desempenhos das ações" sheetId="22" r:id="rId21"/>
  </sheets>
  <externalReferences>
    <externalReference r:id="rId22"/>
    <externalReference r:id="rId23"/>
    <externalReference r:id="rId24"/>
    <externalReference r:id="rId25"/>
  </externalReferences>
  <definedNames>
    <definedName name="_Hlk160453777" localSheetId="10">'2.2 Custos Despesas operaci'!$B$11</definedName>
    <definedName name="_Toc223922453" localSheetId="5">'1.5 EE comprada para revenda'!$B$7</definedName>
    <definedName name="_Toc229977613" localSheetId="19">'5. Fluxo de caixa'!$B$7</definedName>
    <definedName name="_Toc229977613" localSheetId="20">'6. Desempenhos das ações'!$B$7</definedName>
    <definedName name="_Toc282006926" localSheetId="17">'3.2 BP (Passivo)'!$B$6</definedName>
    <definedName name="_Toc282006927" localSheetId="17">'3.2 BP (Passivo)'!$B$7</definedName>
    <definedName name="_Toc288721758" localSheetId="10">'2.2 Custos Despesas operaci'!#REF!</definedName>
    <definedName name="_Toc288721760" localSheetId="10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22" l="1"/>
  <c r="E27" i="22"/>
  <c r="E25" i="22"/>
  <c r="E24" i="22"/>
  <c r="E23" i="22"/>
  <c r="E21" i="22"/>
  <c r="E20" i="22"/>
  <c r="E19" i="22"/>
  <c r="E18" i="22"/>
  <c r="E16" i="22"/>
  <c r="E15" i="22"/>
  <c r="E14" i="22"/>
  <c r="E13" i="22"/>
  <c r="E12" i="22"/>
  <c r="E46" i="4" l="1"/>
  <c r="D46" i="4"/>
  <c r="C12" i="3" l="1"/>
  <c r="E12" i="3" s="1"/>
  <c r="C11" i="3"/>
  <c r="E11" i="3" s="1"/>
  <c r="C10" i="3"/>
  <c r="C9" i="3" l="1"/>
  <c r="E9" i="3" s="1"/>
  <c r="E50" i="3" s="1"/>
  <c r="E10" i="3"/>
  <c r="P9" i="5"/>
  <c r="V10" i="5"/>
  <c r="P11" i="5"/>
  <c r="P13" i="5"/>
  <c r="P15" i="5"/>
  <c r="P17" i="5"/>
  <c r="P19" i="5"/>
  <c r="P21" i="5"/>
  <c r="P23" i="5"/>
</calcChain>
</file>

<file path=xl/sharedStrings.xml><?xml version="1.0" encoding="utf-8"?>
<sst xmlns="http://schemas.openxmlformats.org/spreadsheetml/2006/main" count="727" uniqueCount="493">
  <si>
    <t xml:space="preserve">*  Valores (em R$) consolidados das parcelas das receitas anuais permitidas das concessionárias de transmissão </t>
  </si>
  <si>
    <t>Total</t>
  </si>
  <si>
    <t>Valores em MW</t>
  </si>
  <si>
    <t>PROINFA</t>
  </si>
  <si>
    <t>Recebimento na RD</t>
  </si>
  <si>
    <t>CCGF</t>
  </si>
  <si>
    <t>CCEN</t>
  </si>
  <si>
    <t>Contratos Bilaterais</t>
  </si>
  <si>
    <t>Compra na CCEE</t>
  </si>
  <si>
    <t>Contratos Regulados</t>
  </si>
  <si>
    <t>Vendas na CCEE</t>
  </si>
  <si>
    <t>Itaipu</t>
  </si>
  <si>
    <t>Vendas no MRE</t>
  </si>
  <si>
    <t>Energia Comprada</t>
  </si>
  <si>
    <t>Vendas CEMIG GT no Mercado Livre</t>
  </si>
  <si>
    <t>Energia Comercializada</t>
  </si>
  <si>
    <t>Energia Produzida</t>
  </si>
  <si>
    <t>R$</t>
  </si>
  <si>
    <t>MWh</t>
  </si>
  <si>
    <t>Preço Médio MWh Faturado  (R$/MWh)
(1)</t>
  </si>
  <si>
    <t xml:space="preserve">R$ </t>
  </si>
  <si>
    <t>MWh
(2)</t>
  </si>
  <si>
    <t>Variação %</t>
  </si>
  <si>
    <t>Jan a Mar/2020</t>
  </si>
  <si>
    <t>Ano</t>
  </si>
  <si>
    <t>FECi</t>
  </si>
  <si>
    <t>Limite</t>
  </si>
  <si>
    <t>DECi</t>
  </si>
  <si>
    <t>Trimestre</t>
  </si>
  <si>
    <t>(Em milhares de Reais)</t>
  </si>
  <si>
    <t>Var %</t>
  </si>
  <si>
    <t>LAJIDA - R$ mil</t>
  </si>
  <si>
    <t>Moedas</t>
  </si>
  <si>
    <t>Consolidado</t>
  </si>
  <si>
    <t>Realizado</t>
  </si>
  <si>
    <t>Proposta</t>
  </si>
  <si>
    <t>Descrição (milhares)</t>
  </si>
  <si>
    <t>(Em milhares de Reais, exceto resultado por ação)</t>
  </si>
  <si>
    <t>Financiadores</t>
  </si>
  <si>
    <t>Vencimento principal</t>
  </si>
  <si>
    <t>Encargos financeiros anuais</t>
  </si>
  <si>
    <t>Circulante</t>
  </si>
  <si>
    <t>Não circulante</t>
  </si>
  <si>
    <t>Denominação</t>
  </si>
  <si>
    <t>Jan a Mar/2021</t>
  </si>
  <si>
    <t>Receita Anual Permitida - RAP</t>
  </si>
  <si>
    <t xml:space="preserve">RAP </t>
  </si>
  <si>
    <t>% Cemig</t>
  </si>
  <si>
    <t>Cemig</t>
  </si>
  <si>
    <t>Vencimento</t>
  </si>
  <si>
    <t xml:space="preserve">Cemig </t>
  </si>
  <si>
    <t xml:space="preserve">Cemig GT </t>
  </si>
  <si>
    <t>Cemig Itajuba</t>
  </si>
  <si>
    <t>Centroeste</t>
  </si>
  <si>
    <t>Taesa</t>
  </si>
  <si>
    <t>Novatrans 2</t>
  </si>
  <si>
    <t xml:space="preserve">TSN </t>
  </si>
  <si>
    <t>Munirah</t>
  </si>
  <si>
    <t>GTESA</t>
  </si>
  <si>
    <t xml:space="preserve">PATESA </t>
  </si>
  <si>
    <t>ETAU</t>
  </si>
  <si>
    <t>ETEO</t>
  </si>
  <si>
    <t xml:space="preserve">NTE </t>
  </si>
  <si>
    <t xml:space="preserve">STE </t>
  </si>
  <si>
    <t xml:space="preserve">ATE I </t>
  </si>
  <si>
    <t xml:space="preserve">ATE II </t>
  </si>
  <si>
    <t xml:space="preserve">EATE </t>
  </si>
  <si>
    <t xml:space="preserve">ETEP </t>
  </si>
  <si>
    <t xml:space="preserve">ENTE </t>
  </si>
  <si>
    <t xml:space="preserve">ECTE </t>
  </si>
  <si>
    <t xml:space="preserve">ERTE </t>
  </si>
  <si>
    <t xml:space="preserve">Lumitrans </t>
  </si>
  <si>
    <t xml:space="preserve">Transleste </t>
  </si>
  <si>
    <t xml:space="preserve">Transirapé </t>
  </si>
  <si>
    <t xml:space="preserve">Transudeste </t>
  </si>
  <si>
    <t xml:space="preserve">ATE III </t>
  </si>
  <si>
    <t xml:space="preserve">São Gotardo </t>
  </si>
  <si>
    <t xml:space="preserve">Mariana </t>
  </si>
  <si>
    <t xml:space="preserve">Miracema </t>
  </si>
  <si>
    <t xml:space="preserve">Janaúba </t>
  </si>
  <si>
    <t xml:space="preserve">Aimorés </t>
  </si>
  <si>
    <t xml:space="preserve">Paraguaçu </t>
  </si>
  <si>
    <t xml:space="preserve">Brasnorte </t>
  </si>
  <si>
    <t xml:space="preserve">STC </t>
  </si>
  <si>
    <t xml:space="preserve">EBTE </t>
  </si>
  <si>
    <t xml:space="preserve">ESDE </t>
  </si>
  <si>
    <t xml:space="preserve">ETSE </t>
  </si>
  <si>
    <t xml:space="preserve">ESTE </t>
  </si>
  <si>
    <t xml:space="preserve">Ivaí </t>
  </si>
  <si>
    <t xml:space="preserve">EDTE </t>
  </si>
  <si>
    <t xml:space="preserve">Sant'Ana </t>
  </si>
  <si>
    <t>RAP TOTAL CEMIG</t>
  </si>
  <si>
    <t>Belo Monte</t>
  </si>
  <si>
    <t>Emborcação</t>
  </si>
  <si>
    <t>Santo Antônio</t>
  </si>
  <si>
    <t>Nova Ponte</t>
  </si>
  <si>
    <t>Três Marias</t>
  </si>
  <si>
    <t>Irapé</t>
  </si>
  <si>
    <t xml:space="preserve">Aimorés                      </t>
  </si>
  <si>
    <t>Salto Grande</t>
  </si>
  <si>
    <t>Amador Aguiar I (Capim Branco I)</t>
  </si>
  <si>
    <t xml:space="preserve">Sá Carvalho     </t>
  </si>
  <si>
    <t xml:space="preserve">Queimado  </t>
  </si>
  <si>
    <t>Amador Aguiar II (Capim Branco II)</t>
  </si>
  <si>
    <t xml:space="preserve">Funil                       </t>
  </si>
  <si>
    <t xml:space="preserve">Igarapava                  </t>
  </si>
  <si>
    <t>Rosal</t>
  </si>
  <si>
    <t>Baguari</t>
  </si>
  <si>
    <t>Itutinga</t>
  </si>
  <si>
    <t>Camargos</t>
  </si>
  <si>
    <t xml:space="preserve">Porto Estrela       </t>
  </si>
  <si>
    <t>Volta do Rio</t>
  </si>
  <si>
    <t>Retiro Baixo</t>
  </si>
  <si>
    <t>Candonga</t>
  </si>
  <si>
    <t xml:space="preserve">Pai Joaquim             </t>
  </si>
  <si>
    <t xml:space="preserve"> Piau</t>
  </si>
  <si>
    <t>Paracambi</t>
  </si>
  <si>
    <t xml:space="preserve">Praias de Parajuru </t>
  </si>
  <si>
    <t xml:space="preserve">Cachoeirão                        </t>
  </si>
  <si>
    <t xml:space="preserve">Salto Voltão         </t>
  </si>
  <si>
    <t>Gafanhoto</t>
  </si>
  <si>
    <t>Peti</t>
  </si>
  <si>
    <t>Santo Inácio III</t>
  </si>
  <si>
    <t>Pipoca</t>
  </si>
  <si>
    <t>Poço Fundo</t>
  </si>
  <si>
    <t xml:space="preserve"> Joasal</t>
  </si>
  <si>
    <t>São Raimundo</t>
  </si>
  <si>
    <t>Santo Inácio IV</t>
  </si>
  <si>
    <t>Neblina</t>
  </si>
  <si>
    <t>Usina</t>
  </si>
  <si>
    <t>Paticipação
Cemig</t>
  </si>
  <si>
    <t>Potência 
Cemig H</t>
  </si>
  <si>
    <t>Garantia Física 
Cemig H</t>
  </si>
  <si>
    <t xml:space="preserve">Fim da 
Concessão </t>
  </si>
  <si>
    <t>Tipo de 
Usina</t>
  </si>
  <si>
    <t>UHE</t>
  </si>
  <si>
    <t>EOL</t>
  </si>
  <si>
    <t>PCH</t>
  </si>
  <si>
    <t>Outras</t>
  </si>
  <si>
    <t>1T21</t>
  </si>
  <si>
    <t>CMIG4 (PN) no fechamento (R$/ação)</t>
  </si>
  <si>
    <t>CMIG3 (ON) no fechamento (R$/ação)</t>
  </si>
  <si>
    <t>CIG (ADR PN) no fechamento (US$/ação)</t>
  </si>
  <si>
    <t>CIG.C (ADR ON) no fechamento (US$/ação)</t>
  </si>
  <si>
    <t>XCMIG (Cemig PN Latibex) no fechamento (Euro/ação)</t>
  </si>
  <si>
    <t>Valume médio diário</t>
  </si>
  <si>
    <t>CMIG4 (PN) (R$ milhões)</t>
  </si>
  <si>
    <t>CMIG3 (ON) (R$ milhões)</t>
  </si>
  <si>
    <t>CIG (ADR PN)  (US$ milhões)</t>
  </si>
  <si>
    <t>CIG.C (ADR ON)  (US$ milhões)</t>
  </si>
  <si>
    <t>Índices</t>
  </si>
  <si>
    <t>IEE</t>
  </si>
  <si>
    <t>IBOV</t>
  </si>
  <si>
    <t>DJIA</t>
  </si>
  <si>
    <t>Indicadores</t>
  </si>
  <si>
    <t>Valor de mercado no final do exercício (R$ milhões)</t>
  </si>
  <si>
    <t>2,41 p.p</t>
  </si>
  <si>
    <t>1,85 p.p</t>
  </si>
  <si>
    <t>(1) EV = Valor de mercado (R$/ação x quantidade de ações) + dívida líquida consolidada;</t>
  </si>
  <si>
    <t>(2) Cotações ajustadas por proventos, inclusive dividendos</t>
  </si>
  <si>
    <t>(3) Dividendos distribuídos nos últimos quatro trimestres / cotação de fechamento das ações</t>
  </si>
  <si>
    <t>REQUISITOS TOTAIS</t>
  </si>
  <si>
    <t>20.296 GWh</t>
  </si>
  <si>
    <t xml:space="preserve">Geração Própria                               </t>
  </si>
  <si>
    <t xml:space="preserve">Energia Empresas Coligadas          </t>
  </si>
  <si>
    <t xml:space="preserve">Perdas Geração Rede Básica          </t>
  </si>
  <si>
    <t xml:space="preserve">Itaipu </t>
  </si>
  <si>
    <t xml:space="preserve">Compra na CCEE                            </t>
  </si>
  <si>
    <t xml:space="preserve">Contratos Bilaterais                       </t>
  </si>
  <si>
    <t>Perdas - Rede de Distribuição</t>
  </si>
  <si>
    <t>Perdas - Rede Básica</t>
  </si>
  <si>
    <r>
      <t xml:space="preserve">Vendas CEMIG D no Mercado  Cativo </t>
    </r>
    <r>
      <rPr>
        <vertAlign val="superscript"/>
        <sz val="10"/>
        <color rgb="FF000000"/>
        <rFont val="Arial"/>
        <family val="2"/>
      </rPr>
      <t>(7)</t>
    </r>
  </si>
  <si>
    <r>
      <t>Vendas Empresas Coligadas</t>
    </r>
    <r>
      <rPr>
        <vertAlign val="superscript"/>
        <sz val="10"/>
        <color rgb="FF000000"/>
        <rFont val="Arial"/>
        <family val="2"/>
      </rPr>
      <t xml:space="preserve"> (5)</t>
    </r>
  </si>
  <si>
    <r>
      <t>Vendas CEMIG GT às Distribuidoras</t>
    </r>
    <r>
      <rPr>
        <vertAlign val="superscript"/>
        <sz val="10"/>
        <color rgb="FF000000"/>
        <rFont val="Arial"/>
        <family val="2"/>
      </rPr>
      <t>(6)</t>
    </r>
  </si>
  <si>
    <r>
      <t xml:space="preserve">Contratos Regulados </t>
    </r>
    <r>
      <rPr>
        <b/>
        <vertAlign val="superscript"/>
        <sz val="10"/>
        <color rgb="FF000000"/>
        <rFont val="Arial"/>
        <family val="2"/>
      </rPr>
      <t>(1)</t>
    </r>
  </si>
  <si>
    <r>
      <t xml:space="preserve">Compra no MRE </t>
    </r>
    <r>
      <rPr>
        <b/>
        <vertAlign val="superscript"/>
        <sz val="10"/>
        <color rgb="FF000000"/>
        <rFont val="Arial"/>
        <family val="2"/>
      </rPr>
      <t>(2)</t>
    </r>
    <r>
      <rPr>
        <b/>
        <sz val="10"/>
        <color rgb="FF000000"/>
        <rFont val="Arial"/>
        <family val="2"/>
      </rPr>
      <t xml:space="preserve">                           </t>
    </r>
  </si>
  <si>
    <r>
      <t xml:space="preserve">Recebimento na RD </t>
    </r>
    <r>
      <rPr>
        <b/>
        <vertAlign val="superscript"/>
        <sz val="10"/>
        <color rgb="FF000000"/>
        <rFont val="Arial"/>
        <family val="2"/>
      </rPr>
      <t>(3)</t>
    </r>
    <r>
      <rPr>
        <b/>
        <sz val="10"/>
        <color rgb="FF000000"/>
        <rFont val="Arial"/>
        <family val="2"/>
      </rPr>
      <t xml:space="preserve">                        </t>
    </r>
  </si>
  <si>
    <r>
      <t xml:space="preserve">PROINFA  </t>
    </r>
    <r>
      <rPr>
        <b/>
        <vertAlign val="superscript"/>
        <sz val="10"/>
        <color rgb="FF000000"/>
        <rFont val="Arial"/>
        <family val="2"/>
      </rPr>
      <t>(4)</t>
    </r>
  </si>
  <si>
    <t>Compreende o balanço de energia do grupo Cemig , empresas integrais : Cemig  D, Cemig GT,  Cemig PCH, Horizontes, Rosal, Sá Carvalho e SPE's .Exclui transações entre as empresas .</t>
  </si>
  <si>
    <t>1. Contratos de Comercialização de Energia no Ambiente Regulado - CCEAR e Leilão de Ajuste</t>
  </si>
  <si>
    <t>2. Mecanismo de Realocação de Energia - MRE</t>
  </si>
  <si>
    <t>3. Geração injetada diretamente na Rede de Distribuição (Micro e Mini GD)</t>
  </si>
  <si>
    <t>4. Programa de incentivo às fontes alternativas de energia - PROINFA</t>
  </si>
  <si>
    <t>5. Contratos Bilaterais das empresas CEMIG GT, Sá Carvalho, Horizontes, Rosal, CEMIG PCH e SPE's</t>
  </si>
  <si>
    <t>6. Vendas da Cemig GT no Ambiente de Contratação Regulado - ACR</t>
  </si>
  <si>
    <t>7. Considera a energia compesada pela Micro e Mini GD e o mês de referência é o de leitura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</si>
  <si>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</si>
  <si>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</si>
  <si>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</si>
  <si>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</si>
  <si>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</si>
  <si>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</si>
  <si>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</si>
  <si>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</si>
  <si>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</si>
  <si>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-</t>
  </si>
  <si>
    <t>Fornecimento não faturado líquido</t>
  </si>
  <si>
    <t>Suprimento a outras concessionárias (3)</t>
  </si>
  <si>
    <t>Suprimento não faturado líquido</t>
  </si>
  <si>
    <t xml:space="preserve">Energia de Itaipu Binacional </t>
  </si>
  <si>
    <t xml:space="preserve">Contratos por cotas de garantia física </t>
  </si>
  <si>
    <t xml:space="preserve">Cotas das usinas de Angra I e II </t>
  </si>
  <si>
    <t xml:space="preserve">Energia de curto prazo </t>
  </si>
  <si>
    <t xml:space="preserve">PROINFA </t>
  </si>
  <si>
    <t xml:space="preserve">Contratos bilaterais </t>
  </si>
  <si>
    <t xml:space="preserve">Energia adquirida através de leilão em ambiente regulado </t>
  </si>
  <si>
    <t>Energia adquirida no ambiente livre</t>
  </si>
  <si>
    <t>Geração distribuída</t>
  </si>
  <si>
    <t>Créditos de PIS/Pasep e Cofins</t>
  </si>
  <si>
    <t>Perdas Reais</t>
  </si>
  <si>
    <t>Perdas Totais (GWh)</t>
  </si>
  <si>
    <t>% Perdas Totais</t>
  </si>
  <si>
    <t>% Perdas regulatórias</t>
  </si>
  <si>
    <t>4,98*</t>
  </si>
  <si>
    <t>9,55*</t>
  </si>
  <si>
    <r>
      <t xml:space="preserve">31/03/2020
</t>
    </r>
    <r>
      <rPr>
        <b/>
        <sz val="10"/>
        <color rgb="FFFFFFFF"/>
        <rFont val="Arial"/>
        <family val="2"/>
      </rPr>
      <t>(Reapresentado)</t>
    </r>
  </si>
  <si>
    <t xml:space="preserve">Receita de transmissão </t>
  </si>
  <si>
    <t xml:space="preserve">Receita de construção de distribuição </t>
  </si>
  <si>
    <t>Fornecimento de gás</t>
  </si>
  <si>
    <t>Multa por violação de padrão indicador de continuidade</t>
  </si>
  <si>
    <t>Receita operacional líquida</t>
  </si>
  <si>
    <t>Fornecimento bruto de energia elétrica</t>
  </si>
  <si>
    <t>Receita de uso dos sistemas elétricos de distribuição – TUSD</t>
  </si>
  <si>
    <t>CVA e outros componentes financeiros</t>
  </si>
  <si>
    <t>Restituição de créditos de PIS/Pasep e Cofins aos consumidores – Realização</t>
  </si>
  <si>
    <t xml:space="preserve">   Receita de operação e manutenção</t>
  </si>
  <si>
    <t xml:space="preserve">   Receita de construção de transmissão</t>
  </si>
  <si>
    <t xml:space="preserve">   Remuneração financeira do ativo de contrato da transmissão</t>
  </si>
  <si>
    <t>Ajuste de expectativa do fluxo de caixa do ativo financeiro indenizável da concessão de distribuição</t>
  </si>
  <si>
    <t>Receita de atualização financeira da bonificação pela outorga</t>
  </si>
  <si>
    <t>Liquidação na CCEE</t>
  </si>
  <si>
    <t>Outras receitas operacionais</t>
  </si>
  <si>
    <t>Impostos e encargos incidentes sobre a receita</t>
  </si>
  <si>
    <t xml:space="preserve">Pessoal </t>
  </si>
  <si>
    <t>Participação dos empregados e administradores no resultado</t>
  </si>
  <si>
    <t>Materiais</t>
  </si>
  <si>
    <t>Encargos de uso da rede básica de transmissão</t>
  </si>
  <si>
    <t>Gás comprado para revenda</t>
  </si>
  <si>
    <t>Obrigações pós-emprego</t>
  </si>
  <si>
    <t>Serviços de terceiros</t>
  </si>
  <si>
    <t>Energia elétrica comprada para revenda</t>
  </si>
  <si>
    <t>Depreciação e amortização</t>
  </si>
  <si>
    <t>Provisões e ajustes para perdas operacionais</t>
  </si>
  <si>
    <t>Custos de construção da infraestrutura</t>
  </si>
  <si>
    <t>Outras despesas operacionais líquidas</t>
  </si>
  <si>
    <t>Resultado do período</t>
  </si>
  <si>
    <t xml:space="preserve">+ Despesa de imposto de renda e contribuição social </t>
  </si>
  <si>
    <t>+ Resultado financeiro</t>
  </si>
  <si>
    <t>+ Depreciação e amortização</t>
  </si>
  <si>
    <t>1.845.329</t>
  </si>
  <si>
    <t>Efeitos não recorrentes e não caixa</t>
  </si>
  <si>
    <t>+ Lucro líquido atribuído a acionistas não-controladores</t>
  </si>
  <si>
    <t>+ Resultado da RTP</t>
  </si>
  <si>
    <t>5.379</t>
  </si>
  <si>
    <t>+ Ganho na alienação de ativo mantido para venda</t>
  </si>
  <si>
    <t xml:space="preserve">+ Reversão de provisões tributárias </t>
  </si>
  <si>
    <t>= LAJIDA conforme “Instrução CVM 527”</t>
  </si>
  <si>
    <t>+ Redução ao valor recuperável de ativos mantidos para venda</t>
  </si>
  <si>
    <t>+ Obrigações derivadas de contratos de investimentos</t>
  </si>
  <si>
    <t>+ Resultado da combinação de negócios</t>
  </si>
  <si>
    <t>Lajida ajustado</t>
  </si>
  <si>
    <t xml:space="preserve">RECEITAS FINANCEIRAS </t>
  </si>
  <si>
    <t>Renda de aplicação financeira</t>
  </si>
  <si>
    <t>Acréscimos moratórios sobre venda de energia</t>
  </si>
  <si>
    <t>Variação monetária</t>
  </si>
  <si>
    <t>Variação monetária de depósitos vinculados a litígios</t>
  </si>
  <si>
    <t xml:space="preserve">DESPESAS FINANCEIRAS </t>
  </si>
  <si>
    <t>Variações cambiais – Itaipu Binacional</t>
  </si>
  <si>
    <t>Variação monetária – empréstimos, financiamentos e debêntures (nota 21)</t>
  </si>
  <si>
    <t>Variação monetária – Concessão Onerosa</t>
  </si>
  <si>
    <t>RESULTADO FINANCEIRO LÍQUIDO</t>
  </si>
  <si>
    <t>Variação monetária – CVA</t>
  </si>
  <si>
    <t>PIS/Pasep e Cofins incidentes sobre as receitas financeiras</t>
  </si>
  <si>
    <t>Ganhos com instrumentos financeiros</t>
  </si>
  <si>
    <t>Atualização dos créditos de PIS/Pasep e Cofins</t>
  </si>
  <si>
    <t>Encargos de empréstimos, financiamentos e debêntures</t>
  </si>
  <si>
    <t>Amortização do custo de transação</t>
  </si>
  <si>
    <t>Variações cambiais – empréstimos e financiamentos</t>
  </si>
  <si>
    <t>Atualização PIS/Pasep e Cofins sobre ICMS</t>
  </si>
  <si>
    <t>Encargos e variação monetária de obrigação pós-emprego</t>
  </si>
  <si>
    <t>Perdas com instrumentos financeiros</t>
  </si>
  <si>
    <t>Variação monetária de arrendamento</t>
  </si>
  <si>
    <r>
      <t>(1)</t>
    </r>
    <r>
      <rPr>
        <sz val="8"/>
        <color rgb="FF404040"/>
        <rFont val="Times New Roman"/>
        <family val="1"/>
      </rPr>
      <t xml:space="preserve">      </t>
    </r>
    <r>
      <rPr>
        <sz val="8"/>
        <color rgb="FF404040"/>
        <rFont val="Calibri"/>
        <family val="2"/>
        <scheme val="minor"/>
      </rPr>
      <t>As despesas com PIS/Pasep e Cofins são incidentes sobre as receitas financeiras e juros sobre o capital próprio.</t>
    </r>
  </si>
  <si>
    <r>
      <t>(2)</t>
    </r>
    <r>
      <rPr>
        <sz val="8"/>
        <color rgb="FF404040"/>
        <rFont val="Times New Roman"/>
        <family val="1"/>
      </rPr>
      <t xml:space="preserve">      </t>
    </r>
    <r>
      <rPr>
        <sz val="8"/>
        <color rgb="FF404040"/>
        <rFont val="Calibri"/>
        <family val="2"/>
        <scheme val="minor"/>
      </rPr>
      <t>Inclui o valor de R$1.541 referente à variação monetária negativa sobre CVA. Para mais informações, ver nota explicativa nº 13.</t>
    </r>
  </si>
  <si>
    <r>
      <t>(3)</t>
    </r>
    <r>
      <rPr>
        <sz val="8"/>
        <color rgb="FF404040"/>
        <rFont val="Times New Roman"/>
        <family val="1"/>
      </rPr>
      <t xml:space="preserve">      </t>
    </r>
    <r>
      <rPr>
        <sz val="8"/>
        <color rgb="FF404040"/>
        <rFont val="Calibri"/>
        <family val="2"/>
        <scheme val="minor"/>
      </rPr>
      <t xml:space="preserve">A atualização dos créditos tributários referentes a PIS/Pasep e Cofins sobre ICMS e do passivo a restituir aos consumidores é apresentada pelo valor líquido. Com a compensação dos créditos, o passivo a restituir aos consumidores passou a superar o valor dos créditos a compensar, gerando uma despesa financeira líquida. </t>
    </r>
  </si>
  <si>
    <t>Dólar Norte-Americano</t>
  </si>
  <si>
    <t xml:space="preserve">                   -   </t>
  </si>
  <si>
    <t>Total por moedas</t>
  </si>
  <si>
    <t xml:space="preserve">                    -   </t>
  </si>
  <si>
    <t>Indexadores</t>
  </si>
  <si>
    <t>IPCA (1)</t>
  </si>
  <si>
    <t>UFIR/RGR (2)</t>
  </si>
  <si>
    <t>CDI (3)</t>
  </si>
  <si>
    <t>URTJ/TJLP (4)</t>
  </si>
  <si>
    <t xml:space="preserve">                  -   </t>
  </si>
  <si>
    <t>Total por indexadores</t>
  </si>
  <si>
    <t>(-) Custos de transação</t>
  </si>
  <si>
    <t>(±) Recursos antecipados</t>
  </si>
  <si>
    <t>(-) Deságio</t>
  </si>
  <si>
    <t>Total geral</t>
  </si>
  <si>
    <t>MOEDA ESTRANGEIRA</t>
  </si>
  <si>
    <t>Diversas</t>
  </si>
  <si>
    <t>U$$</t>
  </si>
  <si>
    <t xml:space="preserve">                -   </t>
  </si>
  <si>
    <t>Dívida em moeda estrangeira</t>
  </si>
  <si>
    <t>MOEDA NACIONAL</t>
  </si>
  <si>
    <t>TJLP + 2,50%</t>
  </si>
  <si>
    <t>UFIR + 6,00% a 8,00%</t>
  </si>
  <si>
    <t>110,00% do CDI</t>
  </si>
  <si>
    <t>(-) Custos de Transação</t>
  </si>
  <si>
    <t>Dívida em moeda nacional</t>
  </si>
  <si>
    <t>Total de empréstimos e financiamento</t>
  </si>
  <si>
    <t>IPCA + 6,20%</t>
  </si>
  <si>
    <t>140,00% do CDI</t>
  </si>
  <si>
    <t>IPCA + 4,70%</t>
  </si>
  <si>
    <t>IPCA + 5,10%</t>
  </si>
  <si>
    <t>CDI + 0,45%</t>
  </si>
  <si>
    <t>IPCA + 4,10%</t>
  </si>
  <si>
    <t xml:space="preserve">TJLP+1,82% </t>
  </si>
  <si>
    <t>Selic + 1,82%</t>
  </si>
  <si>
    <t>TJLP + 1,82%</t>
  </si>
  <si>
    <t>CDI + 1,50%</t>
  </si>
  <si>
    <t>IPCA + 5,27%</t>
  </si>
  <si>
    <t xml:space="preserve">             -   </t>
  </si>
  <si>
    <t>Total de debêntures</t>
  </si>
  <si>
    <t>Total geral consolidado</t>
  </si>
  <si>
    <t>Banco do Brasil S.A. - bônus diversos</t>
  </si>
  <si>
    <t>Eurobonds</t>
  </si>
  <si>
    <t>Caixa Econômica Federal</t>
  </si>
  <si>
    <t>Eletrobrás</t>
  </si>
  <si>
    <t>Sonda</t>
  </si>
  <si>
    <t>Debêntures - 3ª Emissão - 3ª Série</t>
  </si>
  <si>
    <t>Debêntures - 7ª Emissão - Série Única</t>
  </si>
  <si>
    <t>Debêntures - 3ª Emissão - 2ª Série</t>
  </si>
  <si>
    <t>Debêntures - 7ª Emissão - 1ª Série</t>
  </si>
  <si>
    <t>Debêntures - 7ª Emissão - 2ª Série</t>
  </si>
  <si>
    <t>Debêntures - - 4ª emissão - 1ª série</t>
  </si>
  <si>
    <t>Debêntures - 4ª emissão - 2ª série</t>
  </si>
  <si>
    <t>Debêntures - 4ª emissão - 3ª série</t>
  </si>
  <si>
    <t>Debêntures - 4ª emissão - 4ª série</t>
  </si>
  <si>
    <t>Debêntures - 7ª emissão - Série única</t>
  </si>
  <si>
    <t>Debêntures - 8ª emissão - Série única</t>
  </si>
  <si>
    <t>(-) Deságio na emissão de debêntures</t>
  </si>
  <si>
    <t>CIRCULANTE</t>
  </si>
  <si>
    <t>Caixa e equivalentes de caixa</t>
  </si>
  <si>
    <t>Títulos e valores mobiliários</t>
  </si>
  <si>
    <t>Consumidores, revendedores e concessionários  de transporte de energia</t>
  </si>
  <si>
    <t>Ativos financeiros e setoriais da concessão</t>
  </si>
  <si>
    <t>Ativos de contrato</t>
  </si>
  <si>
    <t>Tributos compensáveis</t>
  </si>
  <si>
    <t>Imposto de renda e contribuição social a recuperar</t>
  </si>
  <si>
    <t>Dividendos a receber</t>
  </si>
  <si>
    <t>Contribuição de iluminação pública</t>
  </si>
  <si>
    <t>Reembolso de subsídios tarifários</t>
  </si>
  <si>
    <t>Instrumentos financeiros derivativos</t>
  </si>
  <si>
    <t xml:space="preserve">Outros </t>
  </si>
  <si>
    <t>TOTAL DO CIRCULANTE</t>
  </si>
  <si>
    <t>Ativos classificados como mantidos para venda</t>
  </si>
  <si>
    <t>NÃO CIRCULANTE</t>
  </si>
  <si>
    <t xml:space="preserve">Tributos compensáveis </t>
  </si>
  <si>
    <t>Impostos de renda e contribuição social diferidos</t>
  </si>
  <si>
    <t xml:space="preserve">Depósitos vinculados a litígios </t>
  </si>
  <si>
    <t>Contas a receber do Estado de Minas Gerais</t>
  </si>
  <si>
    <t>Investimentos</t>
  </si>
  <si>
    <t>Imobilizado</t>
  </si>
  <si>
    <t>Intangível</t>
  </si>
  <si>
    <t xml:space="preserve">Operações de arrendamento mercantil - direito de uso </t>
  </si>
  <si>
    <t>TOTAL DO NÃO CIRCULANTE</t>
  </si>
  <si>
    <t>TOTAL DO ATIVO</t>
  </si>
  <si>
    <t>Fornecedores</t>
  </si>
  <si>
    <t>Encargos regulatórios</t>
  </si>
  <si>
    <t>Impostos, taxas e contribuições</t>
  </si>
  <si>
    <t>Imposto de renda e contribuição social</t>
  </si>
  <si>
    <t>Juros sobre capital próprio e dividendos a pagar</t>
  </si>
  <si>
    <t>Empréstimos, financiamentos e debêntures</t>
  </si>
  <si>
    <t>Salários e contribuições sociais</t>
  </si>
  <si>
    <t>Passivo financeiro da concessão</t>
  </si>
  <si>
    <t>Pis/Pasep e Cofins a ser restituído a consumidores</t>
  </si>
  <si>
    <t>Opções de venda SAAG</t>
  </si>
  <si>
    <t>Operações de arrendamento mercantil</t>
  </si>
  <si>
    <t>Outras obrigações</t>
  </si>
  <si>
    <t>Imposto de renda e contribuição social diferidos</t>
  </si>
  <si>
    <t>Provisões</t>
  </si>
  <si>
    <t>PIS/Pasep e Cofins a ser restituído a consumidores</t>
  </si>
  <si>
    <t>TOTAL DO PASSIVO</t>
  </si>
  <si>
    <t xml:space="preserve">PATRIMÔNIO LÍQUIDO </t>
  </si>
  <si>
    <t>Capital social</t>
  </si>
  <si>
    <t>Reservas de capital</t>
  </si>
  <si>
    <t>Reservas de lucros</t>
  </si>
  <si>
    <t>Ajustes de avaliação patrimonial</t>
  </si>
  <si>
    <t>Lucros acumulados</t>
  </si>
  <si>
    <t>ATRIBUÍDO A PARTICIPAÇÃO DOS ACIONISTAS CONTROLADORES</t>
  </si>
  <si>
    <t>PARTICIPAÇÃO DE ACIONISTA NÃO-CONTROLADOR</t>
  </si>
  <si>
    <t>PATRIMÔNIO LÍQUIDO</t>
  </si>
  <si>
    <t>TOTAL DO PASSIVO E DO PATRIMÔNIO LÍQUIDO</t>
  </si>
  <si>
    <t>OPERAÇÕES EM CONTINUIDADE</t>
  </si>
  <si>
    <t>RECEITA LÍQUIDA</t>
  </si>
  <si>
    <t>CUSTOS OPERACIONAIS</t>
  </si>
  <si>
    <t>CUSTO COM ENERGIA ELÉTRICA E GÁS</t>
  </si>
  <si>
    <t xml:space="preserve">Energia elétrica comprada para revenda </t>
  </si>
  <si>
    <t>OUTROS CUSTOS</t>
  </si>
  <si>
    <t xml:space="preserve">Pessoal e administradores </t>
  </si>
  <si>
    <t xml:space="preserve">Provisões operacionais </t>
  </si>
  <si>
    <t>Custo de construção de infraestrutura</t>
  </si>
  <si>
    <t>Outros</t>
  </si>
  <si>
    <t>CUSTO TOTAL</t>
  </si>
  <si>
    <t>LUCRO BRUTO</t>
  </si>
  <si>
    <t xml:space="preserve">DESPESAS (RECEITAS) OPERACIONAIS </t>
  </si>
  <si>
    <t xml:space="preserve">  Despesas com Vendas</t>
  </si>
  <si>
    <t xml:space="preserve">  Despesas Gerais e Administrativas</t>
  </si>
  <si>
    <t xml:space="preserve">  Despesas com Provisões Operacionais</t>
  </si>
  <si>
    <t xml:space="preserve"> Outras Despesas Operacionais, líquidas</t>
  </si>
  <si>
    <t>Revisão Tarifária Periódica, líquida</t>
  </si>
  <si>
    <t>Ganho na alienação de ativo mantido para venda, líquido</t>
  </si>
  <si>
    <t xml:space="preserve">Resultado de combinação de negócios </t>
  </si>
  <si>
    <t>Redução ao valor recuperável de ativos mantidos para venda</t>
  </si>
  <si>
    <t>Resultado de equivalência patrimonial</t>
  </si>
  <si>
    <t>Receitas financeiras</t>
  </si>
  <si>
    <t>Despesas financeiras</t>
  </si>
  <si>
    <t>Resultado antes do imposto de renda e da contribuição social</t>
  </si>
  <si>
    <t>Imposto de renda e contribuição social correntes</t>
  </si>
  <si>
    <t>LUCRO LÍQUIDO (PREJUÍZO)  DO PERÍODO</t>
  </si>
  <si>
    <t>Total do lucro líquido (prejuízo) do período atribuído a:</t>
  </si>
  <si>
    <t>Participação dos acionistas controladores</t>
  </si>
  <si>
    <t>Participação dos acionistas não-controladores</t>
  </si>
  <si>
    <t>Lucro (prejuízo) básico por ação preferencial</t>
  </si>
  <si>
    <t>Lucro (prejuízo) básico por ação ordinária</t>
  </si>
  <si>
    <t>Lucro (prejuízo) diluído por ação preferencial</t>
  </si>
  <si>
    <t>Lucro (prejuízo) diluído por ação ordinária</t>
  </si>
  <si>
    <r>
      <t xml:space="preserve">Jan a Mar/2020
</t>
    </r>
    <r>
      <rPr>
        <b/>
        <sz val="10"/>
        <color rgb="FFFFFFFF"/>
        <rFont val="Arial"/>
        <family val="2"/>
      </rPr>
      <t>(reapresentado)</t>
    </r>
  </si>
  <si>
    <t>FLUXO DE CAIXA DAS ATIVIDADES OPERACIONAIS</t>
  </si>
  <si>
    <t>Lucro líquido (prejuízo)  do período</t>
  </si>
  <si>
    <t>Despesas (receitas) que não afetam o caixa e equivalentes de caixa</t>
  </si>
  <si>
    <t>Baixa de valor residual líquido de ativos de contrato, ativos financeiros da concessão, imobilizado e intangível</t>
  </si>
  <si>
    <t>Resultado da combinação de negócios</t>
  </si>
  <si>
    <t>Ajuste na expectativa do fluxo de caixa dos ativos financeiros e de contrato da concessão</t>
  </si>
  <si>
    <t>Efeitos da revisão tarifária periódica da RAP</t>
  </si>
  <si>
    <t>Juros e variações monetárias</t>
  </si>
  <si>
    <t>Variação cambial de empréstimos e financiamentos</t>
  </si>
  <si>
    <t>Ganho na alienação de ativo mantido para venda</t>
  </si>
  <si>
    <t>Amortização de custo de transação de empréstimos e financiamentos</t>
  </si>
  <si>
    <t>Provisões operacionais e perdas estimadas</t>
  </si>
  <si>
    <t>Variação do valor justo de instrumentos financeiros derivativos – swap e opções</t>
  </si>
  <si>
    <t>Conta de compensação de variação de valores de itens da “Parcela A” (CVA) e outros componentes financeiros</t>
  </si>
  <si>
    <t>Aumento (redução) de ativos</t>
  </si>
  <si>
    <t>Consumidores, revendedores e concessionários de energia</t>
  </si>
  <si>
    <t>Depósitos vinculados a litígios</t>
  </si>
  <si>
    <t>Dividendos recebidos</t>
  </si>
  <si>
    <t>Ativos de contrato e financeiros da concessão</t>
  </si>
  <si>
    <t>Aumento (redução) de passivos</t>
  </si>
  <si>
    <t>Imposto de renda e contribuição social a pagar</t>
  </si>
  <si>
    <t xml:space="preserve">Caixa gerado (consumido) pelas atividades operacionais </t>
  </si>
  <si>
    <t>Juros sobre empréstimos, financiamentos, debêntures pagos</t>
  </si>
  <si>
    <t>Juros sobre arrendamentos pagos</t>
  </si>
  <si>
    <t>Imposto de renda e contribuição social pagos</t>
  </si>
  <si>
    <t>CAIXA LÍQUIDO GERADO (CONSUMIDO) PELAS ATIVIDADES OPERACIONAIS</t>
  </si>
  <si>
    <t>FLUXO DE CAIXA DAS ATIVIDADES DE INVESTIMENTO</t>
  </si>
  <si>
    <t>Em títulos e valores mobiliários – aplicação financeira</t>
  </si>
  <si>
    <t>Fundos vinculados</t>
  </si>
  <si>
    <t>Em investimentos</t>
  </si>
  <si>
    <t xml:space="preserve">     Aquisição de participação societária e aporte em investidas</t>
  </si>
  <si>
    <t xml:space="preserve"> Ganho na alienação de participação societária, líquido dos    custos</t>
  </si>
  <si>
    <t xml:space="preserve">     Caixa oriundo de combinação de negócios</t>
  </si>
  <si>
    <t>Mútuo com partes relacionadas</t>
  </si>
  <si>
    <t>Em imobilizado</t>
  </si>
  <si>
    <t>Em intangível</t>
  </si>
  <si>
    <t xml:space="preserve">Em ativos de contrato – infraestrutura de distribuição e gás </t>
  </si>
  <si>
    <t>CAIXA LÍQUIDO GERADO (CONSUMIDO) PELAS ATIVIDADES DE INVESTIMENTO</t>
  </si>
  <si>
    <t>FLUXO DE CAIXA DAS ATIVIDADES DE FINANCIAMENTO</t>
  </si>
  <si>
    <t xml:space="preserve">Juros sobre capital próprio e dividendos pagos </t>
  </si>
  <si>
    <t>Pagamentos de empréstimos, financiamentos e debêntures</t>
  </si>
  <si>
    <t>Arrendamentos pagos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</si>
  <si>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</si>
  <si>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</si>
  <si>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</si>
  <si>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</si>
  <si>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r>
      <t xml:space="preserve">Cotação das ações </t>
    </r>
    <r>
      <rPr>
        <b/>
        <vertAlign val="superscript"/>
        <sz val="10"/>
        <color rgb="FF375623"/>
        <rFont val="Arial"/>
        <family val="2"/>
      </rPr>
      <t>(2)</t>
    </r>
  </si>
  <si>
    <r>
      <t xml:space="preserve">Enterprise value (EV - R$ milhões) </t>
    </r>
    <r>
      <rPr>
        <vertAlign val="superscript"/>
        <sz val="10"/>
        <color rgb="FF000000"/>
        <rFont val="Arial"/>
        <family val="2"/>
      </rPr>
      <t xml:space="preserve">(1) </t>
    </r>
  </si>
  <si>
    <r>
      <t xml:space="preserve">Dividend Yield de CMIG4 (PN) (%)  </t>
    </r>
    <r>
      <rPr>
        <vertAlign val="superscript"/>
        <sz val="10"/>
        <color rgb="FF000000"/>
        <rFont val="Arial"/>
        <family val="2"/>
      </rPr>
      <t>(3)</t>
    </r>
  </si>
  <si>
    <r>
      <t xml:space="preserve">Dividend Yield de CMIG3 (ON) (%) </t>
    </r>
    <r>
      <rPr>
        <vertAlign val="superscript"/>
        <sz val="10"/>
        <color rgb="FF000000"/>
        <rFont val="Arial"/>
        <family val="2"/>
      </rPr>
      <t xml:space="preserve"> (3)</t>
    </r>
  </si>
  <si>
    <t>Geração</t>
  </si>
  <si>
    <t>Infraestrutura</t>
  </si>
  <si>
    <t>Ampliação da PCH Poço Fundo</t>
  </si>
  <si>
    <t>Transmissão</t>
  </si>
  <si>
    <t>Distribuição</t>
  </si>
  <si>
    <t>Blindagem de BT</t>
  </si>
  <si>
    <t>Plano Integral de Combate às Perdas Comerciais</t>
  </si>
  <si>
    <t>Holding</t>
  </si>
  <si>
    <t>Cemig SIM (aporte)</t>
  </si>
  <si>
    <t>Gasmig</t>
  </si>
  <si>
    <t>TOTAL</t>
  </si>
  <si>
    <r>
      <t>(1)</t>
    </r>
    <r>
      <rPr>
        <sz val="7"/>
        <color rgb="FF404040"/>
        <rFont val="Times New Roman"/>
        <family val="1"/>
      </rPr>
      <t xml:space="preserve">       </t>
    </r>
    <r>
      <rPr>
        <sz val="7"/>
        <color rgb="FF404040"/>
        <rFont val="Calibri"/>
        <family val="2"/>
        <scheme val="minor"/>
      </rPr>
      <t>Informações não auditadas pelos auditores independentes.</t>
    </r>
  </si>
  <si>
    <r>
      <t>(2)</t>
    </r>
    <r>
      <rPr>
        <sz val="7"/>
        <color rgb="FF404040"/>
        <rFont val="Times New Roman"/>
        <family val="1"/>
      </rPr>
      <t xml:space="preserve">       </t>
    </r>
    <r>
      <rPr>
        <sz val="7"/>
        <color rgb="FF404040"/>
        <rFont val="Calibri"/>
        <family val="2"/>
        <scheme val="minor"/>
      </rPr>
      <t>Inclui Contrato de Comercialização de Energia no Ambiente Regulado (CCEAR), contratos bilaterais com outros agentes e as receitas de gestão de ativos de geração (GAG) das 18 usinas hidrelétricas do Lote D do Leilão nº 12/2015.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</si>
</sst>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_-;\-* #,##0.00_-;_-* &quot;-&quot;??_-;_-@_-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16]d\-mmm\-yy;@"/>
    <numFmt numFmtId="168" formatCode="_-* #,##0.0_-;\-* #,##0.0_-;_-* &quot;-&quot;??_-;_-@_-"/>
    <numFmt numFmtId="169" formatCode="dd/mm/yy;@"/>
    <numFmt numFmtId="170" formatCode="_(* #,##0.00_);_(* \(#,##0.00\);_(* &quot;-&quot;??_);_(@_)"/>
    <numFmt numFmtId="171" formatCode="0.0%"/>
    <numFmt numFmtId="172" formatCode="#,##0_ ;[Red]\-#,##0\ "/>
    <numFmt numFmtId="173" formatCode="_-* #,##0.00_-;\(#,##0.00\);_-* &quot;-&quot;??_-;_-@_-"/>
    <numFmt numFmtId="174" formatCode="_-* #,##0_-;\(#,##0\);_-* &quot;-&quot;??_-;_-@_-"/>
    <numFmt numFmtId="175" formatCode="_-* #,##0_-;\-* #,##0_-;_-* &quot;-&quot;??_-;_-@_-"/>
    <numFmt numFmtId="176" formatCode="[$-416]mmm\-yy;@"/>
    <numFmt numFmtId="177" formatCode="[$-416]mmmm\-yy;@"/>
  </numFmts>
  <fonts count="5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sz val="7.5"/>
      <color rgb="FF404040"/>
      <name val="Calibri"/>
      <family val="2"/>
    </font>
    <font>
      <sz val="7"/>
      <color rgb="FF404040"/>
      <name val="Times New Roman"/>
      <family val="1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sz val="10"/>
      <color rgb="FF595959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sz val="12"/>
      <color rgb="FF404040"/>
      <name val="Arial"/>
      <family val="2"/>
    </font>
    <font>
      <b/>
      <sz val="11"/>
      <color theme="0"/>
      <name val="Arial"/>
      <family val="2"/>
    </font>
    <font>
      <sz val="11"/>
      <color rgb="FFFFFFFF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7"/>
      <color rgb="FF000000"/>
      <name val="Calibri"/>
      <family val="2"/>
    </font>
    <font>
      <b/>
      <vertAlign val="superscript"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sz val="7"/>
      <color rgb="FF000000"/>
      <name val="Arial"/>
      <family val="2"/>
    </font>
    <font>
      <sz val="8"/>
      <color rgb="FF404040"/>
      <name val="Calibri"/>
      <family val="2"/>
      <scheme val="minor"/>
    </font>
    <font>
      <sz val="8"/>
      <color rgb="FF404040"/>
      <name val="Times New Roman"/>
      <family val="1"/>
    </font>
    <font>
      <b/>
      <sz val="10"/>
      <color rgb="FF375623"/>
      <name val="Arial"/>
      <family val="2"/>
    </font>
    <font>
      <b/>
      <vertAlign val="superscript"/>
      <sz val="10"/>
      <color rgb="FF375623"/>
      <name val="Arial"/>
      <family val="2"/>
    </font>
    <font>
      <sz val="10"/>
      <color rgb="FF333333"/>
      <name val="Arial"/>
      <family val="2"/>
    </font>
    <font>
      <sz val="7"/>
      <color rgb="FF40404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F2F2F2"/>
        <bgColor rgb="FF000000"/>
      </patternFill>
    </fill>
  </fills>
  <borders count="5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FF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medium">
        <color rgb="FF375623"/>
      </top>
      <bottom style="medium">
        <color rgb="FF375623"/>
      </bottom>
      <diagonal/>
    </border>
    <border>
      <left/>
      <right/>
      <top/>
      <bottom style="medium">
        <color rgb="FFA9D08E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theme="0"/>
      </right>
      <top/>
      <bottom/>
      <diagonal/>
    </border>
    <border>
      <left/>
      <right style="double">
        <color theme="0"/>
      </right>
      <top/>
      <bottom style="thin">
        <color indexed="64"/>
      </bottom>
      <diagonal/>
    </border>
    <border>
      <left/>
      <right style="double">
        <color theme="0"/>
      </right>
      <top style="thin">
        <color indexed="64"/>
      </top>
      <bottom style="thin">
        <color indexed="64"/>
      </bottom>
      <diagonal/>
    </border>
    <border>
      <left/>
      <right style="double">
        <color theme="0"/>
      </right>
      <top style="thin">
        <color indexed="64"/>
      </top>
      <bottom/>
      <diagonal/>
    </border>
    <border>
      <left/>
      <right style="double">
        <color theme="0"/>
      </right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/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/>
    <xf numFmtId="17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0" fillId="2" borderId="0" applyFont="0" applyBorder="0" applyAlignment="0">
      <alignment vertical="center" wrapText="1"/>
    </xf>
    <xf numFmtId="0" fontId="22" fillId="0" borderId="0"/>
  </cellStyleXfs>
  <cellXfs count="370">
    <xf numFmtId="0" fontId="0" fillId="0" borderId="0" xfId="0"/>
    <xf numFmtId="0" fontId="1" fillId="3" borderId="0" xfId="0" applyFont="1" applyFill="1"/>
    <xf numFmtId="0" fontId="4" fillId="7" borderId="0" xfId="0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4" fontId="4" fillId="0" borderId="0" xfId="0" applyNumberFormat="1" applyFont="1"/>
    <xf numFmtId="166" fontId="4" fillId="0" borderId="0" xfId="1" applyNumberFormat="1" applyFont="1"/>
    <xf numFmtId="164" fontId="4" fillId="0" borderId="0" xfId="0" applyNumberFormat="1" applyFont="1"/>
    <xf numFmtId="166" fontId="4" fillId="0" borderId="0" xfId="0" applyNumberFormat="1" applyFont="1"/>
    <xf numFmtId="0" fontId="9" fillId="4" borderId="0" xfId="0" applyFont="1" applyFill="1" applyAlignment="1">
      <alignment horizontal="left"/>
    </xf>
    <xf numFmtId="164" fontId="10" fillId="4" borderId="0" xfId="1" applyNumberFormat="1" applyFont="1" applyFill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 applyFill="1" applyAlignment="1">
      <alignment vertical="top" wrapText="1"/>
    </xf>
    <xf numFmtId="164" fontId="10" fillId="0" borderId="0" xfId="1" applyNumberFormat="1" applyFont="1" applyFill="1" applyAlignment="1">
      <alignment vertical="top" wrapText="1"/>
    </xf>
    <xf numFmtId="165" fontId="4" fillId="0" borderId="0" xfId="1" applyNumberFormat="1" applyFont="1"/>
    <xf numFmtId="0" fontId="4" fillId="0" borderId="0" xfId="0" applyFont="1" applyFill="1"/>
    <xf numFmtId="164" fontId="4" fillId="0" borderId="0" xfId="1" applyNumberFormat="1" applyFont="1" applyFill="1"/>
    <xf numFmtId="10" fontId="4" fillId="0" borderId="0" xfId="2" applyNumberFormat="1" applyFont="1" applyFill="1"/>
    <xf numFmtId="0" fontId="4" fillId="4" borderId="0" xfId="0" applyFont="1" applyFill="1"/>
    <xf numFmtId="0" fontId="6" fillId="6" borderId="0" xfId="0" applyFont="1" applyFill="1" applyAlignment="1">
      <alignment horizontal="left" vertical="center"/>
    </xf>
    <xf numFmtId="164" fontId="6" fillId="6" borderId="1" xfId="1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64" fontId="6" fillId="6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167" fontId="12" fillId="0" borderId="0" xfId="0" applyNumberFormat="1" applyFont="1" applyAlignment="1">
      <alignment horizontal="center"/>
    </xf>
    <xf numFmtId="168" fontId="12" fillId="0" borderId="0" xfId="1" applyNumberFormat="1" applyFont="1" applyAlignment="1">
      <alignment horizontal="center"/>
    </xf>
    <xf numFmtId="10" fontId="13" fillId="0" borderId="0" xfId="2" applyNumberFormat="1" applyFont="1" applyAlignment="1">
      <alignment horizontal="center"/>
    </xf>
    <xf numFmtId="43" fontId="12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43" fontId="19" fillId="0" borderId="0" xfId="1" applyFont="1" applyAlignment="1">
      <alignment horizontal="center"/>
    </xf>
    <xf numFmtId="43" fontId="17" fillId="0" borderId="0" xfId="1" applyFont="1" applyAlignment="1">
      <alignment horizontal="center"/>
    </xf>
    <xf numFmtId="10" fontId="19" fillId="0" borderId="0" xfId="2" applyNumberFormat="1" applyFont="1" applyAlignment="1">
      <alignment horizontal="center"/>
    </xf>
    <xf numFmtId="168" fontId="17" fillId="0" borderId="0" xfId="1" applyNumberFormat="1" applyFont="1" applyAlignment="1">
      <alignment horizontal="center"/>
    </xf>
    <xf numFmtId="0" fontId="6" fillId="6" borderId="0" xfId="0" applyFont="1" applyFill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164" fontId="6" fillId="6" borderId="3" xfId="1" applyNumberFormat="1" applyFont="1" applyFill="1" applyBorder="1" applyAlignment="1">
      <alignment horizontal="center" vertical="center" wrapText="1"/>
    </xf>
    <xf numFmtId="43" fontId="8" fillId="6" borderId="3" xfId="1" applyFont="1" applyFill="1" applyBorder="1" applyAlignment="1">
      <alignment horizontal="center" vertical="center" wrapText="1"/>
    </xf>
    <xf numFmtId="43" fontId="6" fillId="6" borderId="3" xfId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center" vertical="center"/>
    </xf>
    <xf numFmtId="0" fontId="22" fillId="0" borderId="0" xfId="3"/>
    <xf numFmtId="0" fontId="22" fillId="0" borderId="0" xfId="3" applyFill="1"/>
    <xf numFmtId="164" fontId="22" fillId="0" borderId="0" xfId="3" applyNumberFormat="1" applyFill="1"/>
    <xf numFmtId="164" fontId="0" fillId="0" borderId="0" xfId="4" applyNumberFormat="1" applyFont="1" applyFill="1"/>
    <xf numFmtId="171" fontId="0" fillId="0" borderId="0" xfId="5" applyNumberFormat="1" applyFont="1" applyFill="1"/>
    <xf numFmtId="164" fontId="0" fillId="0" borderId="0" xfId="4" applyNumberFormat="1" applyFont="1"/>
    <xf numFmtId="172" fontId="0" fillId="9" borderId="0" xfId="4" applyNumberFormat="1" applyFont="1" applyFill="1"/>
    <xf numFmtId="0" fontId="22" fillId="9" borderId="0" xfId="3" applyFill="1"/>
    <xf numFmtId="172" fontId="22" fillId="0" borderId="0" xfId="3" applyNumberFormat="1" applyFill="1"/>
    <xf numFmtId="0" fontId="22" fillId="9" borderId="0" xfId="3" applyFont="1" applyFill="1"/>
    <xf numFmtId="0" fontId="22" fillId="0" borderId="0" xfId="3" quotePrefix="1"/>
    <xf numFmtId="0" fontId="22" fillId="0" borderId="0" xfId="3" applyAlignment="1">
      <alignment wrapText="1"/>
    </xf>
    <xf numFmtId="0" fontId="22" fillId="0" borderId="0" xfId="3" quotePrefix="1" applyFill="1"/>
    <xf numFmtId="39" fontId="23" fillId="0" borderId="0" xfId="3" applyNumberFormat="1" applyFont="1"/>
    <xf numFmtId="39" fontId="22" fillId="0" borderId="0" xfId="3" applyNumberFormat="1" applyFill="1"/>
    <xf numFmtId="172" fontId="0" fillId="0" borderId="0" xfId="4" applyNumberFormat="1" applyFont="1"/>
    <xf numFmtId="172" fontId="0" fillId="5" borderId="0" xfId="4" applyNumberFormat="1" applyFont="1" applyFill="1"/>
    <xf numFmtId="0" fontId="22" fillId="5" borderId="0" xfId="3" applyFont="1" applyFill="1"/>
    <xf numFmtId="0" fontId="22" fillId="5" borderId="0" xfId="3" applyFill="1"/>
    <xf numFmtId="3" fontId="0" fillId="0" borderId="0" xfId="0" applyNumberFormat="1"/>
    <xf numFmtId="0" fontId="25" fillId="0" borderId="0" xfId="0" applyFont="1" applyAlignment="1">
      <alignment horizontal="left" vertical="center" indent="3"/>
    </xf>
    <xf numFmtId="0" fontId="26" fillId="0" borderId="0" xfId="0" applyFont="1" applyAlignment="1">
      <alignment horizontal="left" vertical="center" indent="3"/>
    </xf>
    <xf numFmtId="0" fontId="30" fillId="6" borderId="0" xfId="0" applyFont="1" applyFill="1" applyBorder="1" applyAlignment="1">
      <alignment vertical="center" wrapText="1"/>
    </xf>
    <xf numFmtId="0" fontId="21" fillId="6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 wrapText="1"/>
    </xf>
    <xf numFmtId="0" fontId="31" fillId="8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horizontal="center" vertical="center" wrapText="1"/>
    </xf>
    <xf numFmtId="174" fontId="31" fillId="2" borderId="2" xfId="0" applyNumberFormat="1" applyFont="1" applyFill="1" applyBorder="1" applyAlignment="1">
      <alignment horizontal="right" vertical="center" wrapText="1"/>
    </xf>
    <xf numFmtId="174" fontId="31" fillId="8" borderId="2" xfId="0" applyNumberFormat="1" applyFont="1" applyFill="1" applyBorder="1" applyAlignment="1">
      <alignment horizontal="right" vertical="center" wrapText="1"/>
    </xf>
    <xf numFmtId="174" fontId="30" fillId="2" borderId="2" xfId="0" applyNumberFormat="1" applyFont="1" applyFill="1" applyBorder="1" applyAlignment="1">
      <alignment horizontal="right" vertical="center" wrapText="1"/>
    </xf>
    <xf numFmtId="173" fontId="31" fillId="2" borderId="2" xfId="0" applyNumberFormat="1" applyFont="1" applyFill="1" applyBorder="1" applyAlignment="1">
      <alignment horizontal="right" vertical="center" wrapText="1"/>
    </xf>
    <xf numFmtId="173" fontId="31" fillId="8" borderId="2" xfId="0" applyNumberFormat="1" applyFont="1" applyFill="1" applyBorder="1" applyAlignment="1">
      <alignment horizontal="right" vertical="center" wrapText="1"/>
    </xf>
    <xf numFmtId="173" fontId="30" fillId="2" borderId="2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12" fillId="0" borderId="0" xfId="0" applyFont="1" applyFill="1"/>
    <xf numFmtId="0" fontId="12" fillId="0" borderId="0" xfId="0" applyFont="1" applyAlignment="1">
      <alignment horizontal="center" vertical="center"/>
    </xf>
    <xf numFmtId="14" fontId="0" fillId="0" borderId="0" xfId="0" applyNumberFormat="1"/>
    <xf numFmtId="0" fontId="15" fillId="0" borderId="0" xfId="0" applyFont="1"/>
    <xf numFmtId="0" fontId="28" fillId="0" borderId="0" xfId="0" applyFont="1" applyAlignment="1">
      <alignment vertical="center"/>
    </xf>
    <xf numFmtId="0" fontId="8" fillId="6" borderId="1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vertical="center"/>
    </xf>
    <xf numFmtId="0" fontId="20" fillId="6" borderId="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/>
    </xf>
    <xf numFmtId="0" fontId="34" fillId="6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10" fontId="29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31" fillId="2" borderId="0" xfId="0" applyFont="1" applyFill="1" applyBorder="1" applyAlignment="1">
      <alignment vertical="center"/>
    </xf>
    <xf numFmtId="0" fontId="34" fillId="6" borderId="2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vertical="center" wrapText="1"/>
    </xf>
    <xf numFmtId="174" fontId="7" fillId="7" borderId="2" xfId="0" applyNumberFormat="1" applyFont="1" applyFill="1" applyBorder="1" applyAlignment="1">
      <alignment horizontal="right" vertical="center" wrapText="1"/>
    </xf>
    <xf numFmtId="0" fontId="32" fillId="2" borderId="0" xfId="0" applyFont="1" applyFill="1" applyBorder="1" applyAlignment="1">
      <alignment vertical="center" wrapText="1"/>
    </xf>
    <xf numFmtId="0" fontId="38" fillId="2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31" fillId="2" borderId="2" xfId="0" applyFont="1" applyFill="1" applyBorder="1" applyAlignment="1">
      <alignment vertical="center" wrapText="1"/>
    </xf>
    <xf numFmtId="0" fontId="31" fillId="2" borderId="2" xfId="0" applyFont="1" applyFill="1" applyBorder="1" applyAlignment="1">
      <alignment horizontal="right" vertical="center" wrapText="1"/>
    </xf>
    <xf numFmtId="0" fontId="0" fillId="4" borderId="0" xfId="0" applyFill="1"/>
    <xf numFmtId="3" fontId="0" fillId="4" borderId="0" xfId="0" applyNumberFormat="1" applyFill="1"/>
    <xf numFmtId="0" fontId="31" fillId="8" borderId="0" xfId="0" applyFont="1" applyFill="1" applyBorder="1" applyAlignment="1">
      <alignment horizontal="left" vertical="center" wrapText="1" indent="2"/>
    </xf>
    <xf numFmtId="0" fontId="30" fillId="2" borderId="0" xfId="0" applyFont="1" applyFill="1" applyBorder="1" applyAlignment="1">
      <alignment horizontal="left" vertical="center" wrapText="1" indent="2"/>
    </xf>
    <xf numFmtId="0" fontId="31" fillId="2" borderId="0" xfId="0" applyFont="1" applyFill="1" applyBorder="1" applyAlignment="1">
      <alignment horizontal="left" vertical="center" wrapText="1" indent="2"/>
    </xf>
    <xf numFmtId="0" fontId="7" fillId="7" borderId="0" xfId="0" applyFont="1" applyFill="1" applyBorder="1" applyAlignment="1">
      <alignment horizontal="left" vertical="center" wrapText="1"/>
    </xf>
    <xf numFmtId="0" fontId="34" fillId="6" borderId="8" xfId="0" applyFont="1" applyFill="1" applyBorder="1" applyAlignment="1">
      <alignment horizontal="center" vertical="center" wrapText="1"/>
    </xf>
    <xf numFmtId="17" fontId="34" fillId="6" borderId="8" xfId="0" applyNumberFormat="1" applyFont="1" applyFill="1" applyBorder="1" applyAlignment="1">
      <alignment horizontal="center" vertical="center" wrapText="1"/>
    </xf>
    <xf numFmtId="175" fontId="7" fillId="7" borderId="2" xfId="1" applyNumberFormat="1" applyFont="1" applyFill="1" applyBorder="1" applyAlignment="1">
      <alignment horizontal="center" vertical="center" wrapText="1"/>
    </xf>
    <xf numFmtId="175" fontId="7" fillId="7" borderId="8" xfId="1" applyNumberFormat="1" applyFont="1" applyFill="1" applyBorder="1" applyAlignment="1">
      <alignment horizontal="center" vertical="center" wrapText="1"/>
    </xf>
    <xf numFmtId="175" fontId="31" fillId="8" borderId="2" xfId="1" applyNumberFormat="1" applyFont="1" applyFill="1" applyBorder="1" applyAlignment="1">
      <alignment horizontal="center" vertical="center" wrapText="1"/>
    </xf>
    <xf numFmtId="175" fontId="31" fillId="8" borderId="8" xfId="1" applyNumberFormat="1" applyFont="1" applyFill="1" applyBorder="1" applyAlignment="1">
      <alignment horizontal="center" vertical="center" wrapText="1"/>
    </xf>
    <xf numFmtId="175" fontId="30" fillId="2" borderId="2" xfId="1" applyNumberFormat="1" applyFont="1" applyFill="1" applyBorder="1" applyAlignment="1">
      <alignment horizontal="center" vertical="center" wrapText="1"/>
    </xf>
    <xf numFmtId="175" fontId="30" fillId="2" borderId="8" xfId="1" applyNumberFormat="1" applyFont="1" applyFill="1" applyBorder="1" applyAlignment="1">
      <alignment horizontal="center" vertical="center" wrapText="1"/>
    </xf>
    <xf numFmtId="175" fontId="31" fillId="2" borderId="2" xfId="1" applyNumberFormat="1" applyFont="1" applyFill="1" applyBorder="1" applyAlignment="1">
      <alignment horizontal="center" vertical="center" wrapText="1"/>
    </xf>
    <xf numFmtId="175" fontId="31" fillId="2" borderId="8" xfId="1" applyNumberFormat="1" applyFont="1" applyFill="1" applyBorder="1" applyAlignment="1">
      <alignment horizontal="center" vertical="center" wrapText="1"/>
    </xf>
    <xf numFmtId="175" fontId="7" fillId="7" borderId="7" xfId="1" applyNumberFormat="1" applyFont="1" applyFill="1" applyBorder="1" applyAlignment="1">
      <alignment horizontal="center" vertical="center" wrapText="1"/>
    </xf>
    <xf numFmtId="173" fontId="7" fillId="7" borderId="2" xfId="0" applyNumberFormat="1" applyFont="1" applyFill="1" applyBorder="1" applyAlignment="1">
      <alignment horizontal="right" vertical="center" wrapText="1"/>
    </xf>
    <xf numFmtId="14" fontId="8" fillId="6" borderId="1" xfId="0" applyNumberFormat="1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left" vertical="center" wrapText="1" indent="1"/>
    </xf>
    <xf numFmtId="0" fontId="32" fillId="2" borderId="0" xfId="0" applyFont="1" applyFill="1" applyBorder="1" applyAlignment="1">
      <alignment horizontal="left" vertical="center" wrapText="1" indent="1"/>
    </xf>
    <xf numFmtId="0" fontId="32" fillId="2" borderId="2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/>
    <xf numFmtId="0" fontId="18" fillId="0" borderId="0" xfId="0" applyFont="1" applyAlignment="1">
      <alignment vertical="center"/>
    </xf>
    <xf numFmtId="0" fontId="1" fillId="0" borderId="0" xfId="0" applyFont="1" applyFill="1"/>
    <xf numFmtId="0" fontId="30" fillId="0" borderId="4" xfId="0" applyFont="1" applyBorder="1" applyAlignment="1">
      <alignment vertical="center" wrapText="1"/>
    </xf>
    <xf numFmtId="174" fontId="31" fillId="2" borderId="13" xfId="0" applyNumberFormat="1" applyFont="1" applyFill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3" fontId="32" fillId="2" borderId="2" xfId="0" applyNumberFormat="1" applyFont="1" applyFill="1" applyBorder="1" applyAlignment="1">
      <alignment horizontal="right" vertical="center" wrapText="1"/>
    </xf>
    <xf numFmtId="3" fontId="32" fillId="2" borderId="13" xfId="0" applyNumberFormat="1" applyFont="1" applyFill="1" applyBorder="1" applyAlignment="1">
      <alignment horizontal="right" vertical="center" wrapText="1"/>
    </xf>
    <xf numFmtId="3" fontId="31" fillId="2" borderId="2" xfId="0" applyNumberFormat="1" applyFont="1" applyFill="1" applyBorder="1" applyAlignment="1">
      <alignment horizontal="right" vertical="center" wrapText="1"/>
    </xf>
    <xf numFmtId="174" fontId="31" fillId="2" borderId="13" xfId="1" applyNumberFormat="1" applyFont="1" applyFill="1" applyBorder="1" applyAlignment="1">
      <alignment horizontal="right" vertical="center" wrapText="1"/>
    </xf>
    <xf numFmtId="0" fontId="30" fillId="2" borderId="4" xfId="0" applyFont="1" applyFill="1" applyBorder="1" applyAlignment="1">
      <alignment vertical="center" wrapText="1"/>
    </xf>
    <xf numFmtId="174" fontId="30" fillId="2" borderId="4" xfId="0" applyNumberFormat="1" applyFont="1" applyFill="1" applyBorder="1" applyAlignment="1">
      <alignment horizontal="right" vertical="center" wrapText="1"/>
    </xf>
    <xf numFmtId="174" fontId="30" fillId="2" borderId="12" xfId="0" applyNumberFormat="1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vertical="center"/>
    </xf>
    <xf numFmtId="0" fontId="30" fillId="2" borderId="0" xfId="0" applyFont="1" applyFill="1" applyAlignment="1">
      <alignment vertical="center" wrapText="1"/>
    </xf>
    <xf numFmtId="3" fontId="30" fillId="2" borderId="11" xfId="0" applyNumberFormat="1" applyFont="1" applyFill="1" applyBorder="1" applyAlignment="1">
      <alignment horizontal="right" vertical="center" wrapText="1"/>
    </xf>
    <xf numFmtId="174" fontId="30" fillId="2" borderId="13" xfId="0" applyNumberFormat="1" applyFont="1" applyFill="1" applyBorder="1" applyAlignment="1">
      <alignment horizontal="right" vertical="center" wrapText="1"/>
    </xf>
    <xf numFmtId="174" fontId="31" fillId="2" borderId="0" xfId="0" applyNumberFormat="1" applyFont="1" applyFill="1" applyBorder="1" applyAlignment="1">
      <alignment horizontal="right" vertical="center" wrapText="1"/>
    </xf>
    <xf numFmtId="174" fontId="30" fillId="2" borderId="0" xfId="0" applyNumberFormat="1" applyFont="1" applyFill="1" applyBorder="1" applyAlignment="1">
      <alignment horizontal="right" vertical="center" wrapText="1"/>
    </xf>
    <xf numFmtId="174" fontId="30" fillId="2" borderId="15" xfId="0" applyNumberFormat="1" applyFont="1" applyFill="1" applyBorder="1" applyAlignment="1">
      <alignment horizontal="right" vertical="center" wrapText="1"/>
    </xf>
    <xf numFmtId="174" fontId="30" fillId="2" borderId="16" xfId="0" applyNumberFormat="1" applyFont="1" applyFill="1" applyBorder="1" applyAlignment="1">
      <alignment horizontal="right" vertical="center" wrapText="1"/>
    </xf>
    <xf numFmtId="174" fontId="30" fillId="2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4" fillId="6" borderId="0" xfId="0" applyFont="1" applyFill="1" applyBorder="1" applyAlignment="1">
      <alignment horizontal="center" vertical="center" wrapText="1"/>
    </xf>
    <xf numFmtId="174" fontId="31" fillId="2" borderId="19" xfId="1" applyNumberFormat="1" applyFont="1" applyFill="1" applyBorder="1" applyAlignment="1">
      <alignment horizontal="right" vertical="center"/>
    </xf>
    <xf numFmtId="174" fontId="36" fillId="2" borderId="19" xfId="1" applyNumberFormat="1" applyFont="1" applyFill="1" applyBorder="1" applyAlignment="1">
      <alignment horizontal="right" vertical="center" wrapText="1"/>
    </xf>
    <xf numFmtId="173" fontId="36" fillId="2" borderId="19" xfId="1" applyNumberFormat="1" applyFont="1" applyFill="1" applyBorder="1" applyAlignment="1">
      <alignment horizontal="right" vertical="center" wrapText="1"/>
    </xf>
    <xf numFmtId="3" fontId="30" fillId="2" borderId="20" xfId="0" applyNumberFormat="1" applyFont="1" applyFill="1" applyBorder="1" applyAlignment="1">
      <alignment horizontal="right" vertical="center"/>
    </xf>
    <xf numFmtId="173" fontId="30" fillId="2" borderId="20" xfId="0" applyNumberFormat="1" applyFont="1" applyFill="1" applyBorder="1" applyAlignment="1">
      <alignment horizontal="right" vertical="center"/>
    </xf>
    <xf numFmtId="174" fontId="30" fillId="2" borderId="19" xfId="0" applyNumberFormat="1" applyFont="1" applyFill="1" applyBorder="1" applyAlignment="1">
      <alignment horizontal="right" vertical="center"/>
    </xf>
    <xf numFmtId="174" fontId="30" fillId="2" borderId="19" xfId="0" applyNumberFormat="1" applyFont="1" applyFill="1" applyBorder="1" applyAlignment="1">
      <alignment horizontal="right" vertical="center" wrapText="1"/>
    </xf>
    <xf numFmtId="173" fontId="31" fillId="2" borderId="19" xfId="2" applyNumberFormat="1" applyFont="1" applyFill="1" applyBorder="1" applyAlignment="1">
      <alignment horizontal="right" vertical="center"/>
    </xf>
    <xf numFmtId="0" fontId="31" fillId="2" borderId="19" xfId="0" applyFont="1" applyFill="1" applyBorder="1" applyAlignment="1">
      <alignment horizontal="right" vertical="center" wrapText="1"/>
    </xf>
    <xf numFmtId="174" fontId="32" fillId="2" borderId="19" xfId="0" applyNumberFormat="1" applyFont="1" applyFill="1" applyBorder="1" applyAlignment="1">
      <alignment horizontal="right" vertical="center" wrapText="1"/>
    </xf>
    <xf numFmtId="0" fontId="22" fillId="2" borderId="4" xfId="0" applyFont="1" applyFill="1" applyBorder="1" applyAlignment="1">
      <alignment vertical="center" wrapText="1"/>
    </xf>
    <xf numFmtId="174" fontId="22" fillId="2" borderId="4" xfId="0" applyNumberFormat="1" applyFont="1" applyFill="1" applyBorder="1" applyAlignment="1">
      <alignment horizontal="right" vertical="center" wrapText="1"/>
    </xf>
    <xf numFmtId="0" fontId="31" fillId="2" borderId="4" xfId="0" applyFont="1" applyFill="1" applyBorder="1" applyAlignment="1">
      <alignment vertical="center" wrapText="1"/>
    </xf>
    <xf numFmtId="3" fontId="30" fillId="2" borderId="22" xfId="0" applyNumberFormat="1" applyFont="1" applyFill="1" applyBorder="1" applyAlignment="1">
      <alignment horizontal="right" vertical="center" wrapText="1"/>
    </xf>
    <xf numFmtId="3" fontId="30" fillId="2" borderId="23" xfId="0" applyNumberFormat="1" applyFont="1" applyFill="1" applyBorder="1" applyAlignment="1">
      <alignment horizontal="right" vertical="center" wrapText="1"/>
    </xf>
    <xf numFmtId="0" fontId="24" fillId="2" borderId="0" xfId="0" applyFont="1" applyFill="1" applyBorder="1" applyAlignment="1">
      <alignment vertical="center" wrapText="1"/>
    </xf>
    <xf numFmtId="1" fontId="22" fillId="2" borderId="19" xfId="0" applyNumberFormat="1" applyFont="1" applyFill="1" applyBorder="1" applyAlignment="1">
      <alignment horizontal="center" vertical="center" wrapText="1"/>
    </xf>
    <xf numFmtId="0" fontId="22" fillId="2" borderId="19" xfId="0" applyFont="1" applyFill="1" applyBorder="1" applyAlignment="1">
      <alignment horizontal="center" vertical="center" wrapText="1"/>
    </xf>
    <xf numFmtId="174" fontId="22" fillId="2" borderId="19" xfId="1" applyNumberFormat="1" applyFont="1" applyFill="1" applyBorder="1" applyAlignment="1">
      <alignment horizontal="right" vertical="center" wrapText="1"/>
    </xf>
    <xf numFmtId="0" fontId="22" fillId="2" borderId="0" xfId="0" applyFont="1" applyFill="1" applyBorder="1" applyAlignment="1">
      <alignment vertical="center" wrapText="1"/>
    </xf>
    <xf numFmtId="174" fontId="22" fillId="2" borderId="19" xfId="0" applyNumberFormat="1" applyFont="1" applyFill="1" applyBorder="1" applyAlignment="1">
      <alignment horizontal="center" vertical="center" wrapText="1"/>
    </xf>
    <xf numFmtId="174" fontId="22" fillId="2" borderId="32" xfId="1" applyNumberFormat="1" applyFont="1" applyFill="1" applyBorder="1" applyAlignment="1">
      <alignment horizontal="right" vertical="center" wrapText="1"/>
    </xf>
    <xf numFmtId="174" fontId="24" fillId="2" borderId="19" xfId="1" applyNumberFormat="1" applyFont="1" applyFill="1" applyBorder="1" applyAlignment="1">
      <alignment horizontal="right" vertical="center" wrapText="1"/>
    </xf>
    <xf numFmtId="174" fontId="24" fillId="2" borderId="33" xfId="1" applyNumberFormat="1" applyFont="1" applyFill="1" applyBorder="1" applyAlignment="1">
      <alignment horizontal="right" vertical="center" wrapText="1"/>
    </xf>
    <xf numFmtId="174" fontId="24" fillId="2" borderId="32" xfId="1" applyNumberFormat="1" applyFont="1" applyFill="1" applyBorder="1" applyAlignment="1">
      <alignment horizontal="right" vertical="center" wrapText="1"/>
    </xf>
    <xf numFmtId="164" fontId="40" fillId="6" borderId="1" xfId="1" applyNumberFormat="1" applyFont="1" applyFill="1" applyBorder="1" applyAlignment="1">
      <alignment horizontal="center" vertical="center" wrapText="1"/>
    </xf>
    <xf numFmtId="0" fontId="40" fillId="7" borderId="0" xfId="0" applyFont="1" applyFill="1" applyAlignment="1">
      <alignment horizontal="left" vertical="center"/>
    </xf>
    <xf numFmtId="164" fontId="40" fillId="7" borderId="2" xfId="1" applyNumberFormat="1" applyFont="1" applyFill="1" applyBorder="1" applyAlignment="1">
      <alignment horizontal="center" vertical="center"/>
    </xf>
    <xf numFmtId="10" fontId="40" fillId="7" borderId="2" xfId="2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 indent="1"/>
    </xf>
    <xf numFmtId="164" fontId="11" fillId="4" borderId="2" xfId="1" applyNumberFormat="1" applyFont="1" applyFill="1" applyBorder="1" applyAlignment="1">
      <alignment horizontal="center" vertical="center"/>
    </xf>
    <xf numFmtId="10" fontId="11" fillId="4" borderId="2" xfId="2" applyNumberFormat="1" applyFont="1" applyFill="1" applyBorder="1" applyAlignment="1">
      <alignment horizontal="center" vertical="center"/>
    </xf>
    <xf numFmtId="164" fontId="42" fillId="7" borderId="2" xfId="1" applyNumberFormat="1" applyFont="1" applyFill="1" applyBorder="1" applyAlignment="1">
      <alignment horizontal="center" vertical="center"/>
    </xf>
    <xf numFmtId="10" fontId="42" fillId="7" borderId="2" xfId="2" applyNumberFormat="1" applyFont="1" applyFill="1" applyBorder="1" applyAlignment="1">
      <alignment horizontal="center" vertical="center"/>
    </xf>
    <xf numFmtId="164" fontId="11" fillId="4" borderId="0" xfId="1" applyNumberFormat="1" applyFont="1" applyFill="1" applyAlignment="1">
      <alignment horizontal="left" vertical="center" indent="1"/>
    </xf>
    <xf numFmtId="175" fontId="11" fillId="4" borderId="2" xfId="1" applyNumberFormat="1" applyFont="1" applyFill="1" applyBorder="1" applyAlignment="1">
      <alignment horizontal="center" vertical="center"/>
    </xf>
    <xf numFmtId="164" fontId="4" fillId="4" borderId="0" xfId="0" applyNumberFormat="1" applyFont="1" applyFill="1"/>
    <xf numFmtId="176" fontId="11" fillId="4" borderId="2" xfId="1" applyNumberFormat="1" applyFont="1" applyFill="1" applyBorder="1" applyAlignment="1">
      <alignment horizontal="center" vertical="center"/>
    </xf>
    <xf numFmtId="175" fontId="6" fillId="6" borderId="0" xfId="1" applyNumberFormat="1" applyFont="1" applyFill="1" applyAlignment="1">
      <alignment horizontal="left" vertical="center"/>
    </xf>
    <xf numFmtId="0" fontId="6" fillId="7" borderId="0" xfId="0" applyFont="1" applyFill="1" applyAlignment="1">
      <alignment horizontal="center" vertical="center"/>
    </xf>
    <xf numFmtId="175" fontId="6" fillId="7" borderId="2" xfId="1" applyNumberFormat="1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171" fontId="11" fillId="2" borderId="2" xfId="1" applyNumberFormat="1" applyFont="1" applyFill="1" applyBorder="1" applyAlignment="1">
      <alignment horizontal="center" vertical="center"/>
    </xf>
    <xf numFmtId="175" fontId="11" fillId="2" borderId="2" xfId="1" applyNumberFormat="1" applyFont="1" applyFill="1" applyBorder="1" applyAlignment="1">
      <alignment horizontal="center" vertical="center"/>
    </xf>
    <xf numFmtId="175" fontId="11" fillId="2" borderId="3" xfId="1" applyNumberFormat="1" applyFont="1" applyFill="1" applyBorder="1" applyAlignment="1">
      <alignment horizontal="center" vertical="center"/>
    </xf>
    <xf numFmtId="177" fontId="11" fillId="2" borderId="2" xfId="0" applyNumberFormat="1" applyFont="1" applyFill="1" applyBorder="1" applyAlignment="1">
      <alignment horizontal="center" vertical="center"/>
    </xf>
    <xf numFmtId="175" fontId="11" fillId="2" borderId="3" xfId="0" applyNumberFormat="1" applyFont="1" applyFill="1" applyBorder="1" applyAlignment="1">
      <alignment horizontal="center" vertical="center" wrapText="1"/>
    </xf>
    <xf numFmtId="0" fontId="11" fillId="2" borderId="2" xfId="1" applyNumberFormat="1" applyFont="1" applyFill="1" applyBorder="1" applyAlignment="1">
      <alignment horizontal="center" vertical="center"/>
    </xf>
    <xf numFmtId="169" fontId="11" fillId="2" borderId="2" xfId="0" applyNumberFormat="1" applyFont="1" applyFill="1" applyBorder="1" applyAlignment="1">
      <alignment horizontal="center" vertical="center"/>
    </xf>
    <xf numFmtId="0" fontId="22" fillId="2" borderId="4" xfId="0" quotePrefix="1" applyFont="1" applyFill="1" applyBorder="1" applyAlignment="1">
      <alignment horizontal="center" vertical="center" wrapText="1"/>
    </xf>
    <xf numFmtId="43" fontId="22" fillId="2" borderId="4" xfId="1" applyFont="1" applyFill="1" applyBorder="1" applyAlignment="1">
      <alignment vertical="center" wrapText="1"/>
    </xf>
    <xf numFmtId="43" fontId="22" fillId="0" borderId="4" xfId="1" applyFont="1" applyFill="1" applyBorder="1" applyAlignment="1">
      <alignment horizontal="right" vertical="center" wrapText="1"/>
    </xf>
    <xf numFmtId="43" fontId="22" fillId="2" borderId="4" xfId="1" quotePrefix="1" applyFont="1" applyFill="1" applyBorder="1" applyAlignment="1">
      <alignment vertical="center" wrapText="1"/>
    </xf>
    <xf numFmtId="0" fontId="43" fillId="2" borderId="4" xfId="0" quotePrefix="1" applyFont="1" applyFill="1" applyBorder="1" applyAlignment="1">
      <alignment horizontal="center" vertical="center" wrapText="1"/>
    </xf>
    <xf numFmtId="43" fontId="43" fillId="2" borderId="4" xfId="1" quotePrefix="1" applyFont="1" applyFill="1" applyBorder="1" applyAlignment="1">
      <alignment vertical="center" wrapText="1"/>
    </xf>
    <xf numFmtId="17" fontId="34" fillId="6" borderId="1" xfId="0" applyNumberFormat="1" applyFont="1" applyFill="1" applyBorder="1" applyAlignment="1">
      <alignment horizontal="center" vertical="center" wrapText="1"/>
    </xf>
    <xf numFmtId="0" fontId="41" fillId="6" borderId="27" xfId="0" applyFont="1" applyFill="1" applyBorder="1" applyAlignment="1">
      <alignment horizontal="center" vertical="center" wrapText="1"/>
    </xf>
    <xf numFmtId="0" fontId="41" fillId="6" borderId="29" xfId="0" applyFont="1" applyFill="1" applyBorder="1" applyAlignment="1">
      <alignment horizontal="center" vertical="center" wrapText="1"/>
    </xf>
    <xf numFmtId="0" fontId="22" fillId="0" borderId="0" xfId="3" applyFont="1"/>
    <xf numFmtId="0" fontId="46" fillId="14" borderId="38" xfId="0" applyFont="1" applyFill="1" applyBorder="1" applyAlignment="1">
      <alignment horizontal="left" indent="1"/>
    </xf>
    <xf numFmtId="164" fontId="47" fillId="14" borderId="39" xfId="4" applyNumberFormat="1" applyFont="1" applyFill="1" applyBorder="1" applyAlignment="1">
      <alignment horizontal="center"/>
    </xf>
    <xf numFmtId="0" fontId="46" fillId="4" borderId="38" xfId="0" applyFont="1" applyFill="1" applyBorder="1" applyAlignment="1">
      <alignment horizontal="left" indent="1"/>
    </xf>
    <xf numFmtId="164" fontId="47" fillId="4" borderId="39" xfId="4" applyNumberFormat="1" applyFont="1" applyFill="1" applyBorder="1" applyAlignment="1">
      <alignment horizontal="center"/>
    </xf>
    <xf numFmtId="0" fontId="48" fillId="14" borderId="38" xfId="0" applyFont="1" applyFill="1" applyBorder="1" applyAlignment="1">
      <alignment horizontal="left" indent="2"/>
    </xf>
    <xf numFmtId="164" fontId="22" fillId="14" borderId="39" xfId="4" applyNumberFormat="1" applyFont="1" applyFill="1" applyBorder="1" applyAlignment="1">
      <alignment horizontal="center"/>
    </xf>
    <xf numFmtId="0" fontId="48" fillId="4" borderId="38" xfId="0" applyFont="1" applyFill="1" applyBorder="1" applyAlignment="1">
      <alignment horizontal="left" indent="2"/>
    </xf>
    <xf numFmtId="164" fontId="22" fillId="4" borderId="39" xfId="4" applyNumberFormat="1" applyFont="1" applyFill="1" applyBorder="1" applyAlignment="1">
      <alignment horizontal="center"/>
    </xf>
    <xf numFmtId="0" fontId="22" fillId="4" borderId="38" xfId="7" applyFont="1" applyFill="1" applyBorder="1" applyAlignment="1">
      <alignment horizontal="left" indent="1"/>
    </xf>
    <xf numFmtId="164" fontId="24" fillId="4" borderId="39" xfId="4" applyNumberFormat="1" applyFont="1" applyFill="1" applyBorder="1" applyAlignment="1">
      <alignment horizontal="center"/>
    </xf>
    <xf numFmtId="0" fontId="51" fillId="4" borderId="40" xfId="0" applyFont="1" applyFill="1" applyBorder="1"/>
    <xf numFmtId="164" fontId="47" fillId="4" borderId="41" xfId="4" applyNumberFormat="1" applyFont="1" applyFill="1" applyBorder="1" applyAlignment="1">
      <alignment horizontal="center"/>
    </xf>
    <xf numFmtId="0" fontId="48" fillId="15" borderId="38" xfId="0" applyFont="1" applyFill="1" applyBorder="1" applyAlignment="1">
      <alignment horizontal="left" indent="2"/>
    </xf>
    <xf numFmtId="164" fontId="22" fillId="15" borderId="39" xfId="4" applyNumberFormat="1" applyFont="1" applyFill="1" applyBorder="1" applyAlignment="1">
      <alignment horizontal="center"/>
    </xf>
    <xf numFmtId="0" fontId="48" fillId="15" borderId="40" xfId="0" applyFont="1" applyFill="1" applyBorder="1" applyAlignment="1">
      <alignment horizontal="left" indent="2"/>
    </xf>
    <xf numFmtId="164" fontId="22" fillId="15" borderId="41" xfId="4" applyNumberFormat="1" applyFont="1" applyFill="1" applyBorder="1" applyAlignment="1">
      <alignment horizontal="center"/>
    </xf>
    <xf numFmtId="0" fontId="48" fillId="2" borderId="38" xfId="0" applyFont="1" applyFill="1" applyBorder="1" applyAlignment="1">
      <alignment horizontal="left" indent="2"/>
    </xf>
    <xf numFmtId="164" fontId="22" fillId="2" borderId="39" xfId="4" applyNumberFormat="1" applyFont="1" applyFill="1" applyBorder="1" applyAlignment="1">
      <alignment horizontal="center"/>
    </xf>
    <xf numFmtId="3" fontId="30" fillId="10" borderId="9" xfId="0" applyNumberFormat="1" applyFont="1" applyFill="1" applyBorder="1" applyAlignment="1">
      <alignment horizontal="right" vertical="center" wrapText="1"/>
    </xf>
    <xf numFmtId="3" fontId="30" fillId="10" borderId="10" xfId="0" applyNumberFormat="1" applyFont="1" applyFill="1" applyBorder="1" applyAlignment="1">
      <alignment horizontal="right" vertical="center" wrapText="1"/>
    </xf>
    <xf numFmtId="174" fontId="30" fillId="8" borderId="13" xfId="0" applyNumberFormat="1" applyFont="1" applyFill="1" applyBorder="1" applyAlignment="1">
      <alignment horizontal="right" vertical="center" wrapText="1"/>
    </xf>
    <xf numFmtId="174" fontId="31" fillId="8" borderId="13" xfId="0" applyNumberFormat="1" applyFont="1" applyFill="1" applyBorder="1" applyAlignment="1">
      <alignment horizontal="right" vertical="center" wrapText="1"/>
    </xf>
    <xf numFmtId="173" fontId="30" fillId="8" borderId="13" xfId="0" applyNumberFormat="1" applyFont="1" applyFill="1" applyBorder="1" applyAlignment="1">
      <alignment horizontal="right" vertical="center" wrapText="1"/>
    </xf>
    <xf numFmtId="173" fontId="31" fillId="8" borderId="13" xfId="0" applyNumberFormat="1" applyFont="1" applyFill="1" applyBorder="1" applyAlignment="1">
      <alignment horizontal="right" vertical="center" wrapText="1"/>
    </xf>
    <xf numFmtId="174" fontId="0" fillId="0" borderId="0" xfId="0" applyNumberFormat="1"/>
    <xf numFmtId="0" fontId="34" fillId="16" borderId="42" xfId="0" applyFont="1" applyFill="1" applyBorder="1" applyAlignment="1">
      <alignment horizontal="left" vertical="center" wrapText="1"/>
    </xf>
    <xf numFmtId="0" fontId="34" fillId="16" borderId="42" xfId="0" applyFont="1" applyFill="1" applyBorder="1" applyAlignment="1">
      <alignment horizontal="center" vertical="center" wrapText="1"/>
    </xf>
    <xf numFmtId="174" fontId="22" fillId="17" borderId="4" xfId="0" applyNumberFormat="1" applyFont="1" applyFill="1" applyBorder="1" applyAlignment="1">
      <alignment horizontal="left" vertical="center" wrapText="1"/>
    </xf>
    <xf numFmtId="3" fontId="22" fillId="17" borderId="4" xfId="0" applyNumberFormat="1" applyFont="1" applyFill="1" applyBorder="1" applyAlignment="1">
      <alignment horizontal="center" vertical="center" wrapText="1"/>
    </xf>
    <xf numFmtId="3" fontId="22" fillId="17" borderId="4" xfId="2" applyNumberFormat="1" applyFont="1" applyFill="1" applyBorder="1" applyAlignment="1">
      <alignment horizontal="center" vertical="center" wrapText="1"/>
    </xf>
    <xf numFmtId="10" fontId="22" fillId="17" borderId="4" xfId="0" applyNumberFormat="1" applyFont="1" applyFill="1" applyBorder="1" applyAlignment="1">
      <alignment horizontal="center" vertical="center" wrapText="1"/>
    </xf>
    <xf numFmtId="10" fontId="22" fillId="17" borderId="4" xfId="2" applyNumberFormat="1" applyFont="1" applyFill="1" applyBorder="1" applyAlignment="1">
      <alignment horizontal="center" vertical="center" wrapText="1"/>
    </xf>
    <xf numFmtId="43" fontId="22" fillId="2" borderId="4" xfId="1" applyFont="1" applyFill="1" applyBorder="1" applyAlignment="1">
      <alignment horizontal="right" vertical="center" wrapText="1"/>
    </xf>
    <xf numFmtId="174" fontId="32" fillId="2" borderId="2" xfId="0" applyNumberFormat="1" applyFont="1" applyFill="1" applyBorder="1" applyAlignment="1">
      <alignment horizontal="right" vertical="center" wrapText="1"/>
    </xf>
    <xf numFmtId="0" fontId="32" fillId="8" borderId="0" xfId="0" applyFont="1" applyFill="1" applyBorder="1" applyAlignment="1">
      <alignment vertical="center" wrapText="1"/>
    </xf>
    <xf numFmtId="174" fontId="32" fillId="8" borderId="2" xfId="0" applyNumberFormat="1" applyFont="1" applyFill="1" applyBorder="1" applyAlignment="1">
      <alignment horizontal="right" vertical="center" wrapText="1"/>
    </xf>
    <xf numFmtId="174" fontId="38" fillId="2" borderId="17" xfId="0" applyNumberFormat="1" applyFont="1" applyFill="1" applyBorder="1" applyAlignment="1">
      <alignment horizontal="right" vertical="center" wrapText="1"/>
    </xf>
    <xf numFmtId="3" fontId="31" fillId="8" borderId="2" xfId="0" applyNumberFormat="1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center" wrapText="1"/>
    </xf>
    <xf numFmtId="174" fontId="31" fillId="2" borderId="19" xfId="0" applyNumberFormat="1" applyFont="1" applyFill="1" applyBorder="1" applyAlignment="1">
      <alignment horizontal="right" vertical="center"/>
    </xf>
    <xf numFmtId="174" fontId="31" fillId="2" borderId="19" xfId="0" applyNumberFormat="1" applyFont="1" applyFill="1" applyBorder="1" applyAlignment="1">
      <alignment horizontal="right" vertical="center" wrapText="1"/>
    </xf>
    <xf numFmtId="174" fontId="30" fillId="2" borderId="33" xfId="0" applyNumberFormat="1" applyFont="1" applyFill="1" applyBorder="1" applyAlignment="1">
      <alignment horizontal="right" vertical="center"/>
    </xf>
    <xf numFmtId="174" fontId="30" fillId="2" borderId="33" xfId="0" applyNumberFormat="1" applyFont="1" applyFill="1" applyBorder="1" applyAlignment="1">
      <alignment horizontal="right" vertical="center" wrapText="1"/>
    </xf>
    <xf numFmtId="173" fontId="30" fillId="2" borderId="33" xfId="2" applyNumberFormat="1" applyFont="1" applyFill="1" applyBorder="1" applyAlignment="1">
      <alignment horizontal="right" vertical="center"/>
    </xf>
    <xf numFmtId="49" fontId="30" fillId="2" borderId="0" xfId="0" applyNumberFormat="1" applyFont="1" applyFill="1" applyBorder="1" applyAlignment="1">
      <alignment vertical="center"/>
    </xf>
    <xf numFmtId="49" fontId="31" fillId="2" borderId="0" xfId="0" applyNumberFormat="1" applyFont="1" applyFill="1" applyBorder="1" applyAlignment="1">
      <alignment vertical="center"/>
    </xf>
    <xf numFmtId="49" fontId="31" fillId="2" borderId="0" xfId="0" applyNumberFormat="1" applyFont="1" applyFill="1" applyBorder="1" applyAlignment="1">
      <alignment vertical="center" wrapText="1"/>
    </xf>
    <xf numFmtId="174" fontId="38" fillId="2" borderId="21" xfId="0" applyNumberFormat="1" applyFont="1" applyFill="1" applyBorder="1" applyAlignment="1">
      <alignment horizontal="right" vertical="center" wrapText="1"/>
    </xf>
    <xf numFmtId="14" fontId="34" fillId="6" borderId="29" xfId="0" applyNumberFormat="1" applyFont="1" applyFill="1" applyBorder="1" applyAlignment="1">
      <alignment horizontal="center" vertical="center" wrapText="1"/>
    </xf>
    <xf numFmtId="174" fontId="22" fillId="2" borderId="28" xfId="0" applyNumberFormat="1" applyFont="1" applyFill="1" applyBorder="1" applyAlignment="1">
      <alignment horizontal="center" vertical="center" wrapText="1"/>
    </xf>
    <xf numFmtId="174" fontId="22" fillId="2" borderId="0" xfId="1" applyNumberFormat="1" applyFont="1" applyFill="1" applyBorder="1" applyAlignment="1">
      <alignment horizontal="right" vertical="center" wrapText="1"/>
    </xf>
    <xf numFmtId="174" fontId="24" fillId="2" borderId="18" xfId="1" applyNumberFormat="1" applyFont="1" applyFill="1" applyBorder="1" applyAlignment="1">
      <alignment horizontal="right" vertical="center" wrapText="1"/>
    </xf>
    <xf numFmtId="3" fontId="32" fillId="2" borderId="0" xfId="0" applyNumberFormat="1" applyFont="1" applyFill="1" applyBorder="1" applyAlignment="1">
      <alignment horizontal="right" vertical="center" wrapText="1"/>
    </xf>
    <xf numFmtId="0" fontId="31" fillId="2" borderId="0" xfId="0" applyFont="1" applyFill="1" applyBorder="1" applyAlignment="1">
      <alignment horizontal="right" vertical="center" wrapText="1"/>
    </xf>
    <xf numFmtId="3" fontId="32" fillId="2" borderId="14" xfId="0" applyNumberFormat="1" applyFont="1" applyFill="1" applyBorder="1" applyAlignment="1">
      <alignment horizontal="right" vertical="center" wrapText="1"/>
    </xf>
    <xf numFmtId="3" fontId="31" fillId="2" borderId="0" xfId="0" applyNumberFormat="1" applyFont="1" applyFill="1" applyBorder="1" applyAlignment="1">
      <alignment horizontal="right" vertical="center" wrapText="1"/>
    </xf>
    <xf numFmtId="3" fontId="38" fillId="2" borderId="2" xfId="0" applyNumberFormat="1" applyFont="1" applyFill="1" applyBorder="1" applyAlignment="1">
      <alignment horizontal="right" vertical="center" wrapText="1"/>
    </xf>
    <xf numFmtId="3" fontId="38" fillId="2" borderId="15" xfId="0" applyNumberFormat="1" applyFont="1" applyFill="1" applyBorder="1" applyAlignment="1">
      <alignment horizontal="right" vertical="center" wrapText="1"/>
    </xf>
    <xf numFmtId="3" fontId="38" fillId="2" borderId="17" xfId="0" applyNumberFormat="1" applyFont="1" applyFill="1" applyBorder="1" applyAlignment="1">
      <alignment horizontal="right" vertical="center" wrapText="1"/>
    </xf>
    <xf numFmtId="173" fontId="30" fillId="2" borderId="0" xfId="0" applyNumberFormat="1" applyFont="1" applyFill="1" applyBorder="1" applyAlignment="1">
      <alignment horizontal="right" vertical="center" wrapText="1"/>
    </xf>
    <xf numFmtId="174" fontId="31" fillId="2" borderId="14" xfId="0" applyNumberFormat="1" applyFont="1" applyFill="1" applyBorder="1" applyAlignment="1">
      <alignment horizontal="right" vertical="center" wrapText="1"/>
    </xf>
    <xf numFmtId="174" fontId="30" fillId="2" borderId="11" xfId="0" applyNumberFormat="1" applyFont="1" applyFill="1" applyBorder="1" applyAlignment="1">
      <alignment horizontal="right" vertical="center" wrapText="1"/>
    </xf>
    <xf numFmtId="174" fontId="30" fillId="2" borderId="43" xfId="0" applyNumberFormat="1" applyFont="1" applyFill="1" applyBorder="1" applyAlignment="1">
      <alignment horizontal="right" vertical="center" wrapText="1"/>
    </xf>
    <xf numFmtId="174" fontId="30" fillId="2" borderId="10" xfId="0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43" fontId="57" fillId="11" borderId="0" xfId="1" applyFont="1" applyFill="1" applyBorder="1" applyAlignment="1">
      <alignment horizontal="right" vertical="center"/>
    </xf>
    <xf numFmtId="43" fontId="57" fillId="0" borderId="0" xfId="1" applyFont="1" applyFill="1" applyBorder="1" applyAlignment="1">
      <alignment horizontal="right" vertical="center"/>
    </xf>
    <xf numFmtId="10" fontId="48" fillId="0" borderId="0" xfId="0" applyNumberFormat="1" applyFont="1" applyAlignment="1">
      <alignment horizontal="right" vertical="center"/>
    </xf>
    <xf numFmtId="0" fontId="48" fillId="0" borderId="0" xfId="0" applyFont="1" applyBorder="1" applyAlignment="1">
      <alignment vertical="center" wrapText="1"/>
    </xf>
    <xf numFmtId="43" fontId="57" fillId="11" borderId="0" xfId="1" applyFont="1" applyFill="1" applyBorder="1" applyAlignment="1">
      <alignment horizontal="center" vertical="center"/>
    </xf>
    <xf numFmtId="43" fontId="57" fillId="0" borderId="0" xfId="1" applyFont="1" applyFill="1" applyBorder="1" applyAlignment="1">
      <alignment horizontal="center" vertical="center"/>
    </xf>
    <xf numFmtId="43" fontId="48" fillId="0" borderId="0" xfId="1" applyFont="1" applyBorder="1" applyAlignment="1">
      <alignment vertical="center"/>
    </xf>
    <xf numFmtId="43" fontId="48" fillId="0" borderId="0" xfId="1" applyFont="1" applyFill="1" applyBorder="1" applyAlignment="1">
      <alignment vertical="center"/>
    </xf>
    <xf numFmtId="43" fontId="21" fillId="0" borderId="0" xfId="1" applyFont="1"/>
    <xf numFmtId="43" fontId="48" fillId="0" borderId="0" xfId="1" applyFont="1" applyAlignment="1">
      <alignment vertical="center"/>
    </xf>
    <xf numFmtId="0" fontId="48" fillId="0" borderId="0" xfId="0" applyFont="1" applyAlignment="1">
      <alignment vertical="center"/>
    </xf>
    <xf numFmtId="175" fontId="57" fillId="11" borderId="0" xfId="1" applyNumberFormat="1" applyFont="1" applyFill="1" applyBorder="1" applyAlignment="1">
      <alignment horizontal="right" vertical="center"/>
    </xf>
    <xf numFmtId="175" fontId="48" fillId="0" borderId="0" xfId="1" applyNumberFormat="1" applyFont="1" applyAlignment="1">
      <alignment vertical="center"/>
    </xf>
    <xf numFmtId="0" fontId="21" fillId="0" borderId="4" xfId="0" applyFont="1" applyBorder="1" applyAlignment="1">
      <alignment vertical="center" wrapText="1"/>
    </xf>
    <xf numFmtId="175" fontId="21" fillId="0" borderId="0" xfId="1" applyNumberFormat="1" applyFont="1"/>
    <xf numFmtId="0" fontId="48" fillId="0" borderId="0" xfId="0" applyFont="1" applyFill="1" applyAlignment="1">
      <alignment horizontal="right" vertical="center"/>
    </xf>
    <xf numFmtId="0" fontId="48" fillId="0" borderId="35" xfId="0" applyFont="1" applyBorder="1" applyAlignment="1">
      <alignment vertical="center"/>
    </xf>
    <xf numFmtId="43" fontId="48" fillId="0" borderId="35" xfId="1" applyFont="1" applyBorder="1" applyAlignment="1">
      <alignment vertical="center"/>
    </xf>
    <xf numFmtId="0" fontId="48" fillId="0" borderId="35" xfId="0" applyFont="1" applyFill="1" applyBorder="1" applyAlignment="1">
      <alignment horizontal="right" vertical="center"/>
    </xf>
    <xf numFmtId="0" fontId="48" fillId="0" borderId="0" xfId="0" applyFont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31" fillId="8" borderId="2" xfId="1" applyNumberFormat="1" applyFont="1" applyFill="1" applyBorder="1" applyAlignment="1">
      <alignment horizontal="center" vertical="center" wrapText="1"/>
    </xf>
    <xf numFmtId="0" fontId="31" fillId="2" borderId="2" xfId="1" applyNumberFormat="1" applyFont="1" applyFill="1" applyBorder="1" applyAlignment="1">
      <alignment horizontal="center" vertical="center" wrapText="1"/>
    </xf>
    <xf numFmtId="43" fontId="4" fillId="0" borderId="0" xfId="1" applyFont="1" applyFill="1"/>
    <xf numFmtId="0" fontId="34" fillId="6" borderId="2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8" fillId="13" borderId="36" xfId="0" applyFont="1" applyFill="1" applyBorder="1" applyAlignment="1">
      <alignment horizontal="center" vertical="center" readingOrder="1"/>
    </xf>
    <xf numFmtId="0" fontId="8" fillId="13" borderId="37" xfId="0" applyFont="1" applyFill="1" applyBorder="1" applyAlignment="1">
      <alignment horizontal="center" vertical="center" readingOrder="1"/>
    </xf>
    <xf numFmtId="0" fontId="8" fillId="13" borderId="38" xfId="0" applyFont="1" applyFill="1" applyBorder="1" applyAlignment="1">
      <alignment horizontal="center" vertical="center" readingOrder="1"/>
    </xf>
    <xf numFmtId="0" fontId="8" fillId="13" borderId="39" xfId="0" applyFont="1" applyFill="1" applyBorder="1" applyAlignment="1">
      <alignment horizontal="center" vertical="center" readingOrder="1"/>
    </xf>
    <xf numFmtId="0" fontId="6" fillId="12" borderId="36" xfId="0" applyFont="1" applyFill="1" applyBorder="1" applyAlignment="1">
      <alignment horizontal="center" vertical="center" readingOrder="1"/>
    </xf>
    <xf numFmtId="0" fontId="6" fillId="12" borderId="37" xfId="0" applyFont="1" applyFill="1" applyBorder="1" applyAlignment="1">
      <alignment horizontal="center" vertical="center" readingOrder="1"/>
    </xf>
    <xf numFmtId="0" fontId="6" fillId="12" borderId="38" xfId="0" applyFont="1" applyFill="1" applyBorder="1" applyAlignment="1">
      <alignment horizontal="center" vertical="center" readingOrder="1"/>
    </xf>
    <xf numFmtId="0" fontId="6" fillId="12" borderId="39" xfId="0" applyFont="1" applyFill="1" applyBorder="1" applyAlignment="1">
      <alignment horizontal="center" vertical="center" readingOrder="1"/>
    </xf>
    <xf numFmtId="0" fontId="52" fillId="4" borderId="0" xfId="0" applyFont="1" applyFill="1" applyAlignment="1">
      <alignment horizontal="left" vertical="center" wrapText="1" shrinkToFi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6" xfId="0" applyFont="1" applyFill="1" applyBorder="1" applyAlignment="1">
      <alignment horizontal="center" vertical="center" wrapText="1"/>
    </xf>
    <xf numFmtId="0" fontId="41" fillId="6" borderId="0" xfId="0" applyFont="1" applyFill="1" applyBorder="1" applyAlignment="1">
      <alignment horizontal="center" vertical="center" wrapText="1"/>
    </xf>
    <xf numFmtId="0" fontId="34" fillId="6" borderId="2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33" fillId="6" borderId="0" xfId="0" applyFont="1" applyFill="1" applyBorder="1" applyAlignment="1">
      <alignment horizontal="center" vertical="center" wrapText="1"/>
    </xf>
    <xf numFmtId="0" fontId="34" fillId="6" borderId="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20" fillId="6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34" fillId="6" borderId="26" xfId="0" applyFont="1" applyFill="1" applyBorder="1" applyAlignment="1">
      <alignment horizontal="center" vertical="center" wrapText="1"/>
    </xf>
    <xf numFmtId="0" fontId="34" fillId="6" borderId="27" xfId="0" applyFont="1" applyFill="1" applyBorder="1" applyAlignment="1">
      <alignment horizontal="center" vertical="center" wrapText="1"/>
    </xf>
    <xf numFmtId="14" fontId="34" fillId="6" borderId="26" xfId="0" applyNumberFormat="1" applyFont="1" applyFill="1" applyBorder="1" applyAlignment="1">
      <alignment horizontal="center" vertical="center" wrapText="1"/>
    </xf>
    <xf numFmtId="0" fontId="34" fillId="6" borderId="24" xfId="0" applyFont="1" applyFill="1" applyBorder="1" applyAlignment="1">
      <alignment horizontal="center" vertical="center" wrapText="1"/>
    </xf>
    <xf numFmtId="0" fontId="34" fillId="6" borderId="28" xfId="0" applyFont="1" applyFill="1" applyBorder="1" applyAlignment="1">
      <alignment horizontal="center" vertical="center" wrapText="1"/>
    </xf>
    <xf numFmtId="0" fontId="34" fillId="6" borderId="30" xfId="0" applyFont="1" applyFill="1" applyBorder="1" applyAlignment="1">
      <alignment horizontal="center" vertical="center" wrapText="1"/>
    </xf>
    <xf numFmtId="0" fontId="34" fillId="6" borderId="25" xfId="0" applyFont="1" applyFill="1" applyBorder="1" applyAlignment="1">
      <alignment horizontal="center" vertical="center" wrapText="1"/>
    </xf>
    <xf numFmtId="0" fontId="34" fillId="6" borderId="19" xfId="0" applyFont="1" applyFill="1" applyBorder="1" applyAlignment="1">
      <alignment horizontal="center" vertical="center" wrapText="1"/>
    </xf>
    <xf numFmtId="0" fontId="34" fillId="6" borderId="31" xfId="0" applyFont="1" applyFill="1" applyBorder="1" applyAlignment="1">
      <alignment horizontal="center" vertical="center" wrapText="1"/>
    </xf>
    <xf numFmtId="0" fontId="39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55" fillId="0" borderId="34" xfId="0" applyFont="1" applyBorder="1" applyAlignment="1">
      <alignment horizontal="center" vertical="center"/>
    </xf>
    <xf numFmtId="0" fontId="38" fillId="2" borderId="0" xfId="0" applyFont="1" applyFill="1" applyBorder="1" applyAlignment="1">
      <alignment horizontal="left" vertical="center" wrapText="1"/>
    </xf>
    <xf numFmtId="0" fontId="30" fillId="2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174" fontId="31" fillId="2" borderId="44" xfId="0" applyNumberFormat="1" applyFont="1" applyFill="1" applyBorder="1" applyAlignment="1">
      <alignment horizontal="right" vertical="center" wrapText="1"/>
    </xf>
    <xf numFmtId="174" fontId="31" fillId="2" borderId="45" xfId="0" applyNumberFormat="1" applyFont="1" applyFill="1" applyBorder="1" applyAlignment="1">
      <alignment horizontal="right" vertical="center" wrapText="1"/>
    </xf>
    <xf numFmtId="174" fontId="30" fillId="2" borderId="44" xfId="0" applyNumberFormat="1" applyFont="1" applyFill="1" applyBorder="1" applyAlignment="1">
      <alignment horizontal="right" vertical="center" wrapText="1"/>
    </xf>
    <xf numFmtId="174" fontId="30" fillId="2" borderId="46" xfId="0" applyNumberFormat="1" applyFont="1" applyFill="1" applyBorder="1" applyAlignment="1">
      <alignment horizontal="right" vertical="center" wrapText="1"/>
    </xf>
    <xf numFmtId="174" fontId="30" fillId="2" borderId="47" xfId="0" applyNumberFormat="1" applyFont="1" applyFill="1" applyBorder="1" applyAlignment="1">
      <alignment horizontal="right" vertical="center" wrapText="1"/>
    </xf>
    <xf numFmtId="174" fontId="30" fillId="2" borderId="48" xfId="0" applyNumberFormat="1" applyFont="1" applyFill="1" applyBorder="1" applyAlignment="1">
      <alignment horizontal="right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30" fillId="2" borderId="49" xfId="0" applyFont="1" applyFill="1" applyBorder="1" applyAlignment="1">
      <alignment vertical="center" wrapText="1"/>
    </xf>
    <xf numFmtId="0" fontId="31" fillId="2" borderId="49" xfId="0" applyFont="1" applyFill="1" applyBorder="1" applyAlignment="1">
      <alignment vertical="center" wrapText="1"/>
    </xf>
    <xf numFmtId="0" fontId="58" fillId="0" borderId="0" xfId="0" applyFont="1" applyAlignment="1">
      <alignment horizontal="left" vertical="center" wrapText="1"/>
    </xf>
    <xf numFmtId="0" fontId="34" fillId="6" borderId="5" xfId="0" applyFont="1" applyFill="1" applyBorder="1" applyAlignment="1">
      <alignment horizontal="center" vertical="center" wrapText="1"/>
    </xf>
    <xf numFmtId="0" fontId="34" fillId="6" borderId="6" xfId="0" applyFont="1" applyFill="1" applyBorder="1" applyAlignment="1">
      <alignment horizontal="center" vertical="center" wrapText="1"/>
    </xf>
  </cellXfs>
  <cellStyles count="8">
    <cellStyle name="Estilo 1" xfId="6"/>
    <cellStyle name="Normal" xfId="0" builtinId="0"/>
    <cellStyle name="Normal 2 2" xfId="7"/>
    <cellStyle name="Normal 3" xfId="3"/>
    <cellStyle name="Porcentagem" xfId="2" builtinId="5"/>
    <cellStyle name="Porcentagem 2" xfId="5"/>
    <cellStyle name="Vírgula" xfId="1" builtinId="3"/>
    <cellStyle name="Vírgula 2" xfId="4"/>
  </cellStyles>
  <dxfs count="4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228"/>
      <color rgb="FFD7F83C"/>
      <color rgb="FF46D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1 Receita'!A1"/><Relationship Id="rId13" Type="http://schemas.openxmlformats.org/officeDocument/2006/relationships/hyperlink" Target="#'2.7 Investimentos'!A1"/><Relationship Id="rId18" Type="http://schemas.openxmlformats.org/officeDocument/2006/relationships/hyperlink" Target="#'1.7 DEC _ FEC'!A1"/><Relationship Id="rId3" Type="http://schemas.openxmlformats.org/officeDocument/2006/relationships/hyperlink" Target="#'1.2 Usinas'!A1"/><Relationship Id="rId21" Type="http://schemas.openxmlformats.org/officeDocument/2006/relationships/hyperlink" Target="#'1.5 EE comprada para revenda'!A1"/><Relationship Id="rId7" Type="http://schemas.openxmlformats.org/officeDocument/2006/relationships/hyperlink" Target="#'1.8 Taxa de arrecada&#231;&#227;o_Inad'!A1"/><Relationship Id="rId12" Type="http://schemas.openxmlformats.org/officeDocument/2006/relationships/hyperlink" Target="#'2.6 Endividamento (Deb&#234;ntures)'!A1"/><Relationship Id="rId17" Type="http://schemas.openxmlformats.org/officeDocument/2006/relationships/hyperlink" Target="#'5. Fluxo de caixa'!A1"/><Relationship Id="rId2" Type="http://schemas.openxmlformats.org/officeDocument/2006/relationships/hyperlink" Target="#'1.1 RAP 2020-2021 '!A1"/><Relationship Id="rId16" Type="http://schemas.openxmlformats.org/officeDocument/2006/relationships/hyperlink" Target="#'4.1 DRE'!A1"/><Relationship Id="rId20" Type="http://schemas.openxmlformats.org/officeDocument/2006/relationships/hyperlink" Target="#'6. Desempenhos das a&#231;&#245;es'!A1"/><Relationship Id="rId1" Type="http://schemas.openxmlformats.org/officeDocument/2006/relationships/image" Target="../media/image1.jpeg"/><Relationship Id="rId6" Type="http://schemas.openxmlformats.org/officeDocument/2006/relationships/hyperlink" Target="#'1.6 Perdas Energia'!A1"/><Relationship Id="rId11" Type="http://schemas.openxmlformats.org/officeDocument/2006/relationships/hyperlink" Target="#'2.4 Resultado Financeiro'!A1"/><Relationship Id="rId5" Type="http://schemas.openxmlformats.org/officeDocument/2006/relationships/hyperlink" Target="#'1.4 Mercado de Energia'!A1"/><Relationship Id="rId15" Type="http://schemas.openxmlformats.org/officeDocument/2006/relationships/hyperlink" Target="#'3.2 BP (Passivo)'!A1"/><Relationship Id="rId10" Type="http://schemas.openxmlformats.org/officeDocument/2006/relationships/hyperlink" Target="#'2.3 LAJIDA'!A1"/><Relationship Id="rId19" Type="http://schemas.openxmlformats.org/officeDocument/2006/relationships/hyperlink" Target="#'2.5 Endividamento'!A1"/><Relationship Id="rId4" Type="http://schemas.openxmlformats.org/officeDocument/2006/relationships/hyperlink" Target="#'1.3 Balan&#231;o de Energia'!A1"/><Relationship Id="rId9" Type="http://schemas.openxmlformats.org/officeDocument/2006/relationships/hyperlink" Target="#'2.2 Custos Despesas operaci'!A1"/><Relationship Id="rId14" Type="http://schemas.openxmlformats.org/officeDocument/2006/relationships/hyperlink" Target="#'3.1 BP (Ativo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3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/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1T21</a:t>
          </a:r>
        </a:p>
      </xdr:txBody>
    </xdr:sp>
    <xdr:clientData/>
  </xdr:twoCellAnchor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75" name="Retângulo Arredondado 1"/>
        <xdr:cNvSpPr/>
      </xdr:nvSpPr>
      <xdr:spPr>
        <a:xfrm>
          <a:off x="288347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0</xdr:col>
      <xdr:colOff>311370</xdr:colOff>
      <xdr:row>9</xdr:row>
      <xdr:rowOff>179053</xdr:rowOff>
    </xdr:from>
    <xdr:to>
      <xdr:col>3</xdr:col>
      <xdr:colOff>391322</xdr:colOff>
      <xdr:row>12</xdr:row>
      <xdr:rowOff>40809</xdr:rowOff>
    </xdr:to>
    <xdr:sp macro="" textlink="">
      <xdr:nvSpPr>
        <xdr:cNvPr id="76" name="Retângulo Arredondado 11">
          <a:hlinkClick xmlns:r="http://schemas.openxmlformats.org/officeDocument/2006/relationships" r:id="rId2"/>
        </xdr:cNvPr>
        <xdr:cNvSpPr/>
      </xdr:nvSpPr>
      <xdr:spPr>
        <a:xfrm>
          <a:off x="311370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Anual Permitida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77" name="Retângulo Arredondado 12"/>
        <xdr:cNvSpPr/>
      </xdr:nvSpPr>
      <xdr:spPr>
        <a:xfrm>
          <a:off x="2363931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78" name="Retângulo Arredondado 13"/>
        <xdr:cNvSpPr/>
      </xdr:nvSpPr>
      <xdr:spPr>
        <a:xfrm>
          <a:off x="4468091" y="1383055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144804</xdr:rowOff>
    </xdr:from>
    <xdr:to>
      <xdr:col>10</xdr:col>
      <xdr:colOff>564933</xdr:colOff>
      <xdr:row>19</xdr:row>
      <xdr:rowOff>92</xdr:rowOff>
    </xdr:to>
    <xdr:sp macro="" textlink="">
      <xdr:nvSpPr>
        <xdr:cNvPr id="79" name="Retângulo Arredondado 14"/>
        <xdr:cNvSpPr/>
      </xdr:nvSpPr>
      <xdr:spPr>
        <a:xfrm>
          <a:off x="4469606" y="3192804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311370</xdr:colOff>
      <xdr:row>12</xdr:row>
      <xdr:rowOff>104034</xdr:rowOff>
    </xdr:from>
    <xdr:to>
      <xdr:col>3</xdr:col>
      <xdr:colOff>391322</xdr:colOff>
      <xdr:row>14</xdr:row>
      <xdr:rowOff>148353</xdr:rowOff>
    </xdr:to>
    <xdr:sp macro="" textlink="">
      <xdr:nvSpPr>
        <xdr:cNvPr id="80" name="Retângulo Arredondado 15">
          <a:hlinkClick xmlns:r="http://schemas.openxmlformats.org/officeDocument/2006/relationships" r:id="rId3"/>
        </xdr:cNvPr>
        <xdr:cNvSpPr/>
      </xdr:nvSpPr>
      <xdr:spPr>
        <a:xfrm>
          <a:off x="311370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Usinas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(capacidade instalada)</a:t>
          </a:r>
        </a:p>
      </xdr:txBody>
    </xdr:sp>
    <xdr:clientData/>
  </xdr:twoCellAnchor>
  <xdr:twoCellAnchor>
    <xdr:from>
      <xdr:col>0</xdr:col>
      <xdr:colOff>311370</xdr:colOff>
      <xdr:row>15</xdr:row>
      <xdr:rowOff>29015</xdr:rowOff>
    </xdr:from>
    <xdr:to>
      <xdr:col>3</xdr:col>
      <xdr:colOff>391322</xdr:colOff>
      <xdr:row>17</xdr:row>
      <xdr:rowOff>72200</xdr:rowOff>
    </xdr:to>
    <xdr:sp macro="" textlink="">
      <xdr:nvSpPr>
        <xdr:cNvPr id="81" name="Retângulo Arredondado 16">
          <a:hlinkClick xmlns:r="http://schemas.openxmlformats.org/officeDocument/2006/relationships" r:id="rId4"/>
        </xdr:cNvPr>
        <xdr:cNvSpPr/>
      </xdr:nvSpPr>
      <xdr:spPr>
        <a:xfrm>
          <a:off x="311370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311370</xdr:colOff>
      <xdr:row>17</xdr:row>
      <xdr:rowOff>149062</xdr:rowOff>
    </xdr:from>
    <xdr:to>
      <xdr:col>3</xdr:col>
      <xdr:colOff>391322</xdr:colOff>
      <xdr:row>20</xdr:row>
      <xdr:rowOff>0</xdr:rowOff>
    </xdr:to>
    <xdr:sp macro="" textlink="">
      <xdr:nvSpPr>
        <xdr:cNvPr id="82" name="Retângulo Arredondado 18">
          <a:hlinkClick xmlns:r="http://schemas.openxmlformats.org/officeDocument/2006/relationships" r:id="rId5"/>
        </xdr:cNvPr>
        <xdr:cNvSpPr/>
      </xdr:nvSpPr>
      <xdr:spPr>
        <a:xfrm>
          <a:off x="311370" y="3387562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 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classe de consumo </a:t>
          </a:r>
        </a:p>
      </xdr:txBody>
    </xdr:sp>
    <xdr:clientData/>
  </xdr:twoCellAnchor>
  <xdr:twoCellAnchor>
    <xdr:from>
      <xdr:col>0</xdr:col>
      <xdr:colOff>311370</xdr:colOff>
      <xdr:row>23</xdr:row>
      <xdr:rowOff>0</xdr:rowOff>
    </xdr:from>
    <xdr:to>
      <xdr:col>3</xdr:col>
      <xdr:colOff>391322</xdr:colOff>
      <xdr:row>25</xdr:row>
      <xdr:rowOff>43185</xdr:rowOff>
    </xdr:to>
    <xdr:sp macro="" textlink="">
      <xdr:nvSpPr>
        <xdr:cNvPr id="83" name="Retângulo Arredondado 20">
          <a:hlinkClick xmlns:r="http://schemas.openxmlformats.org/officeDocument/2006/relationships" r:id="rId6"/>
        </xdr:cNvPr>
        <xdr:cNvSpPr/>
      </xdr:nvSpPr>
      <xdr:spPr>
        <a:xfrm>
          <a:off x="311370" y="4381500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Perdas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energia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28</xdr:row>
      <xdr:rowOff>82597</xdr:rowOff>
    </xdr:from>
    <xdr:to>
      <xdr:col>3</xdr:col>
      <xdr:colOff>391322</xdr:colOff>
      <xdr:row>30</xdr:row>
      <xdr:rowOff>140908</xdr:rowOff>
    </xdr:to>
    <xdr:sp macro="" textlink="">
      <xdr:nvSpPr>
        <xdr:cNvPr id="84" name="Retângulo Arredondado 21">
          <a:hlinkClick xmlns:r="http://schemas.openxmlformats.org/officeDocument/2006/relationships" r:id="rId7"/>
        </xdr:cNvPr>
        <xdr:cNvSpPr/>
      </xdr:nvSpPr>
      <xdr:spPr>
        <a:xfrm>
          <a:off x="311370" y="5416597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1.8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Taxa de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.     .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arrecadação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/inadimplência	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71437</xdr:colOff>
      <xdr:row>9</xdr:row>
      <xdr:rowOff>179053</xdr:rowOff>
    </xdr:from>
    <xdr:to>
      <xdr:col>7</xdr:col>
      <xdr:colOff>151389</xdr:colOff>
      <xdr:row>12</xdr:row>
      <xdr:rowOff>40809</xdr:rowOff>
    </xdr:to>
    <xdr:sp macro="" textlink="">
      <xdr:nvSpPr>
        <xdr:cNvPr id="85" name="Retângulo Arredondado 22">
          <a:hlinkClick xmlns:r="http://schemas.openxmlformats.org/officeDocument/2006/relationships" r:id="rId8"/>
        </xdr:cNvPr>
        <xdr:cNvSpPr/>
      </xdr:nvSpPr>
      <xdr:spPr>
        <a:xfrm>
          <a:off x="2395537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71437</xdr:colOff>
      <xdr:row>12</xdr:row>
      <xdr:rowOff>104034</xdr:rowOff>
    </xdr:from>
    <xdr:to>
      <xdr:col>7</xdr:col>
      <xdr:colOff>151389</xdr:colOff>
      <xdr:row>14</xdr:row>
      <xdr:rowOff>148353</xdr:rowOff>
    </xdr:to>
    <xdr:sp macro="" textlink="">
      <xdr:nvSpPr>
        <xdr:cNvPr id="86" name="Retângulo Arredondado 23">
          <a:hlinkClick xmlns:r="http://schemas.openxmlformats.org/officeDocument/2006/relationships" r:id="rId9"/>
        </xdr:cNvPr>
        <xdr:cNvSpPr/>
      </xdr:nvSpPr>
      <xdr:spPr>
        <a:xfrm>
          <a:off x="2395537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87" name="Retângulo Arredondado 24">
          <a:hlinkClick xmlns:r="http://schemas.openxmlformats.org/officeDocument/2006/relationships" r:id="rId10"/>
        </xdr:cNvPr>
        <xdr:cNvSpPr/>
      </xdr:nvSpPr>
      <xdr:spPr>
        <a:xfrm>
          <a:off x="2395537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88" name="Retângulo Arredondado 25">
          <a:hlinkClick xmlns:r="http://schemas.openxmlformats.org/officeDocument/2006/relationships" r:id="rId11"/>
        </xdr:cNvPr>
        <xdr:cNvSpPr/>
      </xdr:nvSpPr>
      <xdr:spPr>
        <a:xfrm>
          <a:off x="2395537" y="3373925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22</xdr:row>
      <xdr:rowOff>188492</xdr:rowOff>
    </xdr:from>
    <xdr:to>
      <xdr:col>7</xdr:col>
      <xdr:colOff>151389</xdr:colOff>
      <xdr:row>25</xdr:row>
      <xdr:rowOff>41177</xdr:rowOff>
    </xdr:to>
    <xdr:sp macro="" textlink="">
      <xdr:nvSpPr>
        <xdr:cNvPr id="89" name="Retângulo Arredondado 26">
          <a:hlinkClick xmlns:r="http://schemas.openxmlformats.org/officeDocument/2006/relationships" r:id="rId12"/>
        </xdr:cNvPr>
        <xdr:cNvSpPr/>
      </xdr:nvSpPr>
      <xdr:spPr>
        <a:xfrm>
          <a:off x="2395537" y="4379492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.        .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(Debêntures)</a:t>
          </a:r>
        </a:p>
      </xdr:txBody>
    </xdr:sp>
    <xdr:clientData/>
  </xdr:twoCellAnchor>
  <xdr:twoCellAnchor>
    <xdr:from>
      <xdr:col>4</xdr:col>
      <xdr:colOff>71437</xdr:colOff>
      <xdr:row>25</xdr:row>
      <xdr:rowOff>132832</xdr:rowOff>
    </xdr:from>
    <xdr:to>
      <xdr:col>7</xdr:col>
      <xdr:colOff>151389</xdr:colOff>
      <xdr:row>28</xdr:row>
      <xdr:rowOff>643</xdr:rowOff>
    </xdr:to>
    <xdr:sp macro="" textlink="">
      <xdr:nvSpPr>
        <xdr:cNvPr id="90" name="Retângulo Arredondado 27">
          <a:hlinkClick xmlns:r="http://schemas.openxmlformats.org/officeDocument/2006/relationships" r:id="rId13"/>
        </xdr:cNvPr>
        <xdr:cNvSpPr/>
      </xdr:nvSpPr>
      <xdr:spPr>
        <a:xfrm>
          <a:off x="2395537" y="489533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10</xdr:row>
      <xdr:rowOff>459</xdr:rowOff>
    </xdr:from>
    <xdr:to>
      <xdr:col>10</xdr:col>
      <xdr:colOff>532391</xdr:colOff>
      <xdr:row>12</xdr:row>
      <xdr:rowOff>52715</xdr:rowOff>
    </xdr:to>
    <xdr:sp macro="" textlink="">
      <xdr:nvSpPr>
        <xdr:cNvPr id="91" name="Retângulo Arredondado 28">
          <a:hlinkClick xmlns:r="http://schemas.openxmlformats.org/officeDocument/2006/relationships" r:id="rId14"/>
        </xdr:cNvPr>
        <xdr:cNvSpPr/>
      </xdr:nvSpPr>
      <xdr:spPr>
        <a:xfrm>
          <a:off x="4519613" y="1905459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115940</xdr:rowOff>
    </xdr:from>
    <xdr:to>
      <xdr:col>10</xdr:col>
      <xdr:colOff>532391</xdr:colOff>
      <xdr:row>14</xdr:row>
      <xdr:rowOff>160259</xdr:rowOff>
    </xdr:to>
    <xdr:sp macro="" textlink="">
      <xdr:nvSpPr>
        <xdr:cNvPr id="92" name="Retângulo Arredondado 29">
          <a:hlinkClick xmlns:r="http://schemas.openxmlformats.org/officeDocument/2006/relationships" r:id="rId15"/>
        </xdr:cNvPr>
        <xdr:cNvSpPr/>
      </xdr:nvSpPr>
      <xdr:spPr>
        <a:xfrm>
          <a:off x="4519613" y="2401940"/>
          <a:ext cx="1823028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19</xdr:row>
      <xdr:rowOff>95708</xdr:rowOff>
    </xdr:from>
    <xdr:to>
      <xdr:col>10</xdr:col>
      <xdr:colOff>520488</xdr:colOff>
      <xdr:row>21</xdr:row>
      <xdr:rowOff>147964</xdr:rowOff>
    </xdr:to>
    <xdr:sp macro="" textlink="">
      <xdr:nvSpPr>
        <xdr:cNvPr id="93" name="Retângulo Arredondado 30">
          <a:hlinkClick xmlns:r="http://schemas.openxmlformats.org/officeDocument/2006/relationships" r:id="rId16"/>
        </xdr:cNvPr>
        <xdr:cNvSpPr/>
      </xdr:nvSpPr>
      <xdr:spPr>
        <a:xfrm>
          <a:off x="4507710" y="3715208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404817</xdr:colOff>
      <xdr:row>23</xdr:row>
      <xdr:rowOff>151655</xdr:rowOff>
    </xdr:from>
    <xdr:to>
      <xdr:col>10</xdr:col>
      <xdr:colOff>566198</xdr:colOff>
      <xdr:row>26</xdr:row>
      <xdr:rowOff>8555</xdr:rowOff>
    </xdr:to>
    <xdr:sp macro="" textlink="">
      <xdr:nvSpPr>
        <xdr:cNvPr id="94" name="Retângulo Arredondado 31">
          <a:hlinkClick xmlns:r="http://schemas.openxmlformats.org/officeDocument/2006/relationships" r:id="rId17"/>
        </xdr:cNvPr>
        <xdr:cNvSpPr/>
      </xdr:nvSpPr>
      <xdr:spPr>
        <a:xfrm>
          <a:off x="4471992" y="4533155"/>
          <a:ext cx="1904456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>
    <xdr:from>
      <xdr:col>0</xdr:col>
      <xdr:colOff>311370</xdr:colOff>
      <xdr:row>25</xdr:row>
      <xdr:rowOff>122292</xdr:rowOff>
    </xdr:from>
    <xdr:to>
      <xdr:col>3</xdr:col>
      <xdr:colOff>391322</xdr:colOff>
      <xdr:row>27</xdr:row>
      <xdr:rowOff>180603</xdr:rowOff>
    </xdr:to>
    <xdr:sp macro="" textlink="">
      <xdr:nvSpPr>
        <xdr:cNvPr id="95" name="Retângulo Arredondado 21">
          <a:hlinkClick xmlns:r="http://schemas.openxmlformats.org/officeDocument/2006/relationships" r:id="rId18"/>
        </xdr:cNvPr>
        <xdr:cNvSpPr/>
      </xdr:nvSpPr>
      <xdr:spPr>
        <a:xfrm>
          <a:off x="311370" y="488479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Indicadores de Qualidade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71437</xdr:colOff>
      <xdr:row>20</xdr:row>
      <xdr:rowOff>60010</xdr:rowOff>
    </xdr:from>
    <xdr:to>
      <xdr:col>7</xdr:col>
      <xdr:colOff>151389</xdr:colOff>
      <xdr:row>22</xdr:row>
      <xdr:rowOff>101448</xdr:rowOff>
    </xdr:to>
    <xdr:sp macro="" textlink="">
      <xdr:nvSpPr>
        <xdr:cNvPr id="96" name="Retângulo Arredondado 25">
          <a:hlinkClick xmlns:r="http://schemas.openxmlformats.org/officeDocument/2006/relationships" r:id="rId19"/>
        </xdr:cNvPr>
        <xdr:cNvSpPr/>
      </xdr:nvSpPr>
      <xdr:spPr>
        <a:xfrm>
          <a:off x="2395537" y="3870010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7</xdr:col>
      <xdr:colOff>422025</xdr:colOff>
      <xdr:row>28</xdr:row>
      <xdr:rowOff>79591</xdr:rowOff>
    </xdr:from>
    <xdr:to>
      <xdr:col>11</xdr:col>
      <xdr:colOff>0</xdr:colOff>
      <xdr:row>30</xdr:row>
      <xdr:rowOff>126991</xdr:rowOff>
    </xdr:to>
    <xdr:sp macro="" textlink="">
      <xdr:nvSpPr>
        <xdr:cNvPr id="97" name="Retângulo Arredondado 31">
          <a:hlinkClick xmlns:r="http://schemas.openxmlformats.org/officeDocument/2006/relationships" r:id="rId20"/>
        </xdr:cNvPr>
        <xdr:cNvSpPr/>
      </xdr:nvSpPr>
      <xdr:spPr>
        <a:xfrm>
          <a:off x="4489200" y="5413591"/>
          <a:ext cx="1902075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Desempenho das ações</a:t>
          </a:r>
        </a:p>
      </xdr:txBody>
    </xdr:sp>
    <xdr:clientData/>
  </xdr:twoCellAnchor>
  <xdr:oneCellAnchor>
    <xdr:from>
      <xdr:col>0</xdr:col>
      <xdr:colOff>311370</xdr:colOff>
      <xdr:row>20</xdr:row>
      <xdr:rowOff>70902</xdr:rowOff>
    </xdr:from>
    <xdr:ext cx="1818000" cy="421200"/>
    <xdr:sp macro="" textlink="">
      <xdr:nvSpPr>
        <xdr:cNvPr id="98" name="Retângulo Arredondado 26">
          <a:hlinkClick xmlns:r="http://schemas.openxmlformats.org/officeDocument/2006/relationships" r:id="rId21"/>
        </xdr:cNvPr>
        <xdr:cNvSpPr/>
      </xdr:nvSpPr>
      <xdr:spPr>
        <a:xfrm>
          <a:off x="311370" y="3880902"/>
          <a:ext cx="1818000" cy="42120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comprada para                    .     revenda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141733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1450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5</xdr:col>
      <xdr:colOff>984250</xdr:colOff>
      <xdr:row>4</xdr:row>
      <xdr:rowOff>58738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4</xdr:col>
      <xdr:colOff>145008</xdr:colOff>
      <xdr:row>4</xdr:row>
      <xdr:rowOff>35143</xdr:rowOff>
    </xdr:from>
    <xdr:to>
      <xdr:col>4</xdr:col>
      <xdr:colOff>981422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76914" y="797143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15875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56688" cy="109423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5</xdr:col>
      <xdr:colOff>0</xdr:colOff>
      <xdr:row>3</xdr:row>
      <xdr:rowOff>134934</xdr:rowOff>
    </xdr:to>
    <xdr:sp macro="" textlink="">
      <xdr:nvSpPr>
        <xdr:cNvPr id="4" name="CaixaDeTexto 3"/>
        <xdr:cNvSpPr txBox="1"/>
      </xdr:nvSpPr>
      <xdr:spPr>
        <a:xfrm>
          <a:off x="1833563" y="261935"/>
          <a:ext cx="7191375" cy="420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4</xdr:col>
      <xdr:colOff>137068</xdr:colOff>
      <xdr:row>4</xdr:row>
      <xdr:rowOff>58956</xdr:rowOff>
    </xdr:from>
    <xdr:to>
      <xdr:col>4</xdr:col>
      <xdr:colOff>973482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68974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702468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84468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6</xdr:col>
      <xdr:colOff>531812</xdr:colOff>
      <xdr:row>4</xdr:row>
      <xdr:rowOff>34926</xdr:rowOff>
    </xdr:to>
    <xdr:sp macro="" textlink="">
      <xdr:nvSpPr>
        <xdr:cNvPr id="4" name="CaixaDeTexto 3"/>
        <xdr:cNvSpPr txBox="1"/>
      </xdr:nvSpPr>
      <xdr:spPr>
        <a:xfrm>
          <a:off x="1363662" y="134938"/>
          <a:ext cx="7431088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5</xdr:col>
      <xdr:colOff>367259</xdr:colOff>
      <xdr:row>4</xdr:row>
      <xdr:rowOff>51018</xdr:rowOff>
    </xdr:from>
    <xdr:to>
      <xdr:col>6</xdr:col>
      <xdr:colOff>679798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8249197" y="813018"/>
          <a:ext cx="812601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12700</xdr:colOff>
      <xdr:row>5</xdr:row>
      <xdr:rowOff>157609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7000" cy="107835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952500</xdr:colOff>
      <xdr:row>4</xdr:row>
      <xdr:rowOff>122238</xdr:rowOff>
    </xdr:to>
    <xdr:sp macro="" textlink="">
      <xdr:nvSpPr>
        <xdr:cNvPr id="4" name="CaixaDeTexto 3"/>
        <xdr:cNvSpPr txBox="1"/>
      </xdr:nvSpPr>
      <xdr:spPr>
        <a:xfrm>
          <a:off x="1841499" y="228600"/>
          <a:ext cx="7162801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4</xdr:col>
      <xdr:colOff>84682</xdr:colOff>
      <xdr:row>4</xdr:row>
      <xdr:rowOff>54191</xdr:rowOff>
    </xdr:from>
    <xdr:to>
      <xdr:col>4</xdr:col>
      <xdr:colOff>921096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52307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144909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29688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1</xdr:row>
      <xdr:rowOff>44450</xdr:rowOff>
    </xdr:from>
    <xdr:to>
      <xdr:col>9</xdr:col>
      <xdr:colOff>0</xdr:colOff>
      <xdr:row>4</xdr:row>
      <xdr:rowOff>115888</xdr:rowOff>
    </xdr:to>
    <xdr:sp macro="" textlink="">
      <xdr:nvSpPr>
        <xdr:cNvPr id="4" name="CaixaDeTexto 3"/>
        <xdr:cNvSpPr txBox="1"/>
      </xdr:nvSpPr>
      <xdr:spPr>
        <a:xfrm>
          <a:off x="1816100" y="228600"/>
          <a:ext cx="7169150" cy="630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8</xdr:col>
      <xdr:colOff>297656</xdr:colOff>
      <xdr:row>4</xdr:row>
      <xdr:rowOff>23813</xdr:rowOff>
    </xdr:from>
    <xdr:to>
      <xdr:col>9</xdr:col>
      <xdr:colOff>229195</xdr:colOff>
      <xdr:row>5</xdr:row>
      <xdr:rowOff>66243</xdr:rowOff>
    </xdr:to>
    <xdr:grpSp>
      <xdr:nvGrpSpPr>
        <xdr:cNvPr id="7" name="Agrupar 4">
          <a:hlinkClick xmlns:r="http://schemas.openxmlformats.org/officeDocument/2006/relationships" r:id="rId2"/>
        </xdr:cNvPr>
        <xdr:cNvGrpSpPr/>
      </xdr:nvGrpSpPr>
      <xdr:grpSpPr>
        <a:xfrm>
          <a:off x="8048625" y="785813"/>
          <a:ext cx="836414" cy="232930"/>
          <a:chOff x="7817675" y="768144"/>
          <a:chExt cx="918516" cy="249238"/>
        </a:xfrm>
      </xdr:grpSpPr>
      <xdr:sp macro="" textlink="">
        <xdr:nvSpPr>
          <xdr:cNvPr id="11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2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157609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268200" cy="1110109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0</xdr:rowOff>
    </xdr:from>
    <xdr:to>
      <xdr:col>10</xdr:col>
      <xdr:colOff>140163</xdr:colOff>
      <xdr:row>6</xdr:row>
      <xdr:rowOff>26988</xdr:rowOff>
    </xdr:to>
    <xdr:sp macro="" textlink="">
      <xdr:nvSpPr>
        <xdr:cNvPr id="3" name="CaixaDeTexto 2"/>
        <xdr:cNvSpPr txBox="1"/>
      </xdr:nvSpPr>
      <xdr:spPr>
        <a:xfrm>
          <a:off x="828676" y="0"/>
          <a:ext cx="11398712" cy="12557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2.6 ENDIVIDAMENTO</a:t>
          </a:r>
        </a:p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Empréstimos,</a:t>
          </a:r>
          <a:r>
            <a:rPr lang="pt-BR" sz="2400" baseline="0">
              <a:solidFill>
                <a:srgbClr val="008228"/>
              </a:solidFill>
              <a:latin typeface="Arial Black" panose="020B0A04020102020204" pitchFamily="34" charset="0"/>
            </a:rPr>
            <a:t> financiamentos e debêntures</a:t>
          </a:r>
          <a:endParaRPr lang="pt-BR" sz="24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8</xdr:col>
      <xdr:colOff>315780</xdr:colOff>
      <xdr:row>4</xdr:row>
      <xdr:rowOff>17101</xdr:rowOff>
    </xdr:from>
    <xdr:to>
      <xdr:col>10</xdr:col>
      <xdr:colOff>140163</xdr:colOff>
      <xdr:row>5</xdr:row>
      <xdr:rowOff>59531</xdr:rowOff>
    </xdr:to>
    <xdr:grpSp>
      <xdr:nvGrpSpPr>
        <xdr:cNvPr id="4" name="Agrupar 4">
          <a:hlinkClick xmlns:r="http://schemas.openxmlformats.org/officeDocument/2006/relationships" r:id="rId2"/>
        </xdr:cNvPr>
        <xdr:cNvGrpSpPr/>
      </xdr:nvGrpSpPr>
      <xdr:grpSpPr>
        <a:xfrm>
          <a:off x="11412405" y="77910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152847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32875" cy="107359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5</xdr:col>
      <xdr:colOff>0</xdr:colOff>
      <xdr:row>4</xdr:row>
      <xdr:rowOff>117476</xdr:rowOff>
    </xdr:to>
    <xdr:sp macro="" textlink="">
      <xdr:nvSpPr>
        <xdr:cNvPr id="4" name="CaixaDeTexto 3"/>
        <xdr:cNvSpPr txBox="1"/>
      </xdr:nvSpPr>
      <xdr:spPr>
        <a:xfrm>
          <a:off x="1770063" y="225426"/>
          <a:ext cx="7048500" cy="622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2.7 INVESTIMENTOS</a:t>
          </a:r>
        </a:p>
      </xdr:txBody>
    </xdr:sp>
    <xdr:clientData/>
  </xdr:twoCellAnchor>
  <xdr:twoCellAnchor>
    <xdr:from>
      <xdr:col>4</xdr:col>
      <xdr:colOff>388939</xdr:colOff>
      <xdr:row>4</xdr:row>
      <xdr:rowOff>39689</xdr:rowOff>
    </xdr:from>
    <xdr:to>
      <xdr:col>4</xdr:col>
      <xdr:colOff>1225353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592220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34132</xdr:colOff>
      <xdr:row>4</xdr:row>
      <xdr:rowOff>329060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34438" cy="1065660"/>
        </a:xfrm>
        <a:prstGeom prst="rect">
          <a:avLst/>
        </a:prstGeom>
      </xdr:spPr>
    </xdr:pic>
    <xdr:clientData/>
  </xdr:twoCellAnchor>
  <xdr:twoCellAnchor>
    <xdr:from>
      <xdr:col>1</xdr:col>
      <xdr:colOff>735013</xdr:colOff>
      <xdr:row>0</xdr:row>
      <xdr:rowOff>60326</xdr:rowOff>
    </xdr:from>
    <xdr:to>
      <xdr:col>5</xdr:col>
      <xdr:colOff>0</xdr:colOff>
      <xdr:row>4</xdr:row>
      <xdr:rowOff>381000</xdr:rowOff>
    </xdr:to>
    <xdr:sp macro="" textlink="">
      <xdr:nvSpPr>
        <xdr:cNvPr id="4" name="CaixaDeTexto 3"/>
        <xdr:cNvSpPr txBox="1"/>
      </xdr:nvSpPr>
      <xdr:spPr>
        <a:xfrm>
          <a:off x="1712913" y="60326"/>
          <a:ext cx="6669087" cy="1057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1198564</xdr:colOff>
      <xdr:row>4</xdr:row>
      <xdr:rowOff>31751</xdr:rowOff>
    </xdr:from>
    <xdr:to>
      <xdr:col>4</xdr:col>
      <xdr:colOff>780853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18978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587375</xdr:colOff>
      <xdr:row>5</xdr:row>
      <xdr:rowOff>81410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89938" cy="1065660"/>
        </a:xfrm>
        <a:prstGeom prst="rect">
          <a:avLst/>
        </a:prstGeom>
      </xdr:spPr>
    </xdr:pic>
    <xdr:clientData/>
  </xdr:twoCellAnchor>
  <xdr:twoCellAnchor>
    <xdr:from>
      <xdr:col>1</xdr:col>
      <xdr:colOff>417514</xdr:colOff>
      <xdr:row>0</xdr:row>
      <xdr:rowOff>60326</xdr:rowOff>
    </xdr:from>
    <xdr:to>
      <xdr:col>5</xdr:col>
      <xdr:colOff>0</xdr:colOff>
      <xdr:row>5</xdr:row>
      <xdr:rowOff>133350</xdr:rowOff>
    </xdr:to>
    <xdr:sp macro="" textlink="">
      <xdr:nvSpPr>
        <xdr:cNvPr id="4" name="CaixaDeTexto 3"/>
        <xdr:cNvSpPr txBox="1"/>
      </xdr:nvSpPr>
      <xdr:spPr>
        <a:xfrm>
          <a:off x="1143795" y="60326"/>
          <a:ext cx="6857205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939008</xdr:colOff>
      <xdr:row>4</xdr:row>
      <xdr:rowOff>8729</xdr:rowOff>
    </xdr:from>
    <xdr:to>
      <xdr:col>4</xdr:col>
      <xdr:colOff>495897</xdr:colOff>
      <xdr:row>5</xdr:row>
      <xdr:rowOff>19410</xdr:rowOff>
    </xdr:to>
    <xdr:grpSp>
      <xdr:nvGrpSpPr>
        <xdr:cNvPr id="8" name="Agrupar 7">
          <a:hlinkClick xmlns:r="http://schemas.openxmlformats.org/officeDocument/2006/relationships" r:id="rId2"/>
        </xdr:cNvPr>
        <xdr:cNvGrpSpPr/>
      </xdr:nvGrpSpPr>
      <xdr:grpSpPr>
        <a:xfrm>
          <a:off x="7106446" y="794542"/>
          <a:ext cx="818951" cy="224993"/>
          <a:chOff x="7817675" y="768144"/>
          <a:chExt cx="918516" cy="249238"/>
        </a:xfrm>
      </xdr:grpSpPr>
      <xdr:sp macro="" textlink="">
        <xdr:nvSpPr>
          <xdr:cNvPr id="9" name="Retângulo Arredondado 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0</xdr:colOff>
      <xdr:row>5</xdr:row>
      <xdr:rowOff>173483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4625" cy="1094233"/>
        </a:xfrm>
        <a:prstGeom prst="rect">
          <a:avLst/>
        </a:prstGeom>
      </xdr:spPr>
    </xdr:pic>
    <xdr:clientData/>
  </xdr:twoCellAnchor>
  <xdr:twoCellAnchor>
    <xdr:from>
      <xdr:col>1</xdr:col>
      <xdr:colOff>827087</xdr:colOff>
      <xdr:row>0</xdr:row>
      <xdr:rowOff>160337</xdr:rowOff>
    </xdr:from>
    <xdr:to>
      <xdr:col>5</xdr:col>
      <xdr:colOff>0</xdr:colOff>
      <xdr:row>5</xdr:row>
      <xdr:rowOff>119062</xdr:rowOff>
    </xdr:to>
    <xdr:sp macro="" textlink="">
      <xdr:nvSpPr>
        <xdr:cNvPr id="4" name="CaixaDeTexto 3"/>
        <xdr:cNvSpPr txBox="1"/>
      </xdr:nvSpPr>
      <xdr:spPr>
        <a:xfrm>
          <a:off x="1549400" y="160337"/>
          <a:ext cx="6840538" cy="8715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2021</a:t>
          </a:r>
        </a:p>
      </xdr:txBody>
    </xdr:sp>
    <xdr:clientData/>
  </xdr:twoCellAnchor>
  <xdr:twoCellAnchor>
    <xdr:from>
      <xdr:col>3</xdr:col>
      <xdr:colOff>1501776</xdr:colOff>
      <xdr:row>4</xdr:row>
      <xdr:rowOff>57149</xdr:rowOff>
    </xdr:from>
    <xdr:to>
      <xdr:col>4</xdr:col>
      <xdr:colOff>806252</xdr:colOff>
      <xdr:row>5</xdr:row>
      <xdr:rowOff>99579</xdr:rowOff>
    </xdr:to>
    <xdr:grpSp>
      <xdr:nvGrpSpPr>
        <xdr:cNvPr id="5" name="Agrupar 4"/>
        <xdr:cNvGrpSpPr/>
      </xdr:nvGrpSpPr>
      <xdr:grpSpPr>
        <a:xfrm>
          <a:off x="7181057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583405</xdr:colOff>
      <xdr:row>6</xdr:row>
      <xdr:rowOff>46482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58374" cy="1118045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/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2020 - 2021</a:t>
          </a:r>
        </a:p>
        <a:p>
          <a:pPr algn="ctr"/>
          <a:endParaRPr lang="pt-BR" sz="2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825498</xdr:colOff>
      <xdr:row>4</xdr:row>
      <xdr:rowOff>126999</xdr:rowOff>
    </xdr:from>
    <xdr:to>
      <xdr:col>7</xdr:col>
      <xdr:colOff>527242</xdr:colOff>
      <xdr:row>5</xdr:row>
      <xdr:rowOff>176987</xdr:rowOff>
    </xdr:to>
    <xdr:grpSp>
      <xdr:nvGrpSpPr>
        <xdr:cNvPr id="9" name="Agrupar 8">
          <a:hlinkClick xmlns:r="http://schemas.openxmlformats.org/officeDocument/2006/relationships" r:id="rId2"/>
        </xdr:cNvPr>
        <xdr:cNvGrpSpPr/>
      </xdr:nvGrpSpPr>
      <xdr:grpSpPr>
        <a:xfrm>
          <a:off x="8826498" y="841374"/>
          <a:ext cx="975713" cy="228582"/>
          <a:chOff x="7817675" y="768144"/>
          <a:chExt cx="918516" cy="249238"/>
        </a:xfrm>
      </xdr:grpSpPr>
      <xdr:sp macro="" textlink="">
        <xdr:nvSpPr>
          <xdr:cNvPr id="10" name="Retângulo Arredondado 9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10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166688</xdr:colOff>
      <xdr:row>5</xdr:row>
      <xdr:rowOff>165546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41594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/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2021</a:t>
          </a:r>
        </a:p>
      </xdr:txBody>
    </xdr:sp>
    <xdr:clientData/>
  </xdr:twoCellAnchor>
  <xdr:twoCellAnchor>
    <xdr:from>
      <xdr:col>3</xdr:col>
      <xdr:colOff>583406</xdr:colOff>
      <xdr:row>4</xdr:row>
      <xdr:rowOff>83344</xdr:rowOff>
    </xdr:from>
    <xdr:to>
      <xdr:col>4</xdr:col>
      <xdr:colOff>102195</xdr:colOff>
      <xdr:row>5</xdr:row>
      <xdr:rowOff>125774</xdr:rowOff>
    </xdr:to>
    <xdr:grpSp>
      <xdr:nvGrpSpPr>
        <xdr:cNvPr id="8" name="Agrupar 4"/>
        <xdr:cNvGrpSpPr/>
      </xdr:nvGrpSpPr>
      <xdr:grpSpPr>
        <a:xfrm>
          <a:off x="8072437" y="845344"/>
          <a:ext cx="804664" cy="232930"/>
          <a:chOff x="7817675" y="768144"/>
          <a:chExt cx="918516" cy="249238"/>
        </a:xfrm>
      </xdr:grpSpPr>
      <xdr:sp macro="" textlink="">
        <xdr:nvSpPr>
          <xdr:cNvPr id="9" name="Retângulo Arredondado 5">
            <a:hlinkClick xmlns:r="http://schemas.openxmlformats.org/officeDocument/2006/relationships" r:id="rId2"/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5</xdr:row>
      <xdr:rowOff>165546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26505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4</xdr:col>
      <xdr:colOff>509224</xdr:colOff>
      <xdr:row>6</xdr:row>
      <xdr:rowOff>25400</xdr:rowOff>
    </xdr:to>
    <xdr:sp macro="" textlink="">
      <xdr:nvSpPr>
        <xdr:cNvPr id="3" name="CaixaDeTexto 2"/>
        <xdr:cNvSpPr txBox="1"/>
      </xdr:nvSpPr>
      <xdr:spPr>
        <a:xfrm>
          <a:off x="1592262" y="211137"/>
          <a:ext cx="5736862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6.0 DESEMPENHO DE</a:t>
          </a:r>
          <a:r>
            <a:rPr lang="pt-BR" sz="2000" baseline="0">
              <a:solidFill>
                <a:srgbClr val="008228"/>
              </a:solidFill>
              <a:latin typeface="Arial Black" panose="020B0A04020102020204" pitchFamily="34" charset="0"/>
            </a:rPr>
            <a:t> NOSSAS </a:t>
          </a:r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AÇÕES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2021</a:t>
          </a:r>
        </a:p>
      </xdr:txBody>
    </xdr:sp>
    <xdr:clientData/>
  </xdr:twoCellAnchor>
  <xdr:twoCellAnchor>
    <xdr:from>
      <xdr:col>4</xdr:col>
      <xdr:colOff>509224</xdr:colOff>
      <xdr:row>4</xdr:row>
      <xdr:rowOff>43887</xdr:rowOff>
    </xdr:from>
    <xdr:to>
      <xdr:col>6</xdr:col>
      <xdr:colOff>1680</xdr:colOff>
      <xdr:row>5</xdr:row>
      <xdr:rowOff>86317</xdr:rowOff>
    </xdr:to>
    <xdr:grpSp>
      <xdr:nvGrpSpPr>
        <xdr:cNvPr id="4" name="Agrupar 4">
          <a:hlinkClick xmlns:r="http://schemas.openxmlformats.org/officeDocument/2006/relationships" r:id="rId2"/>
        </xdr:cNvPr>
        <xdr:cNvGrpSpPr/>
      </xdr:nvGrpSpPr>
      <xdr:grpSpPr>
        <a:xfrm>
          <a:off x="7322400" y="805887"/>
          <a:ext cx="801865" cy="232930"/>
          <a:chOff x="7817675" y="768144"/>
          <a:chExt cx="918516" cy="249238"/>
        </a:xfrm>
      </xdr:grpSpPr>
      <xdr:sp macro="" textlink="">
        <xdr:nvSpPr>
          <xdr:cNvPr id="5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797718</xdr:colOff>
      <xdr:row>4</xdr:row>
      <xdr:rowOff>308420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846468" cy="1118045"/>
        </a:xfrm>
        <a:prstGeom prst="rect">
          <a:avLst/>
        </a:prstGeom>
      </xdr:spPr>
    </xdr:pic>
    <xdr:clientData/>
  </xdr:twoCellAnchor>
  <xdr:twoCellAnchor>
    <xdr:from>
      <xdr:col>1</xdr:col>
      <xdr:colOff>2381251</xdr:colOff>
      <xdr:row>1</xdr:row>
      <xdr:rowOff>71438</xdr:rowOff>
    </xdr:from>
    <xdr:to>
      <xdr:col>5</xdr:col>
      <xdr:colOff>174626</xdr:colOff>
      <xdr:row>4</xdr:row>
      <xdr:rowOff>55564</xdr:rowOff>
    </xdr:to>
    <xdr:sp macro="" textlink="">
      <xdr:nvSpPr>
        <xdr:cNvPr id="4" name="CaixaDeTexto 3"/>
        <xdr:cNvSpPr txBox="1"/>
      </xdr:nvSpPr>
      <xdr:spPr>
        <a:xfrm>
          <a:off x="3254376" y="269876"/>
          <a:ext cx="370681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USINAS</a:t>
          </a:r>
        </a:p>
      </xdr:txBody>
    </xdr:sp>
    <xdr:clientData/>
  </xdr:twoCellAnchor>
  <xdr:twoCellAnchor>
    <xdr:from>
      <xdr:col>6</xdr:col>
      <xdr:colOff>761999</xdr:colOff>
      <xdr:row>4</xdr:row>
      <xdr:rowOff>4728</xdr:rowOff>
    </xdr:from>
    <xdr:to>
      <xdr:col>7</xdr:col>
      <xdr:colOff>730476</xdr:colOff>
      <xdr:row>4</xdr:row>
      <xdr:rowOff>250032</xdr:rowOff>
    </xdr:to>
    <xdr:grpSp>
      <xdr:nvGrpSpPr>
        <xdr:cNvPr id="17" name="Agrupar 16">
          <a:hlinkClick xmlns:r="http://schemas.openxmlformats.org/officeDocument/2006/relationships" r:id="rId2"/>
        </xdr:cNvPr>
        <xdr:cNvGrpSpPr/>
      </xdr:nvGrpSpPr>
      <xdr:grpSpPr>
        <a:xfrm>
          <a:off x="8917780" y="814353"/>
          <a:ext cx="861446" cy="245304"/>
          <a:chOff x="7817675" y="768144"/>
          <a:chExt cx="918516" cy="249238"/>
        </a:xfrm>
      </xdr:grpSpPr>
      <xdr:sp macro="" textlink="">
        <xdr:nvSpPr>
          <xdr:cNvPr id="18" name="Retângulo Arredondado 17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9" name="Seta para a Direita 18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 smtClean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180975</xdr:colOff>
      <xdr:row>7</xdr:row>
      <xdr:rowOff>48817</xdr:rowOff>
    </xdr:to>
    <xdr:pic>
      <xdr:nvPicPr>
        <xdr:cNvPr id="70" name="Imagem 6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905875" cy="1134667"/>
        </a:xfrm>
        <a:prstGeom prst="rect">
          <a:avLst/>
        </a:prstGeom>
      </xdr:spPr>
    </xdr:pic>
    <xdr:clientData/>
  </xdr:twoCellAnchor>
  <xdr:twoCellAnchor>
    <xdr:from>
      <xdr:col>0</xdr:col>
      <xdr:colOff>1057463</xdr:colOff>
      <xdr:row>0</xdr:row>
      <xdr:rowOff>149227</xdr:rowOff>
    </xdr:from>
    <xdr:to>
      <xdr:col>6</xdr:col>
      <xdr:colOff>483534</xdr:colOff>
      <xdr:row>6</xdr:row>
      <xdr:rowOff>8779</xdr:rowOff>
    </xdr:to>
    <xdr:sp macro="" textlink="">
      <xdr:nvSpPr>
        <xdr:cNvPr id="71" name="CaixaDeTexto 70"/>
        <xdr:cNvSpPr txBox="1"/>
      </xdr:nvSpPr>
      <xdr:spPr>
        <a:xfrm>
          <a:off x="1057463" y="149227"/>
          <a:ext cx="7084171" cy="831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6</xdr:col>
      <xdr:colOff>194469</xdr:colOff>
      <xdr:row>5</xdr:row>
      <xdr:rowOff>28575</xdr:rowOff>
    </xdr:from>
    <xdr:to>
      <xdr:col>7</xdr:col>
      <xdr:colOff>78583</xdr:colOff>
      <xdr:row>6</xdr:row>
      <xdr:rowOff>88900</xdr:rowOff>
    </xdr:to>
    <xdr:grpSp>
      <xdr:nvGrpSpPr>
        <xdr:cNvPr id="47" name="Agrupar 46">
          <a:hlinkClick xmlns:r="http://schemas.openxmlformats.org/officeDocument/2006/relationships" r:id="rId2"/>
        </xdr:cNvPr>
        <xdr:cNvGrpSpPr/>
      </xdr:nvGrpSpPr>
      <xdr:grpSpPr>
        <a:xfrm>
          <a:off x="7945438" y="862013"/>
          <a:ext cx="860426" cy="227012"/>
          <a:chOff x="7817675" y="768144"/>
          <a:chExt cx="918516" cy="249238"/>
        </a:xfrm>
      </xdr:grpSpPr>
      <xdr:sp macro="" textlink="">
        <xdr:nvSpPr>
          <xdr:cNvPr id="49" name="Retângulo Arredondado 48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6" name="Seta para a Direita 55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380999</xdr:colOff>
      <xdr:row>5</xdr:row>
      <xdr:rowOff>181420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92895" cy="110217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10</xdr:col>
      <xdr:colOff>476250</xdr:colOff>
      <xdr:row>5</xdr:row>
      <xdr:rowOff>92914</xdr:rowOff>
    </xdr:to>
    <xdr:sp macro="" textlink="">
      <xdr:nvSpPr>
        <xdr:cNvPr id="5" name="CaixaDeTexto 4"/>
        <xdr:cNvSpPr txBox="1"/>
      </xdr:nvSpPr>
      <xdr:spPr>
        <a:xfrm>
          <a:off x="1824037" y="198437"/>
          <a:ext cx="7216776" cy="8072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</xdr:cNvPr>
        <xdr:cNvGrpSpPr/>
      </xdr:nvGrpSpPr>
      <xdr:grpSpPr>
        <a:xfrm>
          <a:off x="7852322" y="828895"/>
          <a:ext cx="808633" cy="234517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48419</xdr:colOff>
      <xdr:row>5</xdr:row>
      <xdr:rowOff>71883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8544" cy="102438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14288</xdr:rowOff>
    </xdr:to>
    <xdr:grpSp>
      <xdr:nvGrpSpPr>
        <xdr:cNvPr id="3" name="Agrupar 4">
          <a:hlinkClick xmlns:r="http://schemas.openxmlformats.org/officeDocument/2006/relationships" r:id="rId2"/>
        </xdr:cNvPr>
        <xdr:cNvGrpSpPr/>
      </xdr:nvGrpSpPr>
      <xdr:grpSpPr>
        <a:xfrm>
          <a:off x="8620125" y="762000"/>
          <a:ext cx="0" cy="204788"/>
          <a:chOff x="7817675" y="768144"/>
          <a:chExt cx="918516" cy="249238"/>
        </a:xfrm>
      </xdr:grpSpPr>
      <xdr:sp macro="" textlink="">
        <xdr:nvSpPr>
          <xdr:cNvPr id="4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0</xdr:colOff>
      <xdr:row>0</xdr:row>
      <xdr:rowOff>154781</xdr:rowOff>
    </xdr:from>
    <xdr:to>
      <xdr:col>5</xdr:col>
      <xdr:colOff>0</xdr:colOff>
      <xdr:row>3</xdr:row>
      <xdr:rowOff>130969</xdr:rowOff>
    </xdr:to>
    <xdr:sp macro="" textlink="">
      <xdr:nvSpPr>
        <xdr:cNvPr id="6" name="CaixaDeTexto 5"/>
        <xdr:cNvSpPr txBox="1"/>
      </xdr:nvSpPr>
      <xdr:spPr>
        <a:xfrm>
          <a:off x="809625" y="154781"/>
          <a:ext cx="7810500" cy="5476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1.5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137068</xdr:colOff>
      <xdr:row>3</xdr:row>
      <xdr:rowOff>146483</xdr:rowOff>
    </xdr:from>
    <xdr:to>
      <xdr:col>4</xdr:col>
      <xdr:colOff>973482</xdr:colOff>
      <xdr:row>5</xdr:row>
      <xdr:rowOff>0</xdr:rowOff>
    </xdr:to>
    <xdr:grpSp>
      <xdr:nvGrpSpPr>
        <xdr:cNvPr id="7" name="Agrupar 4">
          <a:hlinkClick xmlns:r="http://schemas.openxmlformats.org/officeDocument/2006/relationships" r:id="rId2"/>
        </xdr:cNvPr>
        <xdr:cNvGrpSpPr/>
      </xdr:nvGrpSpPr>
      <xdr:grpSpPr>
        <a:xfrm>
          <a:off x="7768974" y="717983"/>
          <a:ext cx="836414" cy="234517"/>
          <a:chOff x="7817675" y="768144"/>
          <a:chExt cx="918516" cy="249238"/>
        </a:xfrm>
      </xdr:grpSpPr>
      <xdr:sp macro="" textlink="">
        <xdr:nvSpPr>
          <xdr:cNvPr id="8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9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380999</xdr:colOff>
      <xdr:row>5</xdr:row>
      <xdr:rowOff>71883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0999" cy="1119633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1</xdr:row>
      <xdr:rowOff>57150</xdr:rowOff>
    </xdr:from>
    <xdr:to>
      <xdr:col>5</xdr:col>
      <xdr:colOff>1047750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1452563" y="247650"/>
          <a:ext cx="5512593" cy="595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PERDAS DE ENERGIA</a:t>
          </a:r>
        </a:p>
      </xdr:txBody>
    </xdr:sp>
    <xdr:clientData/>
  </xdr:twoCellAnchor>
  <xdr:twoCellAnchor>
    <xdr:from>
      <xdr:col>6</xdr:col>
      <xdr:colOff>48964</xdr:colOff>
      <xdr:row>3</xdr:row>
      <xdr:rowOff>214312</xdr:rowOff>
    </xdr:from>
    <xdr:to>
      <xdr:col>7</xdr:col>
      <xdr:colOff>275778</xdr:colOff>
      <xdr:row>4</xdr:row>
      <xdr:rowOff>228600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085558" y="785812"/>
          <a:ext cx="810220" cy="252413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0</xdr:col>
      <xdr:colOff>750095</xdr:colOff>
      <xdr:row>36</xdr:row>
      <xdr:rowOff>115735</xdr:rowOff>
    </xdr:from>
    <xdr:to>
      <xdr:col>5</xdr:col>
      <xdr:colOff>119063</xdr:colOff>
      <xdr:row>38</xdr:row>
      <xdr:rowOff>0</xdr:rowOff>
    </xdr:to>
    <xdr:sp macro="" textlink="">
      <xdr:nvSpPr>
        <xdr:cNvPr id="9" name="Retângulo 8"/>
        <xdr:cNvSpPr/>
      </xdr:nvSpPr>
      <xdr:spPr>
        <a:xfrm>
          <a:off x="750095" y="7057079"/>
          <a:ext cx="5286374" cy="26526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buFont typeface="Arial" panose="020B0604020202020204" pitchFamily="34" charset="0"/>
            <a:buChar char="•"/>
          </a:pPr>
          <a:r>
            <a:rPr lang="pt-BR" sz="110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</a:rPr>
            <a:t>Valores acumulados – janela móvel (Abr/20 – Mar/21)</a:t>
          </a:r>
        </a:p>
      </xdr:txBody>
    </xdr:sp>
    <xdr:clientData/>
  </xdr:twoCellAnchor>
  <xdr:twoCellAnchor editAs="oneCell">
    <xdr:from>
      <xdr:col>0</xdr:col>
      <xdr:colOff>474294</xdr:colOff>
      <xdr:row>12</xdr:row>
      <xdr:rowOff>166687</xdr:rowOff>
    </xdr:from>
    <xdr:to>
      <xdr:col>7</xdr:col>
      <xdr:colOff>23813</xdr:colOff>
      <xdr:row>36</xdr:row>
      <xdr:rowOff>51249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4294" y="2536031"/>
          <a:ext cx="7169519" cy="445656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619919</xdr:colOff>
      <xdr:row>5</xdr:row>
      <xdr:rowOff>109983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61450" cy="1094233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44450</xdr:rowOff>
    </xdr:from>
    <xdr:to>
      <xdr:col>11</xdr:col>
      <xdr:colOff>0</xdr:colOff>
      <xdr:row>4</xdr:row>
      <xdr:rowOff>33338</xdr:rowOff>
    </xdr:to>
    <xdr:sp macro="" textlink="">
      <xdr:nvSpPr>
        <xdr:cNvPr id="4" name="CaixaDeTexto 3"/>
        <xdr:cNvSpPr txBox="1"/>
      </xdr:nvSpPr>
      <xdr:spPr>
        <a:xfrm>
          <a:off x="1803400" y="241300"/>
          <a:ext cx="7245350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1.7 DECi e FECi</a:t>
          </a:r>
        </a:p>
      </xdr:txBody>
    </xdr:sp>
    <xdr:clientData/>
  </xdr:twoCellAnchor>
  <xdr:twoCellAnchor>
    <xdr:from>
      <xdr:col>9</xdr:col>
      <xdr:colOff>357733</xdr:colOff>
      <xdr:row>4</xdr:row>
      <xdr:rowOff>12123</xdr:rowOff>
    </xdr:from>
    <xdr:to>
      <xdr:col>10</xdr:col>
      <xdr:colOff>552797</xdr:colOff>
      <xdr:row>5</xdr:row>
      <xdr:rowOff>41853</xdr:rowOff>
    </xdr:to>
    <xdr:grpSp>
      <xdr:nvGrpSpPr>
        <xdr:cNvPr id="5" name="Agrupar 4">
          <a:hlinkClick xmlns:r="http://schemas.openxmlformats.org/officeDocument/2006/relationships" r:id="rId2"/>
        </xdr:cNvPr>
        <xdr:cNvGrpSpPr/>
      </xdr:nvGrpSpPr>
      <xdr:grpSpPr>
        <a:xfrm>
          <a:off x="7763421" y="821748"/>
          <a:ext cx="802282" cy="232136"/>
          <a:chOff x="7817675" y="768144"/>
          <a:chExt cx="918516" cy="249238"/>
        </a:xfrm>
      </xdr:grpSpPr>
      <xdr:sp macro="" textlink="">
        <xdr:nvSpPr>
          <xdr:cNvPr id="6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0</xdr:col>
      <xdr:colOff>1488282</xdr:colOff>
      <xdr:row>13</xdr:row>
      <xdr:rowOff>130968</xdr:rowOff>
    </xdr:from>
    <xdr:to>
      <xdr:col>7</xdr:col>
      <xdr:colOff>833437</xdr:colOff>
      <xdr:row>14</xdr:row>
      <xdr:rowOff>193827</xdr:rowOff>
    </xdr:to>
    <xdr:sp macro="" textlink="">
      <xdr:nvSpPr>
        <xdr:cNvPr id="8" name="Retângulo 7"/>
        <xdr:cNvSpPr/>
      </xdr:nvSpPr>
      <xdr:spPr>
        <a:xfrm>
          <a:off x="1488282" y="3512343"/>
          <a:ext cx="5286374" cy="26526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buFont typeface="Arial" panose="020B0604020202020204" pitchFamily="34" charset="0"/>
            <a:buChar char="•"/>
          </a:pPr>
          <a:r>
            <a:rPr lang="pt-BR" sz="110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</a:rPr>
            <a:t>Valores acumulados – janela móvel (Abr/20 – Mar/21)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181420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13392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9</xdr:col>
      <xdr:colOff>0</xdr:colOff>
      <xdr:row>6</xdr:row>
      <xdr:rowOff>95250</xdr:rowOff>
    </xdr:to>
    <xdr:sp macro="" textlink="">
      <xdr:nvSpPr>
        <xdr:cNvPr id="3" name="CaixaDeTexto 2"/>
        <xdr:cNvSpPr txBox="1"/>
      </xdr:nvSpPr>
      <xdr:spPr>
        <a:xfrm>
          <a:off x="1806574" y="206374"/>
          <a:ext cx="6022976" cy="1031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1.8 ÍNDICE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DE CONTAS ARRECADADAS</a:t>
          </a:r>
          <a:b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(Arrecadação/Faturamento)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</xdr:cNvPr>
        <xdr:cNvGrpSpPr/>
      </xdr:nvGrpSpPr>
      <xdr:grpSpPr>
        <a:xfrm>
          <a:off x="8030915" y="828895"/>
          <a:ext cx="808634" cy="234517"/>
          <a:chOff x="7817675" y="768144"/>
          <a:chExt cx="918516" cy="249238"/>
        </a:xfrm>
      </xdr:grpSpPr>
      <xdr:sp macro="" textlink="">
        <xdr:nvSpPr>
          <xdr:cNvPr id="5" name="Retângulo Arredondado 5"/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/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142872</xdr:colOff>
      <xdr:row>7</xdr:row>
      <xdr:rowOff>35718</xdr:rowOff>
    </xdr:from>
    <xdr:to>
      <xdr:col>7</xdr:col>
      <xdr:colOff>750091</xdr:colOff>
      <xdr:row>36</xdr:row>
      <xdr:rowOff>145457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97903" y="1369218"/>
          <a:ext cx="4786313" cy="56342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STATISTICA\Balanco_Energia_PCAR\2020\Balan&#231;o%20de%20Energia%20El&#233;trica_2020_2005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A/RI/RI_DADOS/1_Informacoes_Tecnicas_e_Financeiras/1.%20Resultados/2021/1T21/Dados/Perd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Plan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RMES"/>
      <sheetName val="Confere"/>
      <sheetName val="Configurações"/>
      <sheetName val="RESUMO 20F (Sem Cruzamento)"/>
      <sheetName val="Infograma"/>
      <sheetName val="RESUMO 20F"/>
      <sheetName val="PlanejamentoC&amp;V"/>
      <sheetName val="CEMIG HOLDING_APENAS_INTEGRAIS"/>
      <sheetName val="EnergiaSecundaria"/>
      <sheetName val="SazoCCEAR"/>
      <sheetName val="Dados_PC-PM"/>
      <sheetName val="CEMIG D"/>
      <sheetName val="CEMIG G"/>
      <sheetName val="CEMIG_Conv"/>
      <sheetName val="CEMIG_I0"/>
      <sheetName val="CEMIG_I1"/>
      <sheetName val="CEMIG_I5"/>
      <sheetName val="CEMIG_I8"/>
      <sheetName val="CEMIG_2I5"/>
      <sheetName val="CEMIG PCH G"/>
      <sheetName val="CEMIG PCH I1"/>
      <sheetName val="CEMIG PCH I5"/>
      <sheetName val="HORIZONTES G"/>
      <sheetName val="HORIZONTES I1 G"/>
      <sheetName val="HORIZONTES I5 G"/>
      <sheetName val="ROSAL G"/>
      <sheetName val="SA CARVALHO G"/>
      <sheetName val="SPE G"/>
      <sheetName val="SPE TRES MARIAS"/>
      <sheetName val="SPE CAMARGOS"/>
      <sheetName val="SPE ITUTINGA"/>
      <sheetName val="SPE SALTO GRANDE"/>
      <sheetName val="SPE GERA LESTE"/>
      <sheetName val="SPE GERA OESTE"/>
      <sheetName val="SPE GERA SUL"/>
    </sheetNames>
    <sheetDataSet>
      <sheetData sheetId="0"/>
      <sheetData sheetId="1"/>
      <sheetData sheetId="2"/>
      <sheetData sheetId="3"/>
      <sheetData sheetId="4">
        <row r="5">
          <cell r="F5">
            <v>18694.665165014998</v>
          </cell>
        </row>
        <row r="18">
          <cell r="C18">
            <v>1445.1022113669999</v>
          </cell>
        </row>
        <row r="19">
          <cell r="I19">
            <v>4380.7800386700001</v>
          </cell>
        </row>
        <row r="20">
          <cell r="C20">
            <v>4288.7150071690012</v>
          </cell>
        </row>
        <row r="24">
          <cell r="C24">
            <v>4463.2265683189989</v>
          </cell>
        </row>
        <row r="26">
          <cell r="C26">
            <v>4414.240064824</v>
          </cell>
        </row>
        <row r="28">
          <cell r="C28">
            <v>271.23089400000003</v>
          </cell>
        </row>
        <row r="30">
          <cell r="C30">
            <v>1833.2179720080001</v>
          </cell>
        </row>
        <row r="32">
          <cell r="C32">
            <v>188.159479</v>
          </cell>
        </row>
        <row r="34">
          <cell r="C34">
            <v>139.275374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>
        <row r="2">
          <cell r="O2">
            <v>2018</v>
          </cell>
          <cell r="P2">
            <v>2019</v>
          </cell>
          <cell r="Q2">
            <v>2020</v>
          </cell>
          <cell r="R2" t="str">
            <v>1T21*</v>
          </cell>
        </row>
        <row r="3">
          <cell r="N3" t="str">
            <v>Perdas Totais (GWh)</v>
          </cell>
          <cell r="O3">
            <v>6371</v>
          </cell>
          <cell r="P3">
            <v>6622</v>
          </cell>
          <cell r="Q3">
            <v>6545</v>
          </cell>
          <cell r="R3">
            <v>6606</v>
          </cell>
        </row>
        <row r="4">
          <cell r="N4" t="str">
            <v>% Perdas Totais</v>
          </cell>
          <cell r="O4">
            <v>0.1249</v>
          </cell>
          <cell r="P4">
            <v>0.1273</v>
          </cell>
          <cell r="Q4">
            <v>0.12560000000000002</v>
          </cell>
          <cell r="R4">
            <v>0.12529999999999999</v>
          </cell>
        </row>
        <row r="5">
          <cell r="N5" t="str">
            <v>% Perdas regulatórias</v>
          </cell>
          <cell r="O5">
            <v>0.11220000000000001</v>
          </cell>
          <cell r="P5">
            <v>0.11509999999999999</v>
          </cell>
          <cell r="Q5">
            <v>0.1143</v>
          </cell>
          <cell r="R5">
            <v>0.11380000000000001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ela1" displayName="Tabela1" ref="B7:D12" totalsRowShown="0" headerRowDxfId="26">
  <tableColumns count="3">
    <tableColumn id="1" name="Ano" dataDxfId="25"/>
    <tableColumn id="2" name="Limite" dataDxfId="24" dataCellStyle="Vírgula"/>
    <tableColumn id="3" name="DECi" dataDxfId="23" dataCellStyle="Vírgul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Tabela14" displayName="Tabela14" ref="F7:H13" totalsRowShown="0" headerRowDxfId="22">
  <tableColumns count="3">
    <tableColumn id="1" name="Ano" dataDxfId="21"/>
    <tableColumn id="2" name="Limite" dataDxfId="20" dataCellStyle="Vírgula"/>
    <tableColumn id="3" name="FECi" dataDxfId="19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2"/>
  <sheetViews>
    <sheetView tabSelected="1" zoomScale="80" zoomScaleNormal="80" workbookViewId="0"/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139"/>
      <c r="N1" s="139"/>
      <c r="O1" s="139"/>
    </row>
    <row r="2" spans="13:15" x14ac:dyDescent="0.25">
      <c r="M2" s="139"/>
      <c r="N2" s="139"/>
      <c r="O2" s="139"/>
    </row>
    <row r="3" spans="13:15" x14ac:dyDescent="0.25">
      <c r="M3" s="139"/>
      <c r="N3" s="139"/>
      <c r="O3" s="139"/>
    </row>
    <row r="4" spans="13:15" x14ac:dyDescent="0.25">
      <c r="M4" s="139"/>
      <c r="N4" s="139"/>
      <c r="O4" s="139"/>
    </row>
    <row r="5" spans="13:15" x14ac:dyDescent="0.25">
      <c r="M5" s="139"/>
      <c r="N5" s="139"/>
      <c r="O5" s="139"/>
    </row>
    <row r="6" spans="13:15" x14ac:dyDescent="0.25">
      <c r="M6" s="139"/>
      <c r="N6" s="139"/>
      <c r="O6" s="139"/>
    </row>
    <row r="7" spans="13:15" x14ac:dyDescent="0.25">
      <c r="M7" s="139"/>
      <c r="N7" s="139"/>
      <c r="O7" s="139"/>
    </row>
    <row r="8" spans="13:15" x14ac:dyDescent="0.25">
      <c r="M8" s="139"/>
      <c r="N8" s="139"/>
      <c r="O8" s="139"/>
    </row>
    <row r="9" spans="13:15" x14ac:dyDescent="0.25">
      <c r="M9" s="139"/>
      <c r="N9" s="139"/>
      <c r="O9" s="139"/>
    </row>
    <row r="10" spans="13:15" x14ac:dyDescent="0.25">
      <c r="M10" s="139"/>
      <c r="N10" s="139"/>
      <c r="O10" s="139"/>
    </row>
    <row r="11" spans="13:15" x14ac:dyDescent="0.25">
      <c r="M11" s="139"/>
      <c r="N11" s="139"/>
      <c r="O11" s="139"/>
    </row>
    <row r="12" spans="13:15" x14ac:dyDescent="0.25">
      <c r="M12" s="139"/>
      <c r="N12" s="139"/>
      <c r="O12" s="139"/>
    </row>
    <row r="13" spans="13:15" x14ac:dyDescent="0.25">
      <c r="M13" s="139"/>
      <c r="N13" s="139"/>
      <c r="O13" s="139"/>
    </row>
    <row r="14" spans="13:15" x14ac:dyDescent="0.25">
      <c r="M14" s="139"/>
      <c r="N14" s="139"/>
      <c r="O14" s="139"/>
    </row>
    <row r="15" spans="13:15" x14ac:dyDescent="0.25">
      <c r="M15" s="139"/>
      <c r="N15" s="139"/>
      <c r="O15" s="139"/>
    </row>
    <row r="16" spans="13:15" x14ac:dyDescent="0.25">
      <c r="M16" s="139"/>
      <c r="N16" s="139"/>
      <c r="O16" s="139"/>
    </row>
    <row r="17" spans="13:15" x14ac:dyDescent="0.25">
      <c r="M17" s="139"/>
      <c r="N17" s="139"/>
      <c r="O17" s="139"/>
    </row>
    <row r="18" spans="13:15" x14ac:dyDescent="0.25">
      <c r="M18" s="139"/>
      <c r="N18" s="139"/>
      <c r="O18" s="139"/>
    </row>
    <row r="19" spans="13:15" x14ac:dyDescent="0.25">
      <c r="M19" s="139"/>
      <c r="N19" s="139"/>
      <c r="O19" s="139"/>
    </row>
    <row r="20" spans="13:15" x14ac:dyDescent="0.25">
      <c r="M20" s="139"/>
      <c r="N20" s="139"/>
      <c r="O20" s="139"/>
    </row>
    <row r="21" spans="13:15" x14ac:dyDescent="0.25">
      <c r="M21" s="139"/>
      <c r="N21" s="139"/>
      <c r="O21" s="139"/>
    </row>
    <row r="22" spans="13:15" x14ac:dyDescent="0.25">
      <c r="M22" s="139"/>
      <c r="N22" s="139"/>
      <c r="O22" s="139"/>
    </row>
    <row r="23" spans="13:15" x14ac:dyDescent="0.25">
      <c r="M23" s="139"/>
      <c r="N23" s="139"/>
      <c r="O23" s="139"/>
    </row>
    <row r="24" spans="13:15" x14ac:dyDescent="0.25">
      <c r="M24" s="139"/>
      <c r="N24" s="139"/>
      <c r="O24" s="139"/>
    </row>
    <row r="25" spans="13:15" x14ac:dyDescent="0.25">
      <c r="M25" s="139"/>
      <c r="N25" s="139"/>
      <c r="O25" s="139"/>
    </row>
    <row r="26" spans="13:15" x14ac:dyDescent="0.25">
      <c r="M26" s="139"/>
      <c r="N26" s="139"/>
      <c r="O26" s="139"/>
    </row>
    <row r="27" spans="13:15" x14ac:dyDescent="0.25">
      <c r="M27" s="139"/>
      <c r="N27" s="139"/>
      <c r="O27" s="139"/>
    </row>
    <row r="28" spans="13:15" x14ac:dyDescent="0.25">
      <c r="M28" s="139"/>
      <c r="N28" s="139"/>
      <c r="O28" s="139"/>
    </row>
    <row r="29" spans="13:15" x14ac:dyDescent="0.25">
      <c r="M29" s="139"/>
      <c r="N29" s="139"/>
      <c r="O29" s="139"/>
    </row>
    <row r="30" spans="13:15" x14ac:dyDescent="0.25">
      <c r="M30" s="139"/>
      <c r="N30" s="139"/>
      <c r="O30" s="139"/>
    </row>
    <row r="31" spans="13:15" x14ac:dyDescent="0.25">
      <c r="M31" s="139"/>
      <c r="N31" s="139"/>
      <c r="O31" s="139"/>
    </row>
    <row r="32" spans="13:15" x14ac:dyDescent="0.25">
      <c r="M32" s="139"/>
      <c r="N32" s="139"/>
      <c r="O32" s="139"/>
    </row>
    <row r="33" spans="1:15" hidden="1" x14ac:dyDescent="0.25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</row>
    <row r="34" spans="1:15" hidden="1" x14ac:dyDescent="0.25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</row>
    <row r="35" spans="1:15" hidden="1" x14ac:dyDescent="0.25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1:15" hidden="1" x14ac:dyDescent="0.25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</row>
    <row r="37" spans="1:15" hidden="1" x14ac:dyDescent="0.25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</row>
    <row r="38" spans="1:15" hidden="1" x14ac:dyDescent="0.2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</row>
    <row r="39" spans="1:15" hidden="1" x14ac:dyDescent="0.25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</row>
    <row r="40" spans="1:15" hidden="1" x14ac:dyDescent="0.25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</row>
    <row r="41" spans="1:15" hidden="1" x14ac:dyDescent="0.25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</row>
    <row r="42" spans="1:15" hidden="1" x14ac:dyDescent="0.25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showRowColHeaders="0" zoomScale="80" zoomScaleNormal="80" workbookViewId="0">
      <selection activeCell="D9" sqref="D9"/>
    </sheetView>
  </sheetViews>
  <sheetFormatPr defaultColWidth="0" defaultRowHeight="15" zeroHeight="1" x14ac:dyDescent="0.25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5" width="15.140625" customWidth="1"/>
    <col min="6" max="6" width="8.5703125" hidden="1" customWidth="1"/>
    <col min="7" max="16383" width="8.7109375" hidden="1"/>
    <col min="16384" max="16384" width="8.7109375" hidden="1" customWidth="1"/>
  </cols>
  <sheetData>
    <row r="1" spans="1:6" ht="15" customHeight="1" x14ac:dyDescent="0.25">
      <c r="B1" s="314"/>
      <c r="C1" s="314"/>
      <c r="D1" s="314"/>
      <c r="E1" s="314"/>
      <c r="F1" s="314"/>
    </row>
    <row r="2" spans="1:6" ht="15" customHeight="1" x14ac:dyDescent="0.25">
      <c r="B2" s="314"/>
      <c r="C2" s="314"/>
      <c r="D2" s="314"/>
      <c r="E2" s="314"/>
      <c r="F2" s="314"/>
    </row>
    <row r="3" spans="1:6" ht="15" customHeight="1" x14ac:dyDescent="0.25">
      <c r="B3" s="314"/>
      <c r="C3" s="314"/>
      <c r="D3" s="314"/>
      <c r="E3" s="314"/>
      <c r="F3" s="314"/>
    </row>
    <row r="4" spans="1:6" ht="15" customHeight="1" x14ac:dyDescent="0.25">
      <c r="B4" s="314"/>
      <c r="C4" s="314"/>
      <c r="D4" s="314"/>
      <c r="E4" s="314"/>
      <c r="F4" s="314"/>
    </row>
    <row r="5" spans="1:6" ht="15" customHeight="1" x14ac:dyDescent="0.25">
      <c r="B5" s="314"/>
      <c r="C5" s="314"/>
      <c r="D5" s="314"/>
      <c r="E5" s="314"/>
      <c r="F5" s="314"/>
    </row>
    <row r="6" spans="1:6" ht="15" customHeight="1" x14ac:dyDescent="0.25">
      <c r="B6" s="314"/>
      <c r="C6" s="314"/>
      <c r="D6" s="314"/>
      <c r="E6" s="314"/>
      <c r="F6" s="314"/>
    </row>
    <row r="7" spans="1:6" ht="24.6" customHeight="1" x14ac:dyDescent="0.25">
      <c r="A7" s="91"/>
      <c r="B7" s="32" t="s">
        <v>29</v>
      </c>
      <c r="C7" s="91"/>
      <c r="D7" s="91"/>
      <c r="E7" s="91"/>
    </row>
    <row r="8" spans="1:6" ht="32.450000000000003" customHeight="1" x14ac:dyDescent="0.25">
      <c r="A8" s="91"/>
      <c r="B8" s="332"/>
      <c r="C8" s="330" t="s">
        <v>28</v>
      </c>
      <c r="D8" s="331"/>
      <c r="E8" s="91"/>
    </row>
    <row r="9" spans="1:6" ht="31.5" customHeight="1" x14ac:dyDescent="0.25">
      <c r="A9" s="91"/>
      <c r="B9" s="332"/>
      <c r="C9" s="132">
        <v>44286</v>
      </c>
      <c r="D9" s="88" t="s">
        <v>215</v>
      </c>
      <c r="E9" s="91"/>
    </row>
    <row r="10" spans="1:6" ht="24.6" customHeight="1" x14ac:dyDescent="0.25">
      <c r="A10" s="91"/>
      <c r="B10" s="109" t="s">
        <v>221</v>
      </c>
      <c r="C10" s="254">
        <v>6951837</v>
      </c>
      <c r="D10" s="254">
        <v>6767438</v>
      </c>
      <c r="E10" s="91"/>
    </row>
    <row r="11" spans="1:6" x14ac:dyDescent="0.25">
      <c r="A11" s="91"/>
      <c r="B11" s="255" t="s">
        <v>222</v>
      </c>
      <c r="C11" s="256">
        <v>836735</v>
      </c>
      <c r="D11" s="256">
        <v>724371</v>
      </c>
      <c r="E11" s="91"/>
    </row>
    <row r="12" spans="1:6" ht="24.6" customHeight="1" x14ac:dyDescent="0.25">
      <c r="A12" s="91"/>
      <c r="B12" s="109" t="s">
        <v>223</v>
      </c>
      <c r="C12" s="254">
        <v>338907</v>
      </c>
      <c r="D12" s="254">
        <v>-54602</v>
      </c>
      <c r="E12" s="91"/>
    </row>
    <row r="13" spans="1:6" ht="25.5" x14ac:dyDescent="0.25">
      <c r="A13" s="91"/>
      <c r="B13" s="255" t="s">
        <v>224</v>
      </c>
      <c r="C13" s="256">
        <v>178373</v>
      </c>
      <c r="D13" s="256" t="s">
        <v>195</v>
      </c>
      <c r="E13" s="91"/>
    </row>
    <row r="14" spans="1:6" ht="24.6" customHeight="1" x14ac:dyDescent="0.25">
      <c r="A14" s="91"/>
      <c r="B14" s="109" t="s">
        <v>216</v>
      </c>
      <c r="C14" s="254"/>
      <c r="D14" s="254"/>
      <c r="E14" s="91"/>
    </row>
    <row r="15" spans="1:6" ht="24.6" customHeight="1" x14ac:dyDescent="0.25">
      <c r="A15" s="91"/>
      <c r="B15" s="255" t="s">
        <v>225</v>
      </c>
      <c r="C15" s="256">
        <v>89162</v>
      </c>
      <c r="D15" s="256">
        <v>76597</v>
      </c>
      <c r="E15" s="91"/>
    </row>
    <row r="16" spans="1:6" ht="24.6" customHeight="1" x14ac:dyDescent="0.25">
      <c r="A16" s="91"/>
      <c r="B16" s="109" t="s">
        <v>226</v>
      </c>
      <c r="C16" s="254">
        <v>22451</v>
      </c>
      <c r="D16" s="254">
        <v>61241</v>
      </c>
      <c r="E16" s="91"/>
    </row>
    <row r="17" spans="1:6" x14ac:dyDescent="0.25">
      <c r="A17" s="91"/>
      <c r="B17" s="255" t="s">
        <v>227</v>
      </c>
      <c r="C17" s="256">
        <v>157255</v>
      </c>
      <c r="D17" s="256">
        <v>71580</v>
      </c>
      <c r="E17" s="91"/>
    </row>
    <row r="18" spans="1:6" ht="24.6" customHeight="1" x14ac:dyDescent="0.25">
      <c r="A18" s="91"/>
      <c r="B18" s="109" t="s">
        <v>217</v>
      </c>
      <c r="C18" s="254">
        <v>329309</v>
      </c>
      <c r="D18" s="254">
        <v>263073</v>
      </c>
      <c r="E18" s="91"/>
    </row>
    <row r="19" spans="1:6" ht="25.5" x14ac:dyDescent="0.25">
      <c r="A19" s="91"/>
      <c r="B19" s="255" t="s">
        <v>228</v>
      </c>
      <c r="C19" s="256">
        <v>10906</v>
      </c>
      <c r="D19" s="256">
        <v>724</v>
      </c>
      <c r="E19" s="91"/>
    </row>
    <row r="20" spans="1:6" ht="31.5" customHeight="1" x14ac:dyDescent="0.25">
      <c r="A20" s="91"/>
      <c r="B20" s="109" t="s">
        <v>229</v>
      </c>
      <c r="C20" s="254">
        <v>124560</v>
      </c>
      <c r="D20" s="254">
        <v>99892</v>
      </c>
      <c r="E20" s="91"/>
    </row>
    <row r="21" spans="1:6" ht="24.6" customHeight="1" x14ac:dyDescent="0.25">
      <c r="A21" s="91"/>
      <c r="B21" s="255" t="s">
        <v>230</v>
      </c>
      <c r="C21" s="256">
        <v>107045</v>
      </c>
      <c r="D21" s="256">
        <v>87824</v>
      </c>
      <c r="E21" s="91"/>
    </row>
    <row r="22" spans="1:6" ht="24.6" customHeight="1" x14ac:dyDescent="0.25">
      <c r="A22" s="91"/>
      <c r="B22" s="109" t="s">
        <v>218</v>
      </c>
      <c r="C22" s="254">
        <v>705185</v>
      </c>
      <c r="D22" s="254">
        <v>559660</v>
      </c>
      <c r="E22" s="91"/>
    </row>
    <row r="23" spans="1:6" ht="24.6" customHeight="1" x14ac:dyDescent="0.25">
      <c r="A23" s="91"/>
      <c r="B23" s="255" t="s">
        <v>219</v>
      </c>
      <c r="C23" s="256">
        <v>-30569</v>
      </c>
      <c r="D23" s="256">
        <v>-17199</v>
      </c>
      <c r="E23" s="91"/>
    </row>
    <row r="24" spans="1:6" ht="24.6" customHeight="1" x14ac:dyDescent="0.25">
      <c r="A24" s="91"/>
      <c r="B24" s="109" t="s">
        <v>231</v>
      </c>
      <c r="C24" s="254">
        <v>412862</v>
      </c>
      <c r="D24" s="254">
        <v>413469</v>
      </c>
      <c r="E24" s="91"/>
    </row>
    <row r="25" spans="1:6" ht="24.6" customHeight="1" x14ac:dyDescent="0.25">
      <c r="A25" s="91"/>
      <c r="B25" s="255" t="s">
        <v>232</v>
      </c>
      <c r="C25" s="256">
        <v>-3123277</v>
      </c>
      <c r="D25" s="256">
        <v>-3012084</v>
      </c>
      <c r="E25" s="91"/>
    </row>
    <row r="26" spans="1:6" ht="24.6" customHeight="1" thickBot="1" x14ac:dyDescent="0.3">
      <c r="A26" s="91"/>
      <c r="B26" s="110" t="s">
        <v>220</v>
      </c>
      <c r="C26" s="257">
        <v>7110741</v>
      </c>
      <c r="D26" s="257">
        <v>6041984</v>
      </c>
      <c r="E26" s="91"/>
    </row>
    <row r="27" spans="1:6" ht="15.75" thickTop="1" x14ac:dyDescent="0.25">
      <c r="A27" s="91"/>
      <c r="B27" s="87"/>
      <c r="C27" s="91"/>
      <c r="D27" s="91"/>
      <c r="E27" s="92"/>
      <c r="F27" s="86"/>
    </row>
    <row r="28" spans="1:6" x14ac:dyDescent="0.25">
      <c r="A28" s="91"/>
      <c r="B28" s="91"/>
      <c r="C28" s="91"/>
      <c r="D28" s="91"/>
      <c r="E28" s="91"/>
    </row>
    <row r="29" spans="1:6" hidden="1" x14ac:dyDescent="0.25"/>
    <row r="30" spans="1:6" hidden="1" x14ac:dyDescent="0.25">
      <c r="C30" s="85"/>
      <c r="D30" s="85"/>
    </row>
    <row r="31" spans="1:6" hidden="1" x14ac:dyDescent="0.25">
      <c r="C31" s="67"/>
      <c r="D31" s="67"/>
    </row>
    <row r="32" spans="1:6" hidden="1" x14ac:dyDescent="0.25">
      <c r="C32" s="67"/>
      <c r="D32" s="67"/>
    </row>
    <row r="33" spans="3:4" hidden="1" x14ac:dyDescent="0.25">
      <c r="C33" s="67"/>
      <c r="D33" s="67"/>
    </row>
    <row r="34" spans="3:4" hidden="1" x14ac:dyDescent="0.25"/>
    <row r="35" spans="3:4" hidden="1" x14ac:dyDescent="0.25">
      <c r="C35" s="67"/>
      <c r="D35" s="67"/>
    </row>
    <row r="36" spans="3:4" hidden="1" x14ac:dyDescent="0.25">
      <c r="C36" s="67"/>
      <c r="D36" s="67"/>
    </row>
    <row r="37" spans="3:4" hidden="1" x14ac:dyDescent="0.25">
      <c r="C37" s="67"/>
      <c r="D37" s="67"/>
    </row>
    <row r="38" spans="3:4" hidden="1" x14ac:dyDescent="0.25">
      <c r="C38" s="67"/>
      <c r="D38" s="67"/>
    </row>
    <row r="39" spans="3:4" hidden="1" x14ac:dyDescent="0.25">
      <c r="D39" s="67"/>
    </row>
    <row r="40" spans="3:4" hidden="1" x14ac:dyDescent="0.25">
      <c r="C40" s="67"/>
      <c r="D40" s="67"/>
    </row>
    <row r="41" spans="3:4" hidden="1" x14ac:dyDescent="0.25">
      <c r="C41" s="67"/>
      <c r="D41" s="67"/>
    </row>
    <row r="42" spans="3:4" hidden="1" x14ac:dyDescent="0.25">
      <c r="C42" s="67"/>
      <c r="D42" s="67"/>
    </row>
    <row r="43" spans="3:4" hidden="1" x14ac:dyDescent="0.25">
      <c r="C43" s="67"/>
      <c r="D43" s="67"/>
    </row>
    <row r="44" spans="3:4" hidden="1" x14ac:dyDescent="0.25">
      <c r="C44" s="67"/>
      <c r="D44" s="67"/>
    </row>
    <row r="45" spans="3:4" hidden="1" x14ac:dyDescent="0.25">
      <c r="C45" s="67"/>
      <c r="D45" s="67"/>
    </row>
    <row r="46" spans="3:4" hidden="1" x14ac:dyDescent="0.25">
      <c r="C46" s="67"/>
      <c r="D46" s="67"/>
    </row>
    <row r="47" spans="3:4" x14ac:dyDescent="0.25"/>
  </sheetData>
  <mergeCells count="3">
    <mergeCell ref="C8:D8"/>
    <mergeCell ref="B8:B9"/>
    <mergeCell ref="B1:F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zoomScale="80" zoomScaleNormal="80" workbookViewId="0">
      <selection activeCell="D10" sqref="D10"/>
    </sheetView>
  </sheetViews>
  <sheetFormatPr defaultColWidth="0" defaultRowHeight="15" zeroHeight="1" x14ac:dyDescent="0.2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hidden="1" customWidth="1"/>
    <col min="7" max="8" width="8.7109375" hidden="1" customWidth="1"/>
    <col min="9" max="16384" width="8.7109375" hidden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314"/>
      <c r="C5" s="314"/>
      <c r="D5" s="314"/>
      <c r="E5" s="315"/>
      <c r="F5" s="315"/>
      <c r="G5" s="315"/>
    </row>
    <row r="6" spans="2:7" x14ac:dyDescent="0.25">
      <c r="B6" s="315"/>
      <c r="C6" s="315"/>
      <c r="D6" s="315"/>
      <c r="E6" s="315"/>
      <c r="F6" s="315"/>
      <c r="G6" s="315"/>
    </row>
    <row r="7" spans="2:7" x14ac:dyDescent="0.25">
      <c r="B7" s="315"/>
      <c r="C7" s="315"/>
      <c r="D7" s="315"/>
      <c r="E7" s="315"/>
      <c r="F7" s="315"/>
      <c r="G7" s="315"/>
    </row>
    <row r="8" spans="2:7" ht="21" customHeight="1" x14ac:dyDescent="0.25">
      <c r="B8" s="94" t="s">
        <v>29</v>
      </c>
      <c r="C8" s="3"/>
      <c r="D8" s="3"/>
    </row>
    <row r="9" spans="2:7" ht="24" customHeight="1" x14ac:dyDescent="0.25">
      <c r="B9" s="329"/>
      <c r="C9" s="328" t="s">
        <v>28</v>
      </c>
      <c r="D9" s="329"/>
    </row>
    <row r="10" spans="2:7" ht="31.5" customHeight="1" x14ac:dyDescent="0.25">
      <c r="B10" s="329"/>
      <c r="C10" s="132">
        <v>44286</v>
      </c>
      <c r="D10" s="88" t="s">
        <v>215</v>
      </c>
    </row>
    <row r="11" spans="2:7" ht="24" customHeight="1" x14ac:dyDescent="0.25">
      <c r="B11" s="72" t="s">
        <v>233</v>
      </c>
      <c r="C11" s="145">
        <v>307454</v>
      </c>
      <c r="D11" s="145">
        <v>311606</v>
      </c>
    </row>
    <row r="12" spans="2:7" ht="24" customHeight="1" x14ac:dyDescent="0.25">
      <c r="B12" s="73" t="s">
        <v>234</v>
      </c>
      <c r="C12" s="258">
        <v>29514</v>
      </c>
      <c r="D12" s="258">
        <v>25840</v>
      </c>
    </row>
    <row r="13" spans="2:7" ht="24" customHeight="1" x14ac:dyDescent="0.25">
      <c r="B13" s="72" t="s">
        <v>238</v>
      </c>
      <c r="C13" s="145">
        <v>106683</v>
      </c>
      <c r="D13" s="145">
        <v>105405</v>
      </c>
    </row>
    <row r="14" spans="2:7" ht="24" customHeight="1" x14ac:dyDescent="0.25">
      <c r="B14" s="73" t="s">
        <v>235</v>
      </c>
      <c r="C14" s="258">
        <v>20850</v>
      </c>
      <c r="D14" s="258">
        <v>18625</v>
      </c>
    </row>
    <row r="15" spans="2:7" ht="24" customHeight="1" x14ac:dyDescent="0.25">
      <c r="B15" s="72" t="s">
        <v>239</v>
      </c>
      <c r="C15" s="145">
        <v>342434</v>
      </c>
      <c r="D15" s="145">
        <v>299081</v>
      </c>
    </row>
    <row r="16" spans="2:7" ht="24" customHeight="1" x14ac:dyDescent="0.25">
      <c r="B16" s="73" t="s">
        <v>240</v>
      </c>
      <c r="C16" s="258">
        <v>3108114</v>
      </c>
      <c r="D16" s="258">
        <v>2814495</v>
      </c>
    </row>
    <row r="17" spans="2:4" ht="24" customHeight="1" x14ac:dyDescent="0.25">
      <c r="B17" s="72" t="s">
        <v>241</v>
      </c>
      <c r="C17" s="145">
        <v>238431</v>
      </c>
      <c r="D17" s="145">
        <v>242752</v>
      </c>
    </row>
    <row r="18" spans="2:4" ht="24" customHeight="1" x14ac:dyDescent="0.25">
      <c r="B18" s="73" t="s">
        <v>242</v>
      </c>
      <c r="C18" s="258">
        <v>24204</v>
      </c>
      <c r="D18" s="258">
        <v>159116</v>
      </c>
    </row>
    <row r="19" spans="2:4" ht="24" customHeight="1" x14ac:dyDescent="0.25">
      <c r="B19" s="72" t="s">
        <v>236</v>
      </c>
      <c r="C19" s="145">
        <v>746312</v>
      </c>
      <c r="D19" s="145">
        <v>365012</v>
      </c>
    </row>
    <row r="20" spans="2:4" ht="24" customHeight="1" x14ac:dyDescent="0.25">
      <c r="B20" s="73" t="s">
        <v>237</v>
      </c>
      <c r="C20" s="258">
        <v>387525</v>
      </c>
      <c r="D20" s="258">
        <v>311925</v>
      </c>
    </row>
    <row r="21" spans="2:4" ht="24" customHeight="1" x14ac:dyDescent="0.25">
      <c r="B21" s="72" t="s">
        <v>243</v>
      </c>
      <c r="C21" s="145">
        <v>348375</v>
      </c>
      <c r="D21" s="145">
        <v>310271</v>
      </c>
    </row>
    <row r="22" spans="2:4" ht="24" customHeight="1" x14ac:dyDescent="0.25">
      <c r="B22" s="73" t="s">
        <v>244</v>
      </c>
      <c r="C22" s="258">
        <v>77000</v>
      </c>
      <c r="D22" s="258">
        <v>54005</v>
      </c>
    </row>
    <row r="23" spans="2:4" ht="24" customHeight="1" thickBot="1" x14ac:dyDescent="0.3">
      <c r="B23" s="259"/>
      <c r="C23" s="239">
        <v>5736896</v>
      </c>
      <c r="D23" s="240">
        <v>5018133</v>
      </c>
    </row>
    <row r="24" spans="2:4" ht="15.75" thickTop="1" x14ac:dyDescent="0.25"/>
    <row r="25" spans="2:4" x14ac:dyDescent="0.25"/>
    <row r="26" spans="2:4" hidden="1" x14ac:dyDescent="0.25"/>
    <row r="27" spans="2:4" hidden="1" x14ac:dyDescent="0.25">
      <c r="C27" s="85"/>
      <c r="D27" s="85"/>
    </row>
    <row r="28" spans="2:4" hidden="1" x14ac:dyDescent="0.25">
      <c r="C28" s="67"/>
      <c r="D28" s="67"/>
    </row>
    <row r="29" spans="2:4" hidden="1" x14ac:dyDescent="0.25">
      <c r="C29" s="67"/>
      <c r="D29" s="67"/>
    </row>
    <row r="30" spans="2:4" hidden="1" x14ac:dyDescent="0.25">
      <c r="C30" s="67"/>
      <c r="D30" s="67"/>
    </row>
    <row r="31" spans="2:4" hidden="1" x14ac:dyDescent="0.25">
      <c r="C31" s="67"/>
      <c r="D31" s="67"/>
    </row>
    <row r="32" spans="2:4" hidden="1" x14ac:dyDescent="0.25">
      <c r="C32" s="67"/>
      <c r="D32" s="67"/>
    </row>
    <row r="33" spans="3:4" hidden="1" x14ac:dyDescent="0.25">
      <c r="C33" s="67"/>
      <c r="D33" s="67"/>
    </row>
    <row r="34" spans="3:4" hidden="1" x14ac:dyDescent="0.25">
      <c r="C34" s="67"/>
      <c r="D34" s="67"/>
    </row>
    <row r="35" spans="3:4" hidden="1" x14ac:dyDescent="0.25">
      <c r="C35" s="67"/>
      <c r="D35" s="67"/>
    </row>
    <row r="36" spans="3:4" hidden="1" x14ac:dyDescent="0.25">
      <c r="C36" s="67"/>
      <c r="D36" s="67"/>
    </row>
    <row r="37" spans="3:4" hidden="1" x14ac:dyDescent="0.25">
      <c r="C37" s="67"/>
      <c r="D37" s="67"/>
    </row>
    <row r="38" spans="3:4" hidden="1" x14ac:dyDescent="0.25">
      <c r="C38" s="67"/>
      <c r="D38" s="67"/>
    </row>
    <row r="39" spans="3:4" hidden="1" x14ac:dyDescent="0.25">
      <c r="C39" s="67"/>
      <c r="D39" s="67"/>
    </row>
    <row r="40" spans="3:4" hidden="1" x14ac:dyDescent="0.25">
      <c r="C40" s="67"/>
      <c r="D40" s="67"/>
    </row>
  </sheetData>
  <mergeCells count="3">
    <mergeCell ref="B5:G7"/>
    <mergeCell ref="B9:B10"/>
    <mergeCell ref="C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40"/>
  <sheetViews>
    <sheetView zoomScale="80" zoomScaleNormal="80" workbookViewId="0">
      <selection activeCell="C7" sqref="C7:E7"/>
    </sheetView>
  </sheetViews>
  <sheetFormatPr defaultColWidth="0" defaultRowHeight="15" x14ac:dyDescent="0.25"/>
  <cols>
    <col min="1" max="1" width="15.28515625" customWidth="1"/>
    <col min="2" max="2" width="54.7109375" customWidth="1"/>
    <col min="3" max="5" width="16.140625" customWidth="1"/>
    <col min="6" max="6" width="7.42578125" style="96" customWidth="1"/>
    <col min="7" max="7" width="10.5703125" customWidth="1"/>
    <col min="8" max="8" width="17.5703125" hidden="1" customWidth="1"/>
    <col min="9" max="9" width="12.140625" hidden="1" customWidth="1"/>
    <col min="10" max="16384" width="8.7109375" hidden="1"/>
  </cols>
  <sheetData>
    <row r="6" spans="2:8" ht="27.95" customHeight="1" x14ac:dyDescent="0.25">
      <c r="B6" s="103"/>
      <c r="C6" s="103"/>
      <c r="D6" s="103"/>
      <c r="E6" s="103"/>
      <c r="F6" s="102"/>
      <c r="G6" s="33"/>
      <c r="H6" s="33"/>
    </row>
    <row r="7" spans="2:8" s="104" customFormat="1" ht="23.45" customHeight="1" x14ac:dyDescent="0.25">
      <c r="B7" s="333" t="s">
        <v>31</v>
      </c>
      <c r="C7" s="328" t="s">
        <v>28</v>
      </c>
      <c r="D7" s="329"/>
      <c r="E7" s="329"/>
      <c r="F7" s="101"/>
    </row>
    <row r="8" spans="2:8" s="104" customFormat="1" ht="30" customHeight="1" x14ac:dyDescent="0.25">
      <c r="B8" s="333"/>
      <c r="C8" s="88" t="s">
        <v>44</v>
      </c>
      <c r="D8" s="88" t="s">
        <v>23</v>
      </c>
      <c r="E8" s="95" t="s">
        <v>30</v>
      </c>
      <c r="F8" s="100"/>
    </row>
    <row r="9" spans="2:8" s="104" customFormat="1" ht="21.75" customHeight="1" x14ac:dyDescent="0.25">
      <c r="B9" s="105" t="s">
        <v>245</v>
      </c>
      <c r="C9" s="162">
        <v>422351</v>
      </c>
      <c r="D9" s="163">
        <v>-68133</v>
      </c>
      <c r="E9" s="164" t="s">
        <v>195</v>
      </c>
      <c r="F9" s="99"/>
    </row>
    <row r="10" spans="2:8" s="104" customFormat="1" ht="21.75" customHeight="1" x14ac:dyDescent="0.25">
      <c r="B10" s="105" t="s">
        <v>246</v>
      </c>
      <c r="C10" s="162">
        <v>-80673</v>
      </c>
      <c r="D10" s="163">
        <v>-110244</v>
      </c>
      <c r="E10" s="164">
        <v>-26.82</v>
      </c>
      <c r="F10" s="99"/>
    </row>
    <row r="11" spans="2:8" s="104" customFormat="1" ht="21.75" customHeight="1" x14ac:dyDescent="0.25">
      <c r="B11" s="105" t="s">
        <v>247</v>
      </c>
      <c r="C11" s="162">
        <v>1265220</v>
      </c>
      <c r="D11" s="163">
        <v>726746</v>
      </c>
      <c r="E11" s="164">
        <v>74.09</v>
      </c>
      <c r="F11" s="99"/>
    </row>
    <row r="12" spans="2:8" s="104" customFormat="1" ht="21.75" customHeight="1" thickBot="1" x14ac:dyDescent="0.3">
      <c r="B12" s="105" t="s">
        <v>248</v>
      </c>
      <c r="C12" s="162">
        <v>238431</v>
      </c>
      <c r="D12" s="163">
        <v>242752</v>
      </c>
      <c r="E12" s="164">
        <v>-1.78</v>
      </c>
      <c r="F12" s="99"/>
    </row>
    <row r="13" spans="2:8" s="104" customFormat="1" ht="21.75" customHeight="1" thickBot="1" x14ac:dyDescent="0.3">
      <c r="B13" s="265" t="s">
        <v>256</v>
      </c>
      <c r="C13" s="165" t="s">
        <v>249</v>
      </c>
      <c r="D13" s="165">
        <v>791121</v>
      </c>
      <c r="E13" s="166">
        <v>133.25</v>
      </c>
      <c r="F13" s="97"/>
    </row>
    <row r="14" spans="2:8" s="104" customFormat="1" ht="21.75" customHeight="1" thickTop="1" x14ac:dyDescent="0.25">
      <c r="B14" s="150" t="s">
        <v>250</v>
      </c>
      <c r="C14" s="167"/>
      <c r="D14" s="168"/>
      <c r="E14" s="169"/>
      <c r="F14" s="98"/>
    </row>
    <row r="15" spans="2:8" s="104" customFormat="1" ht="25.5" x14ac:dyDescent="0.25">
      <c r="B15" s="267" t="s">
        <v>251</v>
      </c>
      <c r="C15" s="260">
        <v>-319</v>
      </c>
      <c r="D15" s="261">
        <v>-269</v>
      </c>
      <c r="E15" s="169">
        <v>18.59</v>
      </c>
      <c r="F15" s="99"/>
    </row>
    <row r="16" spans="2:8" s="104" customFormat="1" ht="32.25" customHeight="1" x14ac:dyDescent="0.25">
      <c r="B16" s="267" t="s">
        <v>257</v>
      </c>
      <c r="C16" s="260" t="s">
        <v>195</v>
      </c>
      <c r="D16" s="261">
        <v>609160</v>
      </c>
      <c r="E16" s="169" t="s">
        <v>195</v>
      </c>
      <c r="F16" s="98"/>
    </row>
    <row r="17" spans="2:6" s="104" customFormat="1" ht="21.75" customHeight="1" x14ac:dyDescent="0.25">
      <c r="B17" s="266" t="s">
        <v>252</v>
      </c>
      <c r="C17" s="260">
        <v>-5816</v>
      </c>
      <c r="D17" s="261" t="s">
        <v>195</v>
      </c>
      <c r="E17" s="169" t="s">
        <v>195</v>
      </c>
      <c r="F17" s="98"/>
    </row>
    <row r="18" spans="2:6" s="104" customFormat="1" ht="31.5" customHeight="1" x14ac:dyDescent="0.25">
      <c r="B18" s="267" t="s">
        <v>258</v>
      </c>
      <c r="C18" s="260" t="s">
        <v>253</v>
      </c>
      <c r="D18" s="261" t="s">
        <v>195</v>
      </c>
      <c r="E18" s="169" t="s">
        <v>195</v>
      </c>
      <c r="F18" s="97"/>
    </row>
    <row r="19" spans="2:6" s="104" customFormat="1" ht="21.75" customHeight="1" x14ac:dyDescent="0.25">
      <c r="B19" s="266" t="s">
        <v>254</v>
      </c>
      <c r="C19" s="260">
        <v>-108550</v>
      </c>
      <c r="D19" s="261" t="s">
        <v>195</v>
      </c>
      <c r="E19" s="169" t="s">
        <v>195</v>
      </c>
      <c r="F19" s="96"/>
    </row>
    <row r="20" spans="2:6" ht="21.75" customHeight="1" x14ac:dyDescent="0.25">
      <c r="B20" s="266" t="s">
        <v>255</v>
      </c>
      <c r="C20" s="260">
        <v>-78688</v>
      </c>
      <c r="D20" s="261" t="s">
        <v>195</v>
      </c>
      <c r="E20" s="169" t="s">
        <v>195</v>
      </c>
    </row>
    <row r="21" spans="2:6" ht="21.75" customHeight="1" x14ac:dyDescent="0.25">
      <c r="B21" s="266" t="s">
        <v>259</v>
      </c>
      <c r="C21" s="260" t="s">
        <v>195</v>
      </c>
      <c r="D21" s="261">
        <v>-51736</v>
      </c>
      <c r="E21" s="169" t="s">
        <v>195</v>
      </c>
    </row>
    <row r="22" spans="2:6" ht="21.75" customHeight="1" thickBot="1" x14ac:dyDescent="0.3">
      <c r="B22" s="265" t="s">
        <v>260</v>
      </c>
      <c r="C22" s="262">
        <v>1657335</v>
      </c>
      <c r="D22" s="263">
        <v>1348276</v>
      </c>
      <c r="E22" s="264">
        <v>22.92</v>
      </c>
    </row>
    <row r="23" spans="2:6" ht="15.75" thickTop="1" x14ac:dyDescent="0.25">
      <c r="C23" s="67"/>
      <c r="D23" s="67"/>
    </row>
    <row r="24" spans="2:6" x14ac:dyDescent="0.25">
      <c r="C24" s="67"/>
      <c r="D24" s="67"/>
    </row>
    <row r="25" spans="2:6" x14ac:dyDescent="0.25">
      <c r="C25" s="67"/>
      <c r="D25" s="67"/>
    </row>
    <row r="26" spans="2:6" x14ac:dyDescent="0.25">
      <c r="C26" s="67"/>
      <c r="D26" s="67"/>
    </row>
    <row r="27" spans="2:6" x14ac:dyDescent="0.25">
      <c r="C27" s="67"/>
      <c r="D27" s="67"/>
    </row>
    <row r="28" spans="2:6" x14ac:dyDescent="0.25">
      <c r="B28" s="96"/>
      <c r="F28"/>
    </row>
    <row r="29" spans="2:6" x14ac:dyDescent="0.25">
      <c r="B29" s="96"/>
      <c r="F29"/>
    </row>
    <row r="30" spans="2:6" x14ac:dyDescent="0.25">
      <c r="B30" s="96"/>
      <c r="F30"/>
    </row>
    <row r="31" spans="2:6" x14ac:dyDescent="0.25">
      <c r="B31" s="96"/>
      <c r="F31"/>
    </row>
    <row r="32" spans="2:6" x14ac:dyDescent="0.25">
      <c r="B32" s="96"/>
      <c r="F32"/>
    </row>
    <row r="35" spans="2:6" x14ac:dyDescent="0.25">
      <c r="B35" s="96"/>
      <c r="F35"/>
    </row>
    <row r="36" spans="2:6" x14ac:dyDescent="0.25">
      <c r="B36" s="96"/>
      <c r="F36"/>
    </row>
    <row r="37" spans="2:6" x14ac:dyDescent="0.25">
      <c r="B37" s="96"/>
      <c r="F37"/>
    </row>
    <row r="38" spans="2:6" x14ac:dyDescent="0.25">
      <c r="B38" s="96"/>
      <c r="F38"/>
    </row>
    <row r="39" spans="2:6" x14ac:dyDescent="0.25">
      <c r="B39" s="96"/>
      <c r="F39"/>
    </row>
    <row r="40" spans="2:6" x14ac:dyDescent="0.25">
      <c r="B40" s="96"/>
      <c r="F40"/>
    </row>
  </sheetData>
  <mergeCells count="2">
    <mergeCell ref="C7:E7"/>
    <mergeCell ref="B7:B8"/>
  </mergeCells>
  <conditionalFormatting sqref="B9:E14">
    <cfRule type="expression" dxfId="18" priority="3">
      <formula>MOD(ROW(),2)=0</formula>
    </cfRule>
  </conditionalFormatting>
  <conditionalFormatting sqref="B15:B22">
    <cfRule type="expression" dxfId="17" priority="2">
      <formula>MOD(ROW(),2)=0</formula>
    </cfRule>
  </conditionalFormatting>
  <conditionalFormatting sqref="C15:E22">
    <cfRule type="expression" dxfId="1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38"/>
  <sheetViews>
    <sheetView showGridLines="0" showRowColHeaders="0" zoomScale="80" zoomScaleNormal="80" workbookViewId="0">
      <selection activeCell="C8" sqref="C8:D8"/>
    </sheetView>
  </sheetViews>
  <sheetFormatPr defaultColWidth="0" defaultRowHeight="15" x14ac:dyDescent="0.25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16384" width="2.7109375" hidden="1"/>
  </cols>
  <sheetData>
    <row r="4" spans="2:5" x14ac:dyDescent="0.25">
      <c r="B4" s="335"/>
      <c r="C4" s="336"/>
      <c r="D4" s="336"/>
      <c r="E4" s="336"/>
    </row>
    <row r="5" spans="2:5" x14ac:dyDescent="0.25">
      <c r="B5" s="336"/>
      <c r="C5" s="336"/>
      <c r="D5" s="336"/>
      <c r="E5" s="336"/>
    </row>
    <row r="6" spans="2:5" ht="21.95" customHeight="1" x14ac:dyDescent="0.25">
      <c r="B6" s="336"/>
      <c r="C6" s="336"/>
      <c r="D6" s="336"/>
      <c r="E6" s="336"/>
    </row>
    <row r="7" spans="2:5" ht="21.6" customHeight="1" x14ac:dyDescent="0.25">
      <c r="B7" s="36" t="s">
        <v>29</v>
      </c>
      <c r="C7" s="3"/>
      <c r="D7" s="3"/>
    </row>
    <row r="8" spans="2:5" ht="20.45" customHeight="1" x14ac:dyDescent="0.25">
      <c r="B8" s="337"/>
      <c r="C8" s="368" t="s">
        <v>28</v>
      </c>
      <c r="D8" s="369"/>
    </row>
    <row r="9" spans="2:5" ht="20.45" customHeight="1" x14ac:dyDescent="0.25">
      <c r="B9" s="337"/>
      <c r="C9" s="132">
        <v>44286</v>
      </c>
      <c r="D9" s="132">
        <v>43921</v>
      </c>
    </row>
    <row r="10" spans="2:5" ht="20.45" customHeight="1" x14ac:dyDescent="0.25">
      <c r="B10" s="74" t="s">
        <v>261</v>
      </c>
      <c r="C10" s="170"/>
      <c r="D10" s="170"/>
    </row>
    <row r="11" spans="2:5" ht="20.45" customHeight="1" x14ac:dyDescent="0.25">
      <c r="B11" s="109" t="s">
        <v>262</v>
      </c>
      <c r="C11" s="171">
        <v>31613</v>
      </c>
      <c r="D11" s="171">
        <v>18166</v>
      </c>
    </row>
    <row r="12" spans="2:5" ht="20.45" customHeight="1" x14ac:dyDescent="0.25">
      <c r="B12" s="109" t="s">
        <v>263</v>
      </c>
      <c r="C12" s="171">
        <v>114784</v>
      </c>
      <c r="D12" s="171">
        <v>92072</v>
      </c>
    </row>
    <row r="13" spans="2:5" ht="20.45" customHeight="1" x14ac:dyDescent="0.25">
      <c r="B13" s="109" t="s">
        <v>264</v>
      </c>
      <c r="C13" s="171">
        <v>6693</v>
      </c>
      <c r="D13" s="171">
        <v>3650</v>
      </c>
    </row>
    <row r="14" spans="2:5" ht="20.45" customHeight="1" x14ac:dyDescent="0.25">
      <c r="B14" s="109" t="s">
        <v>271</v>
      </c>
      <c r="C14" s="171" t="s">
        <v>195</v>
      </c>
      <c r="D14" s="171">
        <v>11643</v>
      </c>
    </row>
    <row r="15" spans="2:5" ht="20.45" customHeight="1" x14ac:dyDescent="0.25">
      <c r="B15" s="109" t="s">
        <v>265</v>
      </c>
      <c r="C15" s="171">
        <v>2507</v>
      </c>
      <c r="D15" s="171">
        <v>16360</v>
      </c>
    </row>
    <row r="16" spans="2:5" ht="20.45" customHeight="1" x14ac:dyDescent="0.25">
      <c r="B16" s="109" t="s">
        <v>272</v>
      </c>
      <c r="C16" s="171">
        <v>-15838</v>
      </c>
      <c r="D16" s="171">
        <v>-8794</v>
      </c>
    </row>
    <row r="17" spans="2:4" ht="20.45" customHeight="1" x14ac:dyDescent="0.25">
      <c r="B17" s="109" t="s">
        <v>273</v>
      </c>
      <c r="C17" s="171" t="s">
        <v>195</v>
      </c>
      <c r="D17" s="171">
        <v>1314240</v>
      </c>
    </row>
    <row r="18" spans="2:4" ht="20.45" customHeight="1" x14ac:dyDescent="0.25">
      <c r="B18" s="109" t="s">
        <v>274</v>
      </c>
      <c r="C18" s="171" t="s">
        <v>195</v>
      </c>
      <c r="D18" s="171">
        <v>14849</v>
      </c>
    </row>
    <row r="19" spans="2:4" ht="20.45" customHeight="1" x14ac:dyDescent="0.25">
      <c r="B19" s="109" t="s">
        <v>138</v>
      </c>
      <c r="C19" s="171">
        <v>14656</v>
      </c>
      <c r="D19" s="171">
        <v>20549</v>
      </c>
    </row>
    <row r="20" spans="2:4" ht="20.45" customHeight="1" x14ac:dyDescent="0.25">
      <c r="B20" s="109"/>
      <c r="C20" s="268">
        <v>154415</v>
      </c>
      <c r="D20" s="268">
        <v>1482735</v>
      </c>
    </row>
    <row r="21" spans="2:4" ht="20.45" customHeight="1" x14ac:dyDescent="0.25">
      <c r="B21" s="110" t="s">
        <v>266</v>
      </c>
      <c r="C21" s="171"/>
      <c r="D21" s="171"/>
    </row>
    <row r="22" spans="2:4" ht="20.45" customHeight="1" x14ac:dyDescent="0.25">
      <c r="B22" s="72" t="s">
        <v>275</v>
      </c>
      <c r="C22" s="154">
        <v>-326027</v>
      </c>
      <c r="D22" s="154">
        <v>-311300</v>
      </c>
    </row>
    <row r="23" spans="2:4" ht="20.45" customHeight="1" x14ac:dyDescent="0.25">
      <c r="B23" s="109" t="s">
        <v>276</v>
      </c>
      <c r="C23" s="171">
        <v>-4137</v>
      </c>
      <c r="D23" s="171">
        <v>-3545</v>
      </c>
    </row>
    <row r="24" spans="2:4" ht="20.45" customHeight="1" x14ac:dyDescent="0.25">
      <c r="B24" s="109" t="s">
        <v>277</v>
      </c>
      <c r="C24" s="171">
        <v>-751781</v>
      </c>
      <c r="D24" s="171">
        <v>-1756536</v>
      </c>
    </row>
    <row r="25" spans="2:4" ht="20.45" customHeight="1" x14ac:dyDescent="0.25">
      <c r="B25" s="109" t="s">
        <v>267</v>
      </c>
      <c r="C25" s="171">
        <v>-16963</v>
      </c>
      <c r="D25" s="171">
        <v>-34009</v>
      </c>
    </row>
    <row r="26" spans="2:4" ht="20.45" customHeight="1" x14ac:dyDescent="0.25">
      <c r="B26" s="109" t="s">
        <v>268</v>
      </c>
      <c r="C26" s="171">
        <v>-84174</v>
      </c>
      <c r="D26" s="171">
        <v>-68445</v>
      </c>
    </row>
    <row r="27" spans="2:4" ht="20.45" customHeight="1" x14ac:dyDescent="0.25">
      <c r="B27" s="109" t="s">
        <v>278</v>
      </c>
      <c r="C27" s="171">
        <v>-6784</v>
      </c>
      <c r="D27" s="171" t="s">
        <v>195</v>
      </c>
    </row>
    <row r="28" spans="2:4" ht="20.45" customHeight="1" x14ac:dyDescent="0.25">
      <c r="B28" s="109" t="s">
        <v>269</v>
      </c>
      <c r="C28" s="171">
        <v>-3893</v>
      </c>
      <c r="D28" s="171">
        <v>-691</v>
      </c>
    </row>
    <row r="29" spans="2:4" ht="20.45" customHeight="1" x14ac:dyDescent="0.25">
      <c r="B29" s="109" t="s">
        <v>279</v>
      </c>
      <c r="C29" s="171">
        <v>-18376</v>
      </c>
      <c r="D29" s="171">
        <v>-17333</v>
      </c>
    </row>
    <row r="30" spans="2:4" ht="20.45" customHeight="1" x14ac:dyDescent="0.25">
      <c r="B30" s="109" t="s">
        <v>280</v>
      </c>
      <c r="C30" s="171">
        <v>-187348</v>
      </c>
      <c r="D30" s="171" t="s">
        <v>195</v>
      </c>
    </row>
    <row r="31" spans="2:4" ht="20.45" customHeight="1" x14ac:dyDescent="0.25">
      <c r="B31" s="109" t="s">
        <v>281</v>
      </c>
      <c r="C31" s="171">
        <v>-6332</v>
      </c>
      <c r="D31" s="171">
        <v>-6999</v>
      </c>
    </row>
    <row r="32" spans="2:4" ht="20.45" customHeight="1" x14ac:dyDescent="0.25">
      <c r="B32" s="109" t="s">
        <v>138</v>
      </c>
      <c r="C32" s="171">
        <v>-13820</v>
      </c>
      <c r="D32" s="171">
        <v>-10623</v>
      </c>
    </row>
    <row r="33" spans="2:4" ht="20.45" customHeight="1" x14ac:dyDescent="0.25">
      <c r="B33" s="109"/>
      <c r="C33" s="268">
        <v>-1419635</v>
      </c>
      <c r="D33" s="268">
        <v>-2209481</v>
      </c>
    </row>
    <row r="34" spans="2:4" ht="20.45" customHeight="1" thickBot="1" x14ac:dyDescent="0.3">
      <c r="B34" s="151" t="s">
        <v>270</v>
      </c>
      <c r="C34" s="263">
        <v>-1265220</v>
      </c>
      <c r="D34" s="263">
        <v>-726746</v>
      </c>
    </row>
    <row r="35" spans="2:4" ht="15.75" thickTop="1" x14ac:dyDescent="0.25"/>
    <row r="36" spans="2:4" x14ac:dyDescent="0.25">
      <c r="B36" s="338" t="s">
        <v>282</v>
      </c>
      <c r="C36" s="338"/>
      <c r="D36" s="338"/>
    </row>
    <row r="37" spans="2:4" x14ac:dyDescent="0.25">
      <c r="B37" s="338" t="s">
        <v>283</v>
      </c>
      <c r="C37" s="338"/>
      <c r="D37" s="338"/>
    </row>
    <row r="38" spans="2:4" ht="39" customHeight="1" x14ac:dyDescent="0.25">
      <c r="B38" s="334" t="s">
        <v>284</v>
      </c>
      <c r="C38" s="334"/>
      <c r="D38" s="334"/>
    </row>
  </sheetData>
  <mergeCells count="6">
    <mergeCell ref="B38:D38"/>
    <mergeCell ref="B4:E6"/>
    <mergeCell ref="B8:B9"/>
    <mergeCell ref="C8:D8"/>
    <mergeCell ref="B36:D36"/>
    <mergeCell ref="B37:D37"/>
  </mergeCells>
  <conditionalFormatting sqref="B10:D34">
    <cfRule type="expression" dxfId="15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showRowColHeaders="0" zoomScale="80" zoomScaleNormal="80" workbookViewId="0">
      <selection activeCell="F20" sqref="F20"/>
    </sheetView>
  </sheetViews>
  <sheetFormatPr defaultColWidth="0" defaultRowHeight="15" zeroHeight="1" x14ac:dyDescent="0.25"/>
  <cols>
    <col min="1" max="1" width="4.7109375" customWidth="1"/>
    <col min="2" max="2" width="30.140625" customWidth="1"/>
    <col min="3" max="9" width="13.5703125" customWidth="1"/>
    <col min="10" max="10" width="4.140625" customWidth="1"/>
    <col min="11" max="11" width="0" hidden="1" customWidth="1"/>
    <col min="12" max="16384" width="8.7109375" hidden="1"/>
  </cols>
  <sheetData>
    <row r="1" spans="2:9" x14ac:dyDescent="0.25"/>
    <row r="2" spans="2:9" x14ac:dyDescent="0.25"/>
    <row r="3" spans="2:9" x14ac:dyDescent="0.25"/>
    <row r="4" spans="2:9" ht="15" customHeight="1" x14ac:dyDescent="0.25">
      <c r="B4" s="335"/>
      <c r="C4" s="335"/>
      <c r="D4" s="335"/>
      <c r="E4" s="335"/>
      <c r="F4" s="335"/>
      <c r="G4" s="335"/>
      <c r="H4" s="335"/>
      <c r="I4" s="335"/>
    </row>
    <row r="5" spans="2:9" ht="15" customHeight="1" x14ac:dyDescent="0.25">
      <c r="B5" s="335"/>
      <c r="C5" s="335"/>
      <c r="D5" s="335"/>
      <c r="E5" s="335"/>
      <c r="F5" s="335"/>
      <c r="G5" s="335"/>
      <c r="H5" s="335"/>
      <c r="I5" s="335"/>
    </row>
    <row r="6" spans="2:9" ht="15" customHeight="1" x14ac:dyDescent="0.25">
      <c r="B6" s="335"/>
      <c r="C6" s="335"/>
      <c r="D6" s="335"/>
      <c r="E6" s="335"/>
      <c r="F6" s="335"/>
      <c r="G6" s="335"/>
      <c r="H6" s="335"/>
      <c r="I6" s="335"/>
    </row>
    <row r="7" spans="2:9" ht="20.100000000000001" customHeight="1" x14ac:dyDescent="0.25">
      <c r="B7" s="111" t="s">
        <v>29</v>
      </c>
      <c r="C7" s="104"/>
      <c r="D7" s="104"/>
      <c r="E7" s="104"/>
      <c r="F7" s="104"/>
      <c r="G7" s="104"/>
      <c r="H7" s="104"/>
      <c r="I7" s="104"/>
    </row>
    <row r="8" spans="2:9" ht="20.45" customHeight="1" x14ac:dyDescent="0.25">
      <c r="B8" s="311" t="s">
        <v>33</v>
      </c>
      <c r="C8" s="310">
        <v>2021</v>
      </c>
      <c r="D8" s="310">
        <v>2022</v>
      </c>
      <c r="E8" s="310">
        <v>2023</v>
      </c>
      <c r="F8" s="310">
        <v>2024</v>
      </c>
      <c r="G8" s="310">
        <v>2025</v>
      </c>
      <c r="H8" s="310">
        <v>2026</v>
      </c>
      <c r="I8" s="310" t="s">
        <v>1</v>
      </c>
    </row>
    <row r="9" spans="2:9" ht="20.45" customHeight="1" x14ac:dyDescent="0.25">
      <c r="B9" s="74" t="s">
        <v>32</v>
      </c>
      <c r="C9" s="112"/>
      <c r="D9" s="112"/>
      <c r="E9" s="112"/>
      <c r="F9" s="112"/>
      <c r="G9" s="112"/>
      <c r="H9" s="112"/>
      <c r="I9" s="113"/>
    </row>
    <row r="10" spans="2:9" ht="20.45" customHeight="1" x14ac:dyDescent="0.25">
      <c r="B10" s="72" t="s">
        <v>285</v>
      </c>
      <c r="C10" s="141">
        <v>301956</v>
      </c>
      <c r="D10" s="141" t="s">
        <v>286</v>
      </c>
      <c r="E10" s="141" t="s">
        <v>286</v>
      </c>
      <c r="F10" s="141">
        <v>8556534</v>
      </c>
      <c r="G10" s="146" t="s">
        <v>195</v>
      </c>
      <c r="H10" s="146" t="s">
        <v>195</v>
      </c>
      <c r="I10" s="146">
        <v>8858490</v>
      </c>
    </row>
    <row r="11" spans="2:9" ht="20.45" customHeight="1" x14ac:dyDescent="0.25">
      <c r="B11" s="147" t="s">
        <v>287</v>
      </c>
      <c r="C11" s="148">
        <v>301956</v>
      </c>
      <c r="D11" s="148" t="s">
        <v>288</v>
      </c>
      <c r="E11" s="148" t="s">
        <v>286</v>
      </c>
      <c r="F11" s="148">
        <v>8556534</v>
      </c>
      <c r="G11" s="148" t="s">
        <v>195</v>
      </c>
      <c r="H11" s="149" t="s">
        <v>195</v>
      </c>
      <c r="I11" s="149">
        <v>8858490</v>
      </c>
    </row>
    <row r="12" spans="2:9" ht="20.45" customHeight="1" x14ac:dyDescent="0.25">
      <c r="B12" s="74" t="s">
        <v>289</v>
      </c>
      <c r="C12" s="76"/>
      <c r="D12" s="76"/>
      <c r="E12" s="76"/>
      <c r="F12" s="76"/>
      <c r="G12" s="76"/>
      <c r="H12" s="76"/>
      <c r="I12" s="78"/>
    </row>
    <row r="13" spans="2:9" ht="20.45" customHeight="1" x14ac:dyDescent="0.25">
      <c r="B13" s="72" t="s">
        <v>290</v>
      </c>
      <c r="C13" s="76">
        <v>32995</v>
      </c>
      <c r="D13" s="76">
        <v>630006</v>
      </c>
      <c r="E13" s="76">
        <v>254060</v>
      </c>
      <c r="F13" s="76">
        <v>349035</v>
      </c>
      <c r="G13" s="76">
        <v>1166536</v>
      </c>
      <c r="H13" s="76">
        <v>1513985</v>
      </c>
      <c r="I13" s="76">
        <v>3946617</v>
      </c>
    </row>
    <row r="14" spans="2:9" ht="20.45" customHeight="1" x14ac:dyDescent="0.25">
      <c r="B14" s="72" t="s">
        <v>291</v>
      </c>
      <c r="C14" s="76">
        <v>2531</v>
      </c>
      <c r="D14" s="76">
        <v>3264</v>
      </c>
      <c r="E14" s="76">
        <v>2379</v>
      </c>
      <c r="F14" s="76" t="s">
        <v>286</v>
      </c>
      <c r="G14" s="76" t="s">
        <v>286</v>
      </c>
      <c r="H14" s="76" t="s">
        <v>286</v>
      </c>
      <c r="I14" s="76">
        <v>8174</v>
      </c>
    </row>
    <row r="15" spans="2:9" ht="20.45" customHeight="1" x14ac:dyDescent="0.25">
      <c r="B15" s="72" t="s">
        <v>292</v>
      </c>
      <c r="C15" s="76">
        <v>450581</v>
      </c>
      <c r="D15" s="76">
        <v>604408</v>
      </c>
      <c r="E15" s="76">
        <v>560000</v>
      </c>
      <c r="F15" s="76">
        <v>270000</v>
      </c>
      <c r="G15" s="76" t="s">
        <v>286</v>
      </c>
      <c r="H15" s="76" t="s">
        <v>286</v>
      </c>
      <c r="I15" s="76">
        <v>1884989</v>
      </c>
    </row>
    <row r="16" spans="2:9" ht="20.45" customHeight="1" x14ac:dyDescent="0.25">
      <c r="B16" s="72" t="s">
        <v>293</v>
      </c>
      <c r="C16" s="141">
        <v>44442</v>
      </c>
      <c r="D16" s="141">
        <v>17141</v>
      </c>
      <c r="E16" s="141" t="s">
        <v>294</v>
      </c>
      <c r="F16" s="141" t="s">
        <v>294</v>
      </c>
      <c r="G16" s="141" t="s">
        <v>286</v>
      </c>
      <c r="H16" s="141" t="s">
        <v>288</v>
      </c>
      <c r="I16" s="141">
        <v>61583</v>
      </c>
    </row>
    <row r="17" spans="2:9" ht="20.45" customHeight="1" x14ac:dyDescent="0.25">
      <c r="B17" s="147" t="s">
        <v>295</v>
      </c>
      <c r="C17" s="148">
        <v>530549</v>
      </c>
      <c r="D17" s="148">
        <v>1254819</v>
      </c>
      <c r="E17" s="148">
        <v>816439</v>
      </c>
      <c r="F17" s="148">
        <v>619035</v>
      </c>
      <c r="G17" s="148">
        <v>1166536</v>
      </c>
      <c r="H17" s="149">
        <v>1513985</v>
      </c>
      <c r="I17" s="149">
        <v>5901363</v>
      </c>
    </row>
    <row r="18" spans="2:9" ht="20.45" customHeight="1" x14ac:dyDescent="0.25">
      <c r="B18" s="72" t="s">
        <v>296</v>
      </c>
      <c r="C18" s="76">
        <v>-9394</v>
      </c>
      <c r="D18" s="76">
        <v>-796</v>
      </c>
      <c r="E18" s="76">
        <v>-766</v>
      </c>
      <c r="F18" s="76">
        <v>-17541</v>
      </c>
      <c r="G18" s="76">
        <v>-5109</v>
      </c>
      <c r="H18" s="76">
        <v>-19230</v>
      </c>
      <c r="I18" s="76">
        <v>-52836</v>
      </c>
    </row>
    <row r="19" spans="2:9" ht="20.45" customHeight="1" x14ac:dyDescent="0.25">
      <c r="B19" s="72" t="s">
        <v>297</v>
      </c>
      <c r="C19" s="76" t="s">
        <v>288</v>
      </c>
      <c r="D19" s="76" t="s">
        <v>294</v>
      </c>
      <c r="E19" s="76" t="s">
        <v>288</v>
      </c>
      <c r="F19" s="76">
        <v>-24028</v>
      </c>
      <c r="G19" s="76" t="s">
        <v>294</v>
      </c>
      <c r="H19" s="76" t="s">
        <v>286</v>
      </c>
      <c r="I19" s="76">
        <v>-24028</v>
      </c>
    </row>
    <row r="20" spans="2:9" ht="20.45" customHeight="1" x14ac:dyDescent="0.25">
      <c r="B20" s="72" t="s">
        <v>298</v>
      </c>
      <c r="C20" s="76" t="s">
        <v>286</v>
      </c>
      <c r="D20" s="76" t="s">
        <v>286</v>
      </c>
      <c r="E20" s="76" t="s">
        <v>288</v>
      </c>
      <c r="F20" s="76" t="s">
        <v>286</v>
      </c>
      <c r="G20" s="76">
        <v>-8743</v>
      </c>
      <c r="H20" s="76">
        <v>-8743</v>
      </c>
      <c r="I20" s="76">
        <v>-17486</v>
      </c>
    </row>
    <row r="21" spans="2:9" ht="20.45" customHeight="1" thickBot="1" x14ac:dyDescent="0.3">
      <c r="B21" s="140" t="s">
        <v>299</v>
      </c>
      <c r="C21" s="142">
        <v>823111</v>
      </c>
      <c r="D21" s="142">
        <v>1254023</v>
      </c>
      <c r="E21" s="142">
        <v>815673</v>
      </c>
      <c r="F21" s="142">
        <v>9134000</v>
      </c>
      <c r="G21" s="142">
        <v>1152684</v>
      </c>
      <c r="H21" s="142">
        <v>1486012</v>
      </c>
      <c r="I21" s="142">
        <v>14665503</v>
      </c>
    </row>
    <row r="22" spans="2:9" ht="15.75" thickTop="1" x14ac:dyDescent="0.25"/>
    <row r="23" spans="2:9" x14ac:dyDescent="0.25"/>
    <row r="24" spans="2:9" x14ac:dyDescent="0.25"/>
    <row r="25" spans="2:9" hidden="1" x14ac:dyDescent="0.25"/>
    <row r="26" spans="2:9" hidden="1" x14ac:dyDescent="0.25">
      <c r="C26" s="67"/>
      <c r="G26" s="67"/>
    </row>
    <row r="27" spans="2:9" hidden="1" x14ac:dyDescent="0.25">
      <c r="C27" s="67"/>
      <c r="G27" s="67"/>
    </row>
    <row r="28" spans="2:9" hidden="1" x14ac:dyDescent="0.25"/>
    <row r="29" spans="2:9" hidden="1" x14ac:dyDescent="0.25">
      <c r="C29" s="67"/>
      <c r="D29" s="67"/>
      <c r="E29" s="67"/>
      <c r="F29" s="67"/>
      <c r="G29" s="67"/>
      <c r="H29" s="67"/>
      <c r="I29" s="67"/>
    </row>
    <row r="30" spans="2:9" hidden="1" x14ac:dyDescent="0.25">
      <c r="C30" s="67"/>
      <c r="D30" s="67"/>
      <c r="E30" s="67"/>
      <c r="F30" s="67"/>
    </row>
    <row r="31" spans="2:9" hidden="1" x14ac:dyDescent="0.25">
      <c r="C31" s="67"/>
      <c r="D31" s="67"/>
      <c r="E31" s="67"/>
      <c r="F31" s="67"/>
      <c r="G31" s="67"/>
    </row>
    <row r="32" spans="2:9" hidden="1" x14ac:dyDescent="0.25">
      <c r="C32" s="67"/>
      <c r="D32" s="67"/>
      <c r="E32" s="67"/>
      <c r="F32" s="67"/>
    </row>
    <row r="33" spans="3:9" hidden="1" x14ac:dyDescent="0.25">
      <c r="C33" s="67"/>
      <c r="D33" s="67"/>
      <c r="E33" s="67"/>
      <c r="F33" s="67"/>
      <c r="G33" s="67"/>
      <c r="H33" s="67"/>
      <c r="I33" s="67"/>
    </row>
    <row r="34" spans="3:9" hidden="1" x14ac:dyDescent="0.25">
      <c r="C34" s="67"/>
      <c r="D34" s="67"/>
      <c r="G34" s="67"/>
      <c r="H34" s="67"/>
      <c r="I34" s="67"/>
    </row>
    <row r="35" spans="3:9" hidden="1" x14ac:dyDescent="0.25">
      <c r="G35" s="67"/>
    </row>
    <row r="36" spans="3:9" hidden="1" x14ac:dyDescent="0.25">
      <c r="H36" s="67"/>
      <c r="I36" s="67"/>
    </row>
    <row r="37" spans="3:9" hidden="1" x14ac:dyDescent="0.25">
      <c r="C37" s="67"/>
      <c r="D37" s="67"/>
      <c r="E37" s="67"/>
      <c r="F37" s="67"/>
      <c r="G37" s="67"/>
      <c r="H37" s="67"/>
      <c r="I37" s="67"/>
    </row>
  </sheetData>
  <mergeCells count="1">
    <mergeCell ref="B4:I6"/>
  </mergeCells>
  <conditionalFormatting sqref="B9:I20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1"/>
  <sheetViews>
    <sheetView showGridLines="0" showRowColHeaders="0" topLeftCell="A4" zoomScale="80" zoomScaleNormal="80" workbookViewId="0">
      <selection activeCell="C8" sqref="C8:C10"/>
    </sheetView>
  </sheetViews>
  <sheetFormatPr defaultColWidth="0" defaultRowHeight="15" customHeight="1" x14ac:dyDescent="0.25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9" width="12.42578125" customWidth="1"/>
    <col min="10" max="11" width="2.7109375" customWidth="1"/>
    <col min="12" max="16384" width="2.7109375" hidden="1"/>
  </cols>
  <sheetData>
    <row r="4" spans="2:9" x14ac:dyDescent="0.25">
      <c r="B4" s="335"/>
      <c r="C4" s="336"/>
      <c r="D4" s="336"/>
      <c r="E4" s="336"/>
    </row>
    <row r="5" spans="2:9" x14ac:dyDescent="0.25">
      <c r="B5" s="336"/>
      <c r="C5" s="336"/>
      <c r="D5" s="336"/>
      <c r="E5" s="336"/>
    </row>
    <row r="6" spans="2:9" ht="21.95" customHeight="1" x14ac:dyDescent="0.25">
      <c r="B6" s="336"/>
      <c r="C6" s="336"/>
      <c r="D6" s="336"/>
      <c r="E6" s="336"/>
    </row>
    <row r="7" spans="2:9" ht="21.6" customHeight="1" thickBot="1" x14ac:dyDescent="0.3">
      <c r="B7" s="36" t="s">
        <v>29</v>
      </c>
      <c r="C7" s="3"/>
      <c r="D7" s="3"/>
    </row>
    <row r="8" spans="2:9" ht="20.45" customHeight="1" thickBot="1" x14ac:dyDescent="0.3">
      <c r="B8" s="342" t="s">
        <v>38</v>
      </c>
      <c r="C8" s="345" t="s">
        <v>39</v>
      </c>
      <c r="D8" s="345" t="s">
        <v>40</v>
      </c>
      <c r="E8" s="345" t="s">
        <v>32</v>
      </c>
      <c r="F8" s="339" t="s">
        <v>33</v>
      </c>
      <c r="G8" s="339"/>
      <c r="H8" s="339"/>
      <c r="I8" s="340"/>
    </row>
    <row r="9" spans="2:9" ht="20.45" customHeight="1" thickBot="1" x14ac:dyDescent="0.3">
      <c r="B9" s="343"/>
      <c r="C9" s="346"/>
      <c r="D9" s="346"/>
      <c r="E9" s="346"/>
      <c r="F9" s="341">
        <v>44286</v>
      </c>
      <c r="G9" s="339"/>
      <c r="H9" s="340"/>
      <c r="I9" s="269">
        <v>44196</v>
      </c>
    </row>
    <row r="10" spans="2:9" ht="32.25" customHeight="1" thickBot="1" x14ac:dyDescent="0.3">
      <c r="B10" s="344"/>
      <c r="C10" s="347"/>
      <c r="D10" s="347"/>
      <c r="E10" s="347"/>
      <c r="F10" s="218" t="s">
        <v>41</v>
      </c>
      <c r="G10" s="219" t="s">
        <v>42</v>
      </c>
      <c r="H10" s="219" t="s">
        <v>1</v>
      </c>
      <c r="I10" s="219" t="s">
        <v>1</v>
      </c>
    </row>
    <row r="11" spans="2:9" ht="21" customHeight="1" x14ac:dyDescent="0.25">
      <c r="B11" s="177" t="s">
        <v>300</v>
      </c>
      <c r="C11" s="178"/>
      <c r="D11" s="179"/>
      <c r="E11" s="179"/>
      <c r="F11" s="180"/>
      <c r="G11" s="180"/>
      <c r="H11" s="180"/>
      <c r="I11" s="180"/>
    </row>
    <row r="12" spans="2:9" ht="21" customHeight="1" x14ac:dyDescent="0.25">
      <c r="B12" s="181" t="s">
        <v>326</v>
      </c>
      <c r="C12" s="178">
        <v>2024</v>
      </c>
      <c r="D12" s="182" t="s">
        <v>301</v>
      </c>
      <c r="E12" s="182" t="s">
        <v>302</v>
      </c>
      <c r="F12" s="180">
        <v>4872</v>
      </c>
      <c r="G12" s="180">
        <v>10583</v>
      </c>
      <c r="H12" s="180">
        <v>15455</v>
      </c>
      <c r="I12" s="180">
        <v>11725</v>
      </c>
    </row>
    <row r="13" spans="2:9" ht="21" customHeight="1" x14ac:dyDescent="0.25">
      <c r="B13" s="181" t="s">
        <v>327</v>
      </c>
      <c r="C13" s="178">
        <v>2024</v>
      </c>
      <c r="D13" s="182">
        <v>9.2499999999999999E-2</v>
      </c>
      <c r="E13" s="182" t="s">
        <v>302</v>
      </c>
      <c r="F13" s="180">
        <v>297084</v>
      </c>
      <c r="G13" s="180">
        <v>8545951</v>
      </c>
      <c r="H13" s="180">
        <v>8843035</v>
      </c>
      <c r="I13" s="180">
        <v>7853959</v>
      </c>
    </row>
    <row r="14" spans="2:9" ht="21" customHeight="1" x14ac:dyDescent="0.25">
      <c r="B14" s="181" t="s">
        <v>296</v>
      </c>
      <c r="C14" s="178"/>
      <c r="D14" s="182"/>
      <c r="E14" s="182"/>
      <c r="F14" s="180" t="s">
        <v>303</v>
      </c>
      <c r="G14" s="180">
        <v>-14856</v>
      </c>
      <c r="H14" s="180">
        <v>-14856</v>
      </c>
      <c r="I14" s="180">
        <v>-15664</v>
      </c>
    </row>
    <row r="15" spans="2:9" ht="21" customHeight="1" x14ac:dyDescent="0.25">
      <c r="B15" s="181" t="s">
        <v>297</v>
      </c>
      <c r="C15" s="178"/>
      <c r="D15" s="182"/>
      <c r="E15" s="182"/>
      <c r="F15" s="183" t="s">
        <v>303</v>
      </c>
      <c r="G15" s="183">
        <v>-24028</v>
      </c>
      <c r="H15" s="183">
        <v>-24028</v>
      </c>
      <c r="I15" s="183">
        <v>-25314</v>
      </c>
    </row>
    <row r="16" spans="2:9" ht="21" customHeight="1" x14ac:dyDescent="0.25">
      <c r="B16" s="177" t="s">
        <v>304</v>
      </c>
      <c r="C16" s="178"/>
      <c r="D16" s="179"/>
      <c r="E16" s="179"/>
      <c r="F16" s="184">
        <v>301956</v>
      </c>
      <c r="G16" s="184">
        <v>8517650</v>
      </c>
      <c r="H16" s="184">
        <v>8819606</v>
      </c>
      <c r="I16" s="184">
        <v>7824706</v>
      </c>
    </row>
    <row r="17" spans="2:9" ht="21" customHeight="1" x14ac:dyDescent="0.25">
      <c r="B17" s="177" t="s">
        <v>305</v>
      </c>
      <c r="C17" s="178"/>
      <c r="D17" s="182"/>
      <c r="E17" s="182"/>
      <c r="F17" s="180"/>
      <c r="G17" s="180"/>
      <c r="H17" s="180"/>
      <c r="I17" s="180"/>
    </row>
    <row r="18" spans="2:9" ht="21" customHeight="1" x14ac:dyDescent="0.25">
      <c r="B18" s="181" t="s">
        <v>328</v>
      </c>
      <c r="C18" s="178">
        <v>2021</v>
      </c>
      <c r="D18" s="182" t="s">
        <v>306</v>
      </c>
      <c r="E18" s="182" t="s">
        <v>17</v>
      </c>
      <c r="F18" s="180">
        <v>12262</v>
      </c>
      <c r="G18" s="180" t="s">
        <v>294</v>
      </c>
      <c r="H18" s="180">
        <v>12262</v>
      </c>
      <c r="I18" s="180">
        <v>17204</v>
      </c>
    </row>
    <row r="19" spans="2:9" ht="21" customHeight="1" x14ac:dyDescent="0.25">
      <c r="B19" s="181" t="s">
        <v>328</v>
      </c>
      <c r="C19" s="178">
        <v>2022</v>
      </c>
      <c r="D19" s="182" t="s">
        <v>306</v>
      </c>
      <c r="E19" s="182" t="s">
        <v>17</v>
      </c>
      <c r="F19" s="180">
        <v>13187</v>
      </c>
      <c r="G19" s="180" t="s">
        <v>294</v>
      </c>
      <c r="H19" s="180">
        <v>13187</v>
      </c>
      <c r="I19" s="180">
        <v>14086</v>
      </c>
    </row>
    <row r="20" spans="2:9" ht="21" customHeight="1" x14ac:dyDescent="0.25">
      <c r="B20" s="181" t="s">
        <v>329</v>
      </c>
      <c r="C20" s="178">
        <v>2023</v>
      </c>
      <c r="D20" s="182" t="s">
        <v>307</v>
      </c>
      <c r="E20" s="182" t="s">
        <v>17</v>
      </c>
      <c r="F20" s="180">
        <v>3357</v>
      </c>
      <c r="G20" s="180">
        <v>4817</v>
      </c>
      <c r="H20" s="180">
        <v>8174</v>
      </c>
      <c r="I20" s="180">
        <v>9058</v>
      </c>
    </row>
    <row r="21" spans="2:9" ht="21" customHeight="1" x14ac:dyDescent="0.25">
      <c r="B21" s="181" t="s">
        <v>330</v>
      </c>
      <c r="C21" s="178">
        <v>2021</v>
      </c>
      <c r="D21" s="179" t="s">
        <v>308</v>
      </c>
      <c r="E21" s="179" t="s">
        <v>17</v>
      </c>
      <c r="F21" s="180">
        <v>50274</v>
      </c>
      <c r="G21" s="180" t="s">
        <v>288</v>
      </c>
      <c r="H21" s="180">
        <v>50274</v>
      </c>
      <c r="I21" s="180">
        <v>50008</v>
      </c>
    </row>
    <row r="22" spans="2:9" ht="21" customHeight="1" x14ac:dyDescent="0.25">
      <c r="B22" s="181" t="s">
        <v>309</v>
      </c>
      <c r="C22" s="178"/>
      <c r="D22" s="182"/>
      <c r="E22" s="182"/>
      <c r="F22" s="180" t="s">
        <v>195</v>
      </c>
      <c r="G22" s="180" t="s">
        <v>195</v>
      </c>
      <c r="H22" s="180" t="s">
        <v>195</v>
      </c>
      <c r="I22" s="180">
        <v>-55</v>
      </c>
    </row>
    <row r="23" spans="2:9" ht="21" customHeight="1" x14ac:dyDescent="0.25">
      <c r="B23" s="177" t="s">
        <v>310</v>
      </c>
      <c r="C23" s="178"/>
      <c r="D23" s="182"/>
      <c r="E23" s="182"/>
      <c r="F23" s="184">
        <v>79080</v>
      </c>
      <c r="G23" s="184">
        <v>4817</v>
      </c>
      <c r="H23" s="184">
        <v>83897</v>
      </c>
      <c r="I23" s="184">
        <v>90301</v>
      </c>
    </row>
    <row r="24" spans="2:9" ht="21" customHeight="1" thickBot="1" x14ac:dyDescent="0.3">
      <c r="B24" s="177" t="s">
        <v>311</v>
      </c>
      <c r="C24" s="178"/>
      <c r="D24" s="182"/>
      <c r="E24" s="182"/>
      <c r="F24" s="272">
        <v>381036</v>
      </c>
      <c r="G24" s="272">
        <v>8522467</v>
      </c>
      <c r="H24" s="272">
        <v>8903503</v>
      </c>
      <c r="I24" s="272">
        <v>7915007</v>
      </c>
    </row>
    <row r="25" spans="2:9" ht="21" customHeight="1" thickTop="1" x14ac:dyDescent="0.25">
      <c r="B25" s="181" t="s">
        <v>331</v>
      </c>
      <c r="C25" s="178">
        <v>2022</v>
      </c>
      <c r="D25" s="182" t="s">
        <v>312</v>
      </c>
      <c r="E25" s="182" t="s">
        <v>17</v>
      </c>
      <c r="F25" s="180">
        <v>378648</v>
      </c>
      <c r="G25" s="180" t="s">
        <v>286</v>
      </c>
      <c r="H25" s="180">
        <v>378648</v>
      </c>
      <c r="I25" s="180">
        <v>761520</v>
      </c>
    </row>
    <row r="26" spans="2:9" ht="21" customHeight="1" x14ac:dyDescent="0.25">
      <c r="B26" s="181" t="s">
        <v>332</v>
      </c>
      <c r="C26" s="178">
        <v>2021</v>
      </c>
      <c r="D26" s="179" t="s">
        <v>313</v>
      </c>
      <c r="E26" s="179" t="s">
        <v>17</v>
      </c>
      <c r="F26" s="180" t="s">
        <v>195</v>
      </c>
      <c r="G26" s="180" t="s">
        <v>195</v>
      </c>
      <c r="H26" s="180" t="s">
        <v>195</v>
      </c>
      <c r="I26" s="180">
        <v>288839</v>
      </c>
    </row>
    <row r="27" spans="2:9" ht="21" customHeight="1" x14ac:dyDescent="0.25">
      <c r="B27" s="181" t="s">
        <v>333</v>
      </c>
      <c r="C27" s="178">
        <v>2021</v>
      </c>
      <c r="D27" s="182" t="s">
        <v>314</v>
      </c>
      <c r="E27" s="182" t="s">
        <v>17</v>
      </c>
      <c r="F27" s="184" t="s">
        <v>195</v>
      </c>
      <c r="G27" s="184" t="s">
        <v>195</v>
      </c>
      <c r="H27" s="184" t="s">
        <v>195</v>
      </c>
      <c r="I27" s="180">
        <v>587956</v>
      </c>
    </row>
    <row r="28" spans="2:9" ht="21" customHeight="1" x14ac:dyDescent="0.25">
      <c r="B28" s="181" t="s">
        <v>331</v>
      </c>
      <c r="C28" s="178">
        <v>2025</v>
      </c>
      <c r="D28" s="182" t="s">
        <v>315</v>
      </c>
      <c r="E28" s="270" t="s">
        <v>17</v>
      </c>
      <c r="F28" s="271">
        <v>260095</v>
      </c>
      <c r="G28" s="271">
        <v>762179</v>
      </c>
      <c r="H28" s="271">
        <v>1022274</v>
      </c>
      <c r="I28" s="271">
        <v>1035247</v>
      </c>
    </row>
    <row r="29" spans="2:9" ht="21" customHeight="1" x14ac:dyDescent="0.25">
      <c r="B29" s="181" t="s">
        <v>334</v>
      </c>
      <c r="C29" s="178">
        <v>2024</v>
      </c>
      <c r="D29" s="182" t="s">
        <v>316</v>
      </c>
      <c r="E29" s="182" t="s">
        <v>17</v>
      </c>
      <c r="F29" s="180">
        <v>542362</v>
      </c>
      <c r="G29" s="180">
        <v>1215000</v>
      </c>
      <c r="H29" s="180">
        <v>1757362</v>
      </c>
      <c r="I29" s="180">
        <v>1891927</v>
      </c>
    </row>
    <row r="30" spans="2:9" ht="21" customHeight="1" x14ac:dyDescent="0.25">
      <c r="B30" s="181" t="s">
        <v>335</v>
      </c>
      <c r="C30" s="178">
        <v>2026</v>
      </c>
      <c r="D30" s="182" t="s">
        <v>317</v>
      </c>
      <c r="E30" s="182" t="s">
        <v>17</v>
      </c>
      <c r="F30" s="180">
        <v>18757</v>
      </c>
      <c r="G30" s="180">
        <v>1624452</v>
      </c>
      <c r="H30" s="180">
        <v>1643209</v>
      </c>
      <c r="I30" s="180">
        <v>1587924</v>
      </c>
    </row>
    <row r="31" spans="2:9" ht="21" customHeight="1" x14ac:dyDescent="0.25">
      <c r="B31" s="181" t="s">
        <v>336</v>
      </c>
      <c r="C31" s="178">
        <v>2022</v>
      </c>
      <c r="D31" s="179" t="s">
        <v>318</v>
      </c>
      <c r="E31" s="179" t="s">
        <v>17</v>
      </c>
      <c r="F31" s="180">
        <v>9888</v>
      </c>
      <c r="G31" s="180">
        <v>7288</v>
      </c>
      <c r="H31" s="180">
        <v>17176</v>
      </c>
      <c r="I31" s="180">
        <v>19629</v>
      </c>
    </row>
    <row r="32" spans="2:9" ht="21" customHeight="1" x14ac:dyDescent="0.25">
      <c r="B32" s="181" t="s">
        <v>337</v>
      </c>
      <c r="C32" s="178">
        <v>2022</v>
      </c>
      <c r="D32" s="182" t="s">
        <v>319</v>
      </c>
      <c r="E32" s="182" t="s">
        <v>17</v>
      </c>
      <c r="F32" s="180">
        <v>4685</v>
      </c>
      <c r="G32" s="180">
        <v>3277</v>
      </c>
      <c r="H32" s="180">
        <v>7962</v>
      </c>
      <c r="I32" s="180">
        <v>9089</v>
      </c>
    </row>
    <row r="33" spans="2:9" ht="21" customHeight="1" x14ac:dyDescent="0.25">
      <c r="B33" s="181" t="s">
        <v>338</v>
      </c>
      <c r="C33" s="178">
        <v>2022</v>
      </c>
      <c r="D33" s="182" t="s">
        <v>320</v>
      </c>
      <c r="E33" s="182" t="s">
        <v>17</v>
      </c>
      <c r="F33" s="180">
        <v>11503</v>
      </c>
      <c r="G33" s="180">
        <v>7455</v>
      </c>
      <c r="H33" s="180">
        <v>18958</v>
      </c>
      <c r="I33" s="180">
        <v>21807</v>
      </c>
    </row>
    <row r="34" spans="2:9" ht="21" customHeight="1" x14ac:dyDescent="0.25">
      <c r="B34" s="181" t="s">
        <v>339</v>
      </c>
      <c r="C34" s="178">
        <v>2022</v>
      </c>
      <c r="D34" s="182" t="s">
        <v>319</v>
      </c>
      <c r="E34" s="182" t="s">
        <v>17</v>
      </c>
      <c r="F34" s="180">
        <v>5480</v>
      </c>
      <c r="G34" s="180">
        <v>3891</v>
      </c>
      <c r="H34" s="180">
        <v>9371</v>
      </c>
      <c r="I34" s="180">
        <v>10703</v>
      </c>
    </row>
    <row r="35" spans="2:9" ht="21" customHeight="1" x14ac:dyDescent="0.25">
      <c r="B35" s="181" t="s">
        <v>340</v>
      </c>
      <c r="C35" s="178">
        <v>2023</v>
      </c>
      <c r="D35" s="182" t="s">
        <v>321</v>
      </c>
      <c r="E35" s="182" t="s">
        <v>17</v>
      </c>
      <c r="F35" s="180">
        <v>20020</v>
      </c>
      <c r="G35" s="180">
        <v>40000</v>
      </c>
      <c r="H35" s="180">
        <v>60020</v>
      </c>
      <c r="I35" s="180">
        <v>60024</v>
      </c>
    </row>
    <row r="36" spans="2:9" ht="21" customHeight="1" x14ac:dyDescent="0.25">
      <c r="B36" s="181" t="s">
        <v>341</v>
      </c>
      <c r="C36" s="178">
        <v>2031</v>
      </c>
      <c r="D36" s="179" t="s">
        <v>322</v>
      </c>
      <c r="E36" s="179" t="s">
        <v>17</v>
      </c>
      <c r="F36" s="180">
        <v>5501</v>
      </c>
      <c r="G36" s="180">
        <v>896985</v>
      </c>
      <c r="H36" s="180">
        <v>902486</v>
      </c>
      <c r="I36" s="180">
        <v>890440</v>
      </c>
    </row>
    <row r="37" spans="2:9" ht="21" customHeight="1" x14ac:dyDescent="0.25">
      <c r="B37" s="181" t="s">
        <v>342</v>
      </c>
      <c r="C37" s="178"/>
      <c r="D37" s="182"/>
      <c r="E37" s="182"/>
      <c r="F37" s="180" t="s">
        <v>323</v>
      </c>
      <c r="G37" s="180">
        <v>-17486</v>
      </c>
      <c r="H37" s="180">
        <v>-17486</v>
      </c>
      <c r="I37" s="180">
        <v>-18300</v>
      </c>
    </row>
    <row r="38" spans="2:9" ht="21" customHeight="1" x14ac:dyDescent="0.25">
      <c r="B38" s="181" t="s">
        <v>309</v>
      </c>
      <c r="C38" s="178"/>
      <c r="D38" s="182"/>
      <c r="E38" s="182"/>
      <c r="F38" s="180">
        <v>-9697</v>
      </c>
      <c r="G38" s="180">
        <v>-28283</v>
      </c>
      <c r="H38" s="180">
        <v>-37980</v>
      </c>
      <c r="I38" s="180">
        <v>-41254</v>
      </c>
    </row>
    <row r="39" spans="2:9" ht="21" customHeight="1" x14ac:dyDescent="0.25">
      <c r="B39" s="177" t="s">
        <v>324</v>
      </c>
      <c r="C39" s="178"/>
      <c r="D39" s="182"/>
      <c r="E39" s="182"/>
      <c r="F39" s="186">
        <v>1247242</v>
      </c>
      <c r="G39" s="186">
        <v>4514758</v>
      </c>
      <c r="H39" s="186">
        <v>5762000</v>
      </c>
      <c r="I39" s="186">
        <v>7105551</v>
      </c>
    </row>
    <row r="40" spans="2:9" ht="21" customHeight="1" thickBot="1" x14ac:dyDescent="0.3">
      <c r="B40" s="177" t="s">
        <v>325</v>
      </c>
      <c r="C40" s="178"/>
      <c r="D40" s="182"/>
      <c r="E40" s="182"/>
      <c r="F40" s="185">
        <v>1628278</v>
      </c>
      <c r="G40" s="185">
        <v>13037225</v>
      </c>
      <c r="H40" s="185">
        <v>14665503</v>
      </c>
      <c r="I40" s="185">
        <v>15020558</v>
      </c>
    </row>
    <row r="41" spans="2:9" ht="15" customHeight="1" thickTop="1" x14ac:dyDescent="0.25"/>
  </sheetData>
  <mergeCells count="7">
    <mergeCell ref="F8:I8"/>
    <mergeCell ref="F9:H9"/>
    <mergeCell ref="B4:E6"/>
    <mergeCell ref="B8:B10"/>
    <mergeCell ref="C8:C10"/>
    <mergeCell ref="D8:D10"/>
    <mergeCell ref="E8:E10"/>
  </mergeCells>
  <conditionalFormatting sqref="B11:D18 C19:D40 E11:I40">
    <cfRule type="expression" dxfId="13" priority="2">
      <formula>MOD(ROW(),2)=0</formula>
    </cfRule>
  </conditionalFormatting>
  <conditionalFormatting sqref="B19:B40">
    <cfRule type="expression" dxfId="12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80" zoomScaleNormal="80" workbookViewId="0">
      <selection activeCell="D28" sqref="D28"/>
    </sheetView>
  </sheetViews>
  <sheetFormatPr defaultColWidth="0" defaultRowHeight="15" zeroHeight="1" x14ac:dyDescent="0.25"/>
  <cols>
    <col min="1" max="1" width="13.7109375" style="114" customWidth="1"/>
    <col min="2" max="2" width="49.7109375" style="114" customWidth="1"/>
    <col min="3" max="4" width="22.28515625" style="114" customWidth="1"/>
    <col min="5" max="5" width="18.42578125" style="114" customWidth="1"/>
    <col min="6" max="7" width="9.140625" style="114" hidden="1" customWidth="1"/>
    <col min="8" max="16384" width="9.140625" style="114" hidden="1"/>
  </cols>
  <sheetData>
    <row r="1" spans="1:7" x14ac:dyDescent="0.25"/>
    <row r="2" spans="1:7" x14ac:dyDescent="0.25"/>
    <row r="3" spans="1:7" x14ac:dyDescent="0.25"/>
    <row r="4" spans="1:7" x14ac:dyDescent="0.25"/>
    <row r="5" spans="1:7" x14ac:dyDescent="0.25">
      <c r="A5" s="104"/>
      <c r="B5" s="335"/>
      <c r="C5" s="336"/>
      <c r="D5" s="336"/>
      <c r="E5" s="336"/>
      <c r="F5" s="336"/>
      <c r="G5" s="336"/>
    </row>
    <row r="6" spans="1:7" x14ac:dyDescent="0.25">
      <c r="A6" s="104"/>
      <c r="B6" s="336"/>
      <c r="C6" s="336"/>
      <c r="D6" s="336"/>
      <c r="E6" s="336"/>
      <c r="F6" s="336"/>
      <c r="G6" s="336"/>
    </row>
    <row r="7" spans="1:7" ht="21.6" customHeight="1" x14ac:dyDescent="0.25">
      <c r="B7" s="36" t="s">
        <v>29</v>
      </c>
      <c r="C7" s="20"/>
      <c r="D7" s="20"/>
    </row>
    <row r="8" spans="1:7" ht="17.45" customHeight="1" x14ac:dyDescent="0.25">
      <c r="B8" s="329" t="s">
        <v>36</v>
      </c>
      <c r="C8" s="106" t="s">
        <v>35</v>
      </c>
      <c r="D8" s="120" t="s">
        <v>34</v>
      </c>
    </row>
    <row r="9" spans="1:7" ht="17.45" customHeight="1" x14ac:dyDescent="0.25">
      <c r="B9" s="329"/>
      <c r="C9" s="106">
        <v>2021</v>
      </c>
      <c r="D9" s="121">
        <v>44256</v>
      </c>
    </row>
    <row r="10" spans="1:7" ht="17.45" customHeight="1" x14ac:dyDescent="0.25">
      <c r="B10" s="107" t="s">
        <v>480</v>
      </c>
      <c r="C10" s="122">
        <v>191</v>
      </c>
      <c r="D10" s="123">
        <v>23</v>
      </c>
    </row>
    <row r="11" spans="1:7" ht="17.45" customHeight="1" x14ac:dyDescent="0.25">
      <c r="B11" s="116" t="s">
        <v>481</v>
      </c>
      <c r="C11" s="124"/>
      <c r="D11" s="125">
        <v>11</v>
      </c>
    </row>
    <row r="12" spans="1:7" ht="17.45" customHeight="1" x14ac:dyDescent="0.25">
      <c r="B12" s="117" t="s">
        <v>482</v>
      </c>
      <c r="C12" s="126"/>
      <c r="D12" s="127">
        <v>12</v>
      </c>
    </row>
    <row r="13" spans="1:7" ht="17.45" customHeight="1" x14ac:dyDescent="0.25">
      <c r="B13" s="116"/>
      <c r="C13" s="307"/>
      <c r="D13" s="125"/>
    </row>
    <row r="14" spans="1:7" ht="17.45" customHeight="1" x14ac:dyDescent="0.25">
      <c r="B14" s="107" t="s">
        <v>483</v>
      </c>
      <c r="C14" s="122">
        <v>210</v>
      </c>
      <c r="D14" s="123">
        <v>20.07022821</v>
      </c>
    </row>
    <row r="15" spans="1:7" ht="17.45" customHeight="1" x14ac:dyDescent="0.25">
      <c r="B15" s="116" t="s">
        <v>481</v>
      </c>
      <c r="C15" s="124"/>
      <c r="D15" s="125">
        <v>20.07022821</v>
      </c>
    </row>
    <row r="16" spans="1:7" ht="17.45" customHeight="1" x14ac:dyDescent="0.25">
      <c r="B16" s="118"/>
      <c r="C16" s="308"/>
      <c r="D16" s="129"/>
    </row>
    <row r="17" spans="2:4" ht="17.45" customHeight="1" x14ac:dyDescent="0.25">
      <c r="B17" s="107" t="s">
        <v>484</v>
      </c>
      <c r="C17" s="122">
        <v>2320</v>
      </c>
      <c r="D17" s="123">
        <v>294.72180817999993</v>
      </c>
    </row>
    <row r="18" spans="2:4" ht="17.45" customHeight="1" x14ac:dyDescent="0.25">
      <c r="B18" s="118" t="s">
        <v>481</v>
      </c>
      <c r="C18" s="308"/>
      <c r="D18" s="129">
        <v>285</v>
      </c>
    </row>
    <row r="19" spans="2:4" ht="17.45" customHeight="1" x14ac:dyDescent="0.25">
      <c r="B19" s="116" t="s">
        <v>485</v>
      </c>
      <c r="C19" s="124"/>
      <c r="D19" s="125">
        <v>6</v>
      </c>
    </row>
    <row r="20" spans="2:4" ht="17.45" customHeight="1" x14ac:dyDescent="0.25">
      <c r="B20" s="118" t="s">
        <v>486</v>
      </c>
      <c r="C20" s="308"/>
      <c r="D20" s="129">
        <v>4</v>
      </c>
    </row>
    <row r="21" spans="2:4" ht="17.45" customHeight="1" x14ac:dyDescent="0.25">
      <c r="B21" s="118"/>
      <c r="C21" s="308"/>
      <c r="D21" s="129"/>
    </row>
    <row r="22" spans="2:4" ht="17.45" customHeight="1" x14ac:dyDescent="0.25">
      <c r="B22" s="119" t="s">
        <v>487</v>
      </c>
      <c r="C22" s="122">
        <v>113</v>
      </c>
      <c r="D22" s="122">
        <v>12.58825891</v>
      </c>
    </row>
    <row r="23" spans="2:4" ht="17.45" customHeight="1" x14ac:dyDescent="0.25">
      <c r="B23" s="118" t="s">
        <v>488</v>
      </c>
      <c r="C23" s="126"/>
      <c r="D23" s="128">
        <v>12.557651</v>
      </c>
    </row>
    <row r="24" spans="2:4" ht="17.45" customHeight="1" x14ac:dyDescent="0.25">
      <c r="B24" s="116"/>
      <c r="C24" s="307"/>
      <c r="D24" s="125"/>
    </row>
    <row r="25" spans="2:4" ht="17.45" customHeight="1" x14ac:dyDescent="0.25">
      <c r="B25" s="119" t="s">
        <v>489</v>
      </c>
      <c r="C25" s="122">
        <v>92</v>
      </c>
      <c r="D25" s="122">
        <v>8</v>
      </c>
    </row>
    <row r="26" spans="2:4" ht="17.45" customHeight="1" x14ac:dyDescent="0.25">
      <c r="B26" s="116" t="s">
        <v>481</v>
      </c>
      <c r="C26" s="124"/>
      <c r="D26" s="125">
        <v>8</v>
      </c>
    </row>
    <row r="27" spans="2:4" ht="17.45" customHeight="1" thickBot="1" x14ac:dyDescent="0.3">
      <c r="B27" s="107" t="s">
        <v>490</v>
      </c>
      <c r="C27" s="130">
        <v>2926</v>
      </c>
      <c r="D27" s="130">
        <v>358.38029529999989</v>
      </c>
    </row>
    <row r="28" spans="2:4" ht="15.75" thickTop="1" x14ac:dyDescent="0.25">
      <c r="C28" s="115"/>
    </row>
    <row r="29" spans="2:4" x14ac:dyDescent="0.25">
      <c r="C29" s="115"/>
    </row>
    <row r="30" spans="2:4" x14ac:dyDescent="0.25"/>
    <row r="31" spans="2:4" x14ac:dyDescent="0.25"/>
    <row r="32" spans="2:4" x14ac:dyDescent="0.25"/>
    <row r="33" x14ac:dyDescent="0.25"/>
    <row r="34" x14ac:dyDescent="0.25"/>
    <row r="35" x14ac:dyDescent="0.25"/>
    <row r="36" x14ac:dyDescent="0.25"/>
    <row r="37" x14ac:dyDescent="0.25"/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C52"/>
  <sheetViews>
    <sheetView showGridLines="0" showRowColHeaders="0" topLeftCell="A19" zoomScale="80" zoomScaleNormal="80" workbookViewId="0">
      <selection activeCell="D36" sqref="D36"/>
    </sheetView>
  </sheetViews>
  <sheetFormatPr defaultColWidth="0" defaultRowHeight="15" zeroHeight="1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hidden="1" customWidth="1"/>
    <col min="10" max="16382" width="8.7109375" hidden="1"/>
    <col min="16383" max="16383" width="10.42578125" hidden="1" customWidth="1"/>
    <col min="16384" max="16384" width="0.5703125" customWidth="1"/>
  </cols>
  <sheetData>
    <row r="1" spans="2:4" x14ac:dyDescent="0.25"/>
    <row r="2" spans="2:4" x14ac:dyDescent="0.25"/>
    <row r="3" spans="2:4" x14ac:dyDescent="0.25"/>
    <row r="4" spans="2:4" x14ac:dyDescent="0.25">
      <c r="B4" s="335"/>
      <c r="C4" s="336"/>
      <c r="D4" s="336"/>
    </row>
    <row r="5" spans="2:4" ht="32.1" customHeight="1" x14ac:dyDescent="0.25">
      <c r="B5" s="336"/>
      <c r="C5" s="336"/>
      <c r="D5" s="336"/>
    </row>
    <row r="6" spans="2:4" x14ac:dyDescent="0.25">
      <c r="B6" s="336"/>
      <c r="C6" s="336"/>
      <c r="D6" s="336"/>
    </row>
    <row r="7" spans="2:4" x14ac:dyDescent="0.25">
      <c r="B7" s="36" t="s">
        <v>29</v>
      </c>
      <c r="C7" s="3"/>
      <c r="D7" s="3"/>
    </row>
    <row r="8" spans="2:4" ht="21.95" customHeight="1" x14ac:dyDescent="0.25">
      <c r="B8" s="348"/>
      <c r="C8" s="330" t="s">
        <v>33</v>
      </c>
      <c r="D8" s="331"/>
    </row>
    <row r="9" spans="2:4" ht="23.1" customHeight="1" x14ac:dyDescent="0.25">
      <c r="B9" s="348"/>
      <c r="C9" s="132">
        <v>44286</v>
      </c>
      <c r="D9" s="132">
        <v>44196</v>
      </c>
    </row>
    <row r="10" spans="2:4" ht="18.95" customHeight="1" x14ac:dyDescent="0.25">
      <c r="B10" s="110" t="s">
        <v>343</v>
      </c>
      <c r="C10" s="135"/>
      <c r="D10" s="135"/>
    </row>
    <row r="11" spans="2:4" ht="18.95" customHeight="1" x14ac:dyDescent="0.25">
      <c r="B11" s="134" t="s">
        <v>344</v>
      </c>
      <c r="C11" s="143">
        <v>3332411</v>
      </c>
      <c r="D11" s="143">
        <v>1680397</v>
      </c>
    </row>
    <row r="12" spans="2:4" ht="18.95" customHeight="1" x14ac:dyDescent="0.25">
      <c r="B12" s="134" t="s">
        <v>345</v>
      </c>
      <c r="C12" s="143">
        <v>2240626</v>
      </c>
      <c r="D12" s="143">
        <v>3360270</v>
      </c>
    </row>
    <row r="13" spans="2:4" ht="22.5" customHeight="1" x14ac:dyDescent="0.25">
      <c r="B13" s="134" t="s">
        <v>346</v>
      </c>
      <c r="C13" s="143">
        <v>4317385</v>
      </c>
      <c r="D13" s="143">
        <v>4373075</v>
      </c>
    </row>
    <row r="14" spans="2:4" ht="18.95" customHeight="1" x14ac:dyDescent="0.25">
      <c r="B14" s="134" t="s">
        <v>347</v>
      </c>
      <c r="C14" s="143">
        <v>296393</v>
      </c>
      <c r="D14" s="143">
        <v>258588</v>
      </c>
    </row>
    <row r="15" spans="2:4" ht="18.95" customHeight="1" x14ac:dyDescent="0.25">
      <c r="B15" s="134" t="s">
        <v>348</v>
      </c>
      <c r="C15" s="143">
        <v>774507</v>
      </c>
      <c r="D15" s="143">
        <v>737110</v>
      </c>
    </row>
    <row r="16" spans="2:4" ht="18.95" customHeight="1" x14ac:dyDescent="0.25">
      <c r="B16" s="134" t="s">
        <v>349</v>
      </c>
      <c r="C16" s="143">
        <v>1821241</v>
      </c>
      <c r="D16" s="143">
        <v>1850057</v>
      </c>
    </row>
    <row r="17" spans="2:4" ht="18.95" customHeight="1" x14ac:dyDescent="0.25">
      <c r="B17" s="134" t="s">
        <v>350</v>
      </c>
      <c r="C17" s="143">
        <v>482222</v>
      </c>
      <c r="D17" s="143">
        <v>597610</v>
      </c>
    </row>
    <row r="18" spans="2:4" ht="18.95" customHeight="1" x14ac:dyDescent="0.25">
      <c r="B18" s="134" t="s">
        <v>351</v>
      </c>
      <c r="C18" s="143">
        <v>231673</v>
      </c>
      <c r="D18" s="143">
        <v>188327</v>
      </c>
    </row>
    <row r="19" spans="2:4" ht="18.95" customHeight="1" x14ac:dyDescent="0.25">
      <c r="B19" s="134" t="s">
        <v>352</v>
      </c>
      <c r="C19" s="143">
        <v>177499</v>
      </c>
      <c r="D19" s="143">
        <v>179401</v>
      </c>
    </row>
    <row r="20" spans="2:4" ht="18.95" customHeight="1" x14ac:dyDescent="0.25">
      <c r="B20" s="134" t="s">
        <v>353</v>
      </c>
      <c r="C20" s="143">
        <v>87836</v>
      </c>
      <c r="D20" s="143">
        <v>88349</v>
      </c>
    </row>
    <row r="21" spans="2:4" ht="18.95" customHeight="1" x14ac:dyDescent="0.25">
      <c r="B21" s="134" t="s">
        <v>354</v>
      </c>
      <c r="C21" s="143">
        <v>512050</v>
      </c>
      <c r="D21" s="143">
        <v>522579</v>
      </c>
    </row>
    <row r="22" spans="2:4" ht="18.95" customHeight="1" x14ac:dyDescent="0.25">
      <c r="B22" s="134" t="s">
        <v>355</v>
      </c>
      <c r="C22" s="144">
        <v>392202</v>
      </c>
      <c r="D22" s="144">
        <v>362326</v>
      </c>
    </row>
    <row r="23" spans="2:4" ht="18.95" customHeight="1" x14ac:dyDescent="0.25">
      <c r="B23" s="355" t="s">
        <v>356</v>
      </c>
      <c r="C23" s="277">
        <v>14666045</v>
      </c>
      <c r="D23" s="277">
        <v>14198089</v>
      </c>
    </row>
    <row r="24" spans="2:4" ht="18.95" customHeight="1" x14ac:dyDescent="0.25">
      <c r="B24" s="134"/>
      <c r="C24" s="143"/>
      <c r="D24" s="143"/>
    </row>
    <row r="25" spans="2:4" ht="18.95" customHeight="1" x14ac:dyDescent="0.25">
      <c r="B25" s="134" t="s">
        <v>357</v>
      </c>
      <c r="C25" s="273" t="s">
        <v>195</v>
      </c>
      <c r="D25" s="273">
        <v>1258111</v>
      </c>
    </row>
    <row r="26" spans="2:4" ht="18.95" customHeight="1" x14ac:dyDescent="0.25">
      <c r="B26" s="134"/>
      <c r="C26" s="275"/>
      <c r="D26" s="275"/>
    </row>
    <row r="27" spans="2:4" ht="18.95" customHeight="1" x14ac:dyDescent="0.25">
      <c r="B27" s="74" t="s">
        <v>356</v>
      </c>
      <c r="C27" s="152">
        <v>14666045</v>
      </c>
      <c r="D27" s="152">
        <v>15456200</v>
      </c>
    </row>
    <row r="28" spans="2:4" ht="11.45" customHeight="1" x14ac:dyDescent="0.25">
      <c r="B28" s="72"/>
      <c r="C28" s="274"/>
      <c r="D28" s="274"/>
    </row>
    <row r="29" spans="2:4" ht="18.95" customHeight="1" x14ac:dyDescent="0.25">
      <c r="B29" s="110" t="s">
        <v>358</v>
      </c>
      <c r="C29" s="273"/>
      <c r="D29" s="273"/>
    </row>
    <row r="30" spans="2:4" ht="18.95" customHeight="1" x14ac:dyDescent="0.25">
      <c r="B30" s="133" t="s">
        <v>345</v>
      </c>
      <c r="C30" s="276">
        <v>608066</v>
      </c>
      <c r="D30" s="276">
        <v>764793</v>
      </c>
    </row>
    <row r="31" spans="2:4" ht="25.5" x14ac:dyDescent="0.25">
      <c r="B31" s="134" t="s">
        <v>346</v>
      </c>
      <c r="C31" s="273">
        <v>134070</v>
      </c>
      <c r="D31" s="273">
        <v>160969</v>
      </c>
    </row>
    <row r="32" spans="2:4" ht="18.95" customHeight="1" x14ac:dyDescent="0.25">
      <c r="B32" s="134" t="s">
        <v>359</v>
      </c>
      <c r="C32" s="143">
        <v>3087870</v>
      </c>
      <c r="D32" s="143">
        <v>3442071</v>
      </c>
    </row>
    <row r="33" spans="2:4" ht="18.95" customHeight="1" x14ac:dyDescent="0.25">
      <c r="B33" s="134" t="s">
        <v>350</v>
      </c>
      <c r="C33" s="143">
        <v>271266</v>
      </c>
      <c r="D33" s="143">
        <v>346523</v>
      </c>
    </row>
    <row r="34" spans="2:4" ht="18.95" customHeight="1" x14ac:dyDescent="0.25">
      <c r="B34" s="134" t="s">
        <v>360</v>
      </c>
      <c r="C34" s="143">
        <v>2544690</v>
      </c>
      <c r="D34" s="143">
        <v>2452860</v>
      </c>
    </row>
    <row r="35" spans="2:4" ht="18.95" customHeight="1" x14ac:dyDescent="0.25">
      <c r="B35" s="134" t="s">
        <v>361</v>
      </c>
      <c r="C35" s="143">
        <v>1106468</v>
      </c>
      <c r="D35" s="143">
        <v>1055797</v>
      </c>
    </row>
    <row r="36" spans="2:4" ht="18.95" customHeight="1" x14ac:dyDescent="0.25">
      <c r="B36" s="134" t="s">
        <v>354</v>
      </c>
      <c r="C36" s="143">
        <v>2249532</v>
      </c>
      <c r="D36" s="143">
        <v>2426351</v>
      </c>
    </row>
    <row r="37" spans="2:4" ht="18.95" customHeight="1" x14ac:dyDescent="0.25">
      <c r="B37" s="134" t="s">
        <v>362</v>
      </c>
      <c r="C37" s="143">
        <v>12573</v>
      </c>
      <c r="D37" s="143">
        <v>11614</v>
      </c>
    </row>
    <row r="38" spans="2:4" ht="18.95" customHeight="1" x14ac:dyDescent="0.25">
      <c r="B38" s="134" t="s">
        <v>347</v>
      </c>
      <c r="C38" s="143">
        <v>4010432</v>
      </c>
      <c r="D38" s="143">
        <v>3798734</v>
      </c>
    </row>
    <row r="39" spans="2:4" ht="18.95" customHeight="1" x14ac:dyDescent="0.25">
      <c r="B39" s="134" t="s">
        <v>348</v>
      </c>
      <c r="C39" s="143">
        <v>4368011</v>
      </c>
      <c r="D39" s="143">
        <v>4242962</v>
      </c>
    </row>
    <row r="40" spans="2:4" ht="18.95" customHeight="1" x14ac:dyDescent="0.25">
      <c r="B40" s="134" t="s">
        <v>363</v>
      </c>
      <c r="C40" s="143">
        <v>5502497</v>
      </c>
      <c r="D40" s="143">
        <v>5415293</v>
      </c>
    </row>
    <row r="41" spans="2:4" ht="18.95" customHeight="1" x14ac:dyDescent="0.25">
      <c r="B41" s="134" t="s">
        <v>364</v>
      </c>
      <c r="C41" s="143">
        <v>2391080</v>
      </c>
      <c r="D41" s="143">
        <v>2407143</v>
      </c>
    </row>
    <row r="42" spans="2:4" ht="18.95" customHeight="1" x14ac:dyDescent="0.25">
      <c r="B42" s="134" t="s">
        <v>365</v>
      </c>
      <c r="C42" s="143">
        <v>11782273</v>
      </c>
      <c r="D42" s="143">
        <v>11809928</v>
      </c>
    </row>
    <row r="43" spans="2:4" ht="18.95" customHeight="1" x14ac:dyDescent="0.25">
      <c r="B43" s="134" t="s">
        <v>366</v>
      </c>
      <c r="C43" s="143">
        <v>202709</v>
      </c>
      <c r="D43" s="143">
        <v>212074</v>
      </c>
    </row>
    <row r="44" spans="2:4" ht="18.95" customHeight="1" x14ac:dyDescent="0.25">
      <c r="B44" s="134" t="s">
        <v>355</v>
      </c>
      <c r="C44" s="143">
        <v>73472</v>
      </c>
      <c r="D44" s="143">
        <v>79768</v>
      </c>
    </row>
    <row r="45" spans="2:4" ht="18.95" customHeight="1" x14ac:dyDescent="0.25">
      <c r="B45" s="355" t="s">
        <v>367</v>
      </c>
      <c r="C45" s="278">
        <v>38345009</v>
      </c>
      <c r="D45" s="278">
        <v>38626880</v>
      </c>
    </row>
    <row r="46" spans="2:4" ht="18.95" customHeight="1" thickBot="1" x14ac:dyDescent="0.3">
      <c r="B46" s="355" t="s">
        <v>368</v>
      </c>
      <c r="C46" s="279">
        <v>53011054</v>
      </c>
      <c r="D46" s="279">
        <v>54083080</v>
      </c>
    </row>
    <row r="47" spans="2:4" ht="15.75" thickTop="1" x14ac:dyDescent="0.25"/>
    <row r="48" spans="2:4" hidden="1" x14ac:dyDescent="0.25"/>
    <row r="49" hidden="1" x14ac:dyDescent="0.25"/>
    <row r="50" x14ac:dyDescent="0.25"/>
    <row r="51" x14ac:dyDescent="0.25"/>
    <row r="52" x14ac:dyDescent="0.25"/>
  </sheetData>
  <mergeCells count="3">
    <mergeCell ref="B8:B9"/>
    <mergeCell ref="C8:D8"/>
    <mergeCell ref="B4:D6"/>
  </mergeCells>
  <conditionalFormatting sqref="B10:D46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1"/>
  <sheetViews>
    <sheetView showGridLines="0" showRowColHeaders="0" topLeftCell="A25" zoomScale="80" zoomScaleNormal="80" workbookViewId="0">
      <selection activeCell="D53" sqref="D53"/>
    </sheetView>
  </sheetViews>
  <sheetFormatPr defaultColWidth="0" defaultRowHeight="15" x14ac:dyDescent="0.25"/>
  <cols>
    <col min="1" max="1" width="10.85546875" customWidth="1"/>
    <col min="2" max="2" width="65.7109375" customWidth="1"/>
    <col min="3" max="3" width="15.85546875" customWidth="1"/>
    <col min="4" max="4" width="18.85546875" customWidth="1"/>
    <col min="5" max="5" width="12.5703125" customWidth="1"/>
    <col min="6" max="16384" width="8.7109375" hidden="1"/>
  </cols>
  <sheetData>
    <row r="4" spans="2:4" ht="17.25" customHeight="1" x14ac:dyDescent="0.25">
      <c r="B4" s="335"/>
      <c r="C4" s="336"/>
      <c r="D4" s="336"/>
    </row>
    <row r="5" spans="2:4" ht="17.25" customHeight="1" x14ac:dyDescent="0.25">
      <c r="B5" s="336"/>
      <c r="C5" s="336"/>
      <c r="D5" s="336"/>
    </row>
    <row r="6" spans="2:4" ht="17.25" customHeight="1" x14ac:dyDescent="0.25">
      <c r="B6" s="336"/>
      <c r="C6" s="336"/>
      <c r="D6" s="336"/>
    </row>
    <row r="7" spans="2:4" ht="20.45" customHeight="1" x14ac:dyDescent="0.25">
      <c r="B7" s="136" t="s">
        <v>29</v>
      </c>
      <c r="C7" s="137"/>
      <c r="D7" s="137"/>
    </row>
    <row r="8" spans="2:4" ht="20.45" customHeight="1" x14ac:dyDescent="0.25">
      <c r="B8" s="349"/>
      <c r="C8" s="350" t="s">
        <v>33</v>
      </c>
      <c r="D8" s="351"/>
    </row>
    <row r="9" spans="2:4" ht="20.45" customHeight="1" x14ac:dyDescent="0.25">
      <c r="B9" s="349"/>
      <c r="C9" s="132">
        <v>44286</v>
      </c>
      <c r="D9" s="132">
        <v>44196</v>
      </c>
    </row>
    <row r="10" spans="2:4" s="86" customFormat="1" ht="20.45" customHeight="1" x14ac:dyDescent="0.2">
      <c r="B10" s="74" t="s">
        <v>343</v>
      </c>
      <c r="C10" s="76"/>
      <c r="D10" s="76"/>
    </row>
    <row r="11" spans="2:4" s="86" customFormat="1" ht="20.45" customHeight="1" x14ac:dyDescent="0.2">
      <c r="B11" s="133" t="s">
        <v>369</v>
      </c>
      <c r="C11" s="76">
        <v>1956774</v>
      </c>
      <c r="D11" s="76">
        <v>2358320</v>
      </c>
    </row>
    <row r="12" spans="2:4" s="86" customFormat="1" ht="20.45" customHeight="1" x14ac:dyDescent="0.2">
      <c r="B12" s="133" t="s">
        <v>370</v>
      </c>
      <c r="C12" s="76">
        <v>589439</v>
      </c>
      <c r="D12" s="76">
        <v>445807</v>
      </c>
    </row>
    <row r="13" spans="2:4" s="86" customFormat="1" ht="20.45" customHeight="1" x14ac:dyDescent="0.2">
      <c r="B13" s="133" t="s">
        <v>234</v>
      </c>
      <c r="C13" s="76">
        <v>147269</v>
      </c>
      <c r="D13" s="76">
        <v>121865</v>
      </c>
    </row>
    <row r="14" spans="2:4" s="86" customFormat="1" ht="20.45" customHeight="1" x14ac:dyDescent="0.2">
      <c r="B14" s="133" t="s">
        <v>371</v>
      </c>
      <c r="C14" s="76">
        <v>472805</v>
      </c>
      <c r="D14" s="76">
        <v>505739</v>
      </c>
    </row>
    <row r="15" spans="2:4" s="86" customFormat="1" ht="20.45" customHeight="1" x14ac:dyDescent="0.2">
      <c r="B15" s="133" t="s">
        <v>372</v>
      </c>
      <c r="C15" s="76">
        <v>76529</v>
      </c>
      <c r="D15" s="76">
        <v>140058</v>
      </c>
    </row>
    <row r="16" spans="2:4" s="86" customFormat="1" ht="20.45" customHeight="1" x14ac:dyDescent="0.2">
      <c r="B16" s="133" t="s">
        <v>373</v>
      </c>
      <c r="C16" s="76">
        <v>1448818</v>
      </c>
      <c r="D16" s="76">
        <v>1448846</v>
      </c>
    </row>
    <row r="17" spans="2:4" s="86" customFormat="1" ht="20.45" customHeight="1" x14ac:dyDescent="0.2">
      <c r="B17" s="133" t="s">
        <v>374</v>
      </c>
      <c r="C17" s="76">
        <v>1628278</v>
      </c>
      <c r="D17" s="76">
        <v>2059315</v>
      </c>
    </row>
    <row r="18" spans="2:4" s="86" customFormat="1" ht="20.45" customHeight="1" x14ac:dyDescent="0.2">
      <c r="B18" s="133" t="s">
        <v>375</v>
      </c>
      <c r="C18" s="76">
        <v>190448</v>
      </c>
      <c r="D18" s="76">
        <v>212755</v>
      </c>
    </row>
    <row r="19" spans="2:4" s="86" customFormat="1" ht="20.45" customHeight="1" x14ac:dyDescent="0.2">
      <c r="B19" s="133" t="s">
        <v>352</v>
      </c>
      <c r="C19" s="76">
        <v>268843</v>
      </c>
      <c r="D19" s="76">
        <v>304869</v>
      </c>
    </row>
    <row r="20" spans="2:4" s="86" customFormat="1" ht="20.45" customHeight="1" x14ac:dyDescent="0.2">
      <c r="B20" s="133" t="s">
        <v>238</v>
      </c>
      <c r="C20" s="76">
        <v>313392</v>
      </c>
      <c r="D20" s="76">
        <v>304551</v>
      </c>
    </row>
    <row r="21" spans="2:4" s="86" customFormat="1" ht="20.45" customHeight="1" x14ac:dyDescent="0.2">
      <c r="B21" s="133" t="s">
        <v>376</v>
      </c>
      <c r="C21" s="76">
        <v>59026</v>
      </c>
      <c r="D21" s="76">
        <v>231322</v>
      </c>
    </row>
    <row r="22" spans="2:4" s="86" customFormat="1" ht="20.45" customHeight="1" x14ac:dyDescent="0.2">
      <c r="B22" s="133" t="s">
        <v>377</v>
      </c>
      <c r="C22" s="76">
        <v>836107</v>
      </c>
      <c r="D22" s="76">
        <v>448019</v>
      </c>
    </row>
    <row r="23" spans="2:4" s="86" customFormat="1" ht="20.45" customHeight="1" x14ac:dyDescent="0.2">
      <c r="B23" s="133" t="s">
        <v>378</v>
      </c>
      <c r="C23" s="76">
        <v>522988</v>
      </c>
      <c r="D23" s="76">
        <v>536155</v>
      </c>
    </row>
    <row r="24" spans="2:4" s="86" customFormat="1" ht="20.45" customHeight="1" x14ac:dyDescent="0.2">
      <c r="B24" s="133" t="s">
        <v>379</v>
      </c>
      <c r="C24" s="76">
        <v>44599</v>
      </c>
      <c r="D24" s="76">
        <v>47799</v>
      </c>
    </row>
    <row r="25" spans="2:4" s="86" customFormat="1" ht="20.45" customHeight="1" x14ac:dyDescent="0.2">
      <c r="B25" s="133" t="s">
        <v>380</v>
      </c>
      <c r="C25" s="141">
        <v>502641</v>
      </c>
      <c r="D25" s="141">
        <v>524795</v>
      </c>
    </row>
    <row r="26" spans="2:4" s="86" customFormat="1" ht="20.45" customHeight="1" x14ac:dyDescent="0.2">
      <c r="B26" s="356" t="s">
        <v>356</v>
      </c>
      <c r="C26" s="153">
        <v>9057956</v>
      </c>
      <c r="D26" s="153">
        <v>9690215</v>
      </c>
    </row>
    <row r="27" spans="2:4" s="86" customFormat="1" ht="20.45" customHeight="1" x14ac:dyDescent="0.2">
      <c r="B27" s="133"/>
      <c r="C27" s="76"/>
      <c r="D27" s="76"/>
    </row>
    <row r="28" spans="2:4" s="86" customFormat="1" ht="20.45" customHeight="1" x14ac:dyDescent="0.2">
      <c r="B28" s="133" t="s">
        <v>358</v>
      </c>
      <c r="C28" s="76"/>
      <c r="D28" s="76"/>
    </row>
    <row r="29" spans="2:4" s="86" customFormat="1" ht="20.45" customHeight="1" x14ac:dyDescent="0.2">
      <c r="B29" s="133" t="s">
        <v>370</v>
      </c>
      <c r="C29" s="76">
        <v>124788</v>
      </c>
      <c r="D29" s="76">
        <v>291189</v>
      </c>
    </row>
    <row r="30" spans="2:4" s="86" customFormat="1" ht="20.45" customHeight="1" x14ac:dyDescent="0.2">
      <c r="B30" s="133" t="s">
        <v>374</v>
      </c>
      <c r="C30" s="76">
        <v>13037225</v>
      </c>
      <c r="D30" s="76">
        <v>12961243</v>
      </c>
    </row>
    <row r="31" spans="2:4" s="86" customFormat="1" ht="20.45" customHeight="1" x14ac:dyDescent="0.2">
      <c r="B31" s="133" t="s">
        <v>371</v>
      </c>
      <c r="C31" s="76">
        <v>261465</v>
      </c>
      <c r="D31" s="76">
        <v>262745</v>
      </c>
    </row>
    <row r="32" spans="2:4" s="86" customFormat="1" ht="20.45" customHeight="1" x14ac:dyDescent="0.2">
      <c r="B32" s="133" t="s">
        <v>381</v>
      </c>
      <c r="C32" s="76">
        <v>792422</v>
      </c>
      <c r="D32" s="76">
        <v>1040003</v>
      </c>
    </row>
    <row r="33" spans="2:4" s="86" customFormat="1" ht="20.45" customHeight="1" x14ac:dyDescent="0.2">
      <c r="B33" s="133" t="s">
        <v>382</v>
      </c>
      <c r="C33" s="76">
        <v>1867263</v>
      </c>
      <c r="D33" s="76">
        <v>1892437</v>
      </c>
    </row>
    <row r="34" spans="2:4" s="86" customFormat="1" ht="20.45" customHeight="1" x14ac:dyDescent="0.2">
      <c r="B34" s="133" t="s">
        <v>238</v>
      </c>
      <c r="C34" s="76">
        <v>6555131</v>
      </c>
      <c r="D34" s="76">
        <v>6538496</v>
      </c>
    </row>
    <row r="35" spans="2:4" s="86" customFormat="1" ht="20.45" customHeight="1" x14ac:dyDescent="0.2">
      <c r="B35" s="133" t="s">
        <v>383</v>
      </c>
      <c r="C35" s="76">
        <v>3023426</v>
      </c>
      <c r="D35" s="76">
        <v>3569837</v>
      </c>
    </row>
    <row r="36" spans="2:4" s="86" customFormat="1" ht="20.45" customHeight="1" x14ac:dyDescent="0.2">
      <c r="B36" s="133" t="s">
        <v>379</v>
      </c>
      <c r="C36" s="76">
        <v>173390</v>
      </c>
      <c r="D36" s="76">
        <v>178704</v>
      </c>
    </row>
    <row r="37" spans="2:4" s="86" customFormat="1" ht="20.45" customHeight="1" x14ac:dyDescent="0.2">
      <c r="B37" s="133" t="s">
        <v>380</v>
      </c>
      <c r="C37" s="141">
        <v>218161</v>
      </c>
      <c r="D37" s="141">
        <v>180863</v>
      </c>
    </row>
    <row r="38" spans="2:4" s="86" customFormat="1" ht="20.45" customHeight="1" x14ac:dyDescent="0.2">
      <c r="B38" s="356" t="s">
        <v>367</v>
      </c>
      <c r="C38" s="156">
        <v>26053271</v>
      </c>
      <c r="D38" s="156">
        <v>26915517</v>
      </c>
    </row>
    <row r="39" spans="2:4" s="86" customFormat="1" ht="20.45" customHeight="1" thickBot="1" x14ac:dyDescent="0.25">
      <c r="B39" s="356" t="s">
        <v>384</v>
      </c>
      <c r="C39" s="158">
        <v>35111227</v>
      </c>
      <c r="D39" s="158">
        <v>36605732</v>
      </c>
    </row>
    <row r="40" spans="2:4" s="86" customFormat="1" ht="20.45" customHeight="1" thickTop="1" x14ac:dyDescent="0.2">
      <c r="B40" s="133"/>
      <c r="C40" s="76"/>
      <c r="D40" s="76"/>
    </row>
    <row r="41" spans="2:4" s="86" customFormat="1" ht="20.45" customHeight="1" x14ac:dyDescent="0.2">
      <c r="B41" s="356" t="s">
        <v>385</v>
      </c>
      <c r="C41" s="76"/>
      <c r="D41" s="76"/>
    </row>
    <row r="42" spans="2:4" s="86" customFormat="1" ht="20.45" customHeight="1" x14ac:dyDescent="0.2">
      <c r="B42" s="133" t="s">
        <v>386</v>
      </c>
      <c r="C42" s="76">
        <v>7593763</v>
      </c>
      <c r="D42" s="76">
        <v>7593763</v>
      </c>
    </row>
    <row r="43" spans="2:4" s="86" customFormat="1" ht="20.45" customHeight="1" x14ac:dyDescent="0.2">
      <c r="B43" s="133" t="s">
        <v>387</v>
      </c>
      <c r="C43" s="76">
        <v>2249721</v>
      </c>
      <c r="D43" s="76">
        <v>2249721</v>
      </c>
    </row>
    <row r="44" spans="2:4" s="86" customFormat="1" ht="20.45" customHeight="1" x14ac:dyDescent="0.2">
      <c r="B44" s="133" t="s">
        <v>388</v>
      </c>
      <c r="C44" s="76">
        <v>10060605</v>
      </c>
      <c r="D44" s="76">
        <v>10060605</v>
      </c>
    </row>
    <row r="45" spans="2:4" s="86" customFormat="1" ht="20.45" customHeight="1" x14ac:dyDescent="0.2">
      <c r="B45" s="133" t="s">
        <v>389</v>
      </c>
      <c r="C45" s="76">
        <v>-2435407</v>
      </c>
      <c r="D45" s="76">
        <v>-2431423</v>
      </c>
    </row>
    <row r="46" spans="2:4" s="86" customFormat="1" ht="20.45" customHeight="1" x14ac:dyDescent="0.2">
      <c r="B46" s="133" t="s">
        <v>390</v>
      </c>
      <c r="C46" s="76">
        <v>426185</v>
      </c>
      <c r="D46" s="76" t="s">
        <v>195</v>
      </c>
    </row>
    <row r="47" spans="2:4" ht="20.25" customHeight="1" x14ac:dyDescent="0.25">
      <c r="B47" s="74" t="s">
        <v>391</v>
      </c>
      <c r="C47" s="157">
        <v>17894867</v>
      </c>
      <c r="D47" s="157">
        <v>17472666</v>
      </c>
    </row>
    <row r="48" spans="2:4" ht="20.25" customHeight="1" x14ac:dyDescent="0.25">
      <c r="B48" s="74" t="s">
        <v>392</v>
      </c>
      <c r="C48" s="153">
        <v>4960</v>
      </c>
      <c r="D48" s="153">
        <v>4682</v>
      </c>
    </row>
    <row r="49" spans="2:4" ht="20.25" customHeight="1" x14ac:dyDescent="0.25">
      <c r="B49" s="74" t="s">
        <v>393</v>
      </c>
      <c r="C49" s="156">
        <v>17899827</v>
      </c>
      <c r="D49" s="156">
        <v>17477348</v>
      </c>
    </row>
    <row r="50" spans="2:4" ht="20.25" customHeight="1" thickBot="1" x14ac:dyDescent="0.3">
      <c r="B50" s="74" t="s">
        <v>394</v>
      </c>
      <c r="C50" s="158">
        <v>53011054</v>
      </c>
      <c r="D50" s="158">
        <v>54083080</v>
      </c>
    </row>
    <row r="51" spans="2:4" ht="15.75" thickTop="1" x14ac:dyDescent="0.25">
      <c r="C51" s="245"/>
      <c r="D51" s="245"/>
    </row>
  </sheetData>
  <mergeCells count="3">
    <mergeCell ref="B8:B9"/>
    <mergeCell ref="C8:D8"/>
    <mergeCell ref="B4:D6"/>
  </mergeCells>
  <conditionalFormatting sqref="B10:D20 B21:B43">
    <cfRule type="expression" dxfId="11" priority="3">
      <formula>MOD(ROW(),2)=0</formula>
    </cfRule>
  </conditionalFormatting>
  <conditionalFormatting sqref="B44:B50">
    <cfRule type="expression" dxfId="10" priority="2">
      <formula>MOD(ROW(),2)=0</formula>
    </cfRule>
  </conditionalFormatting>
  <conditionalFormatting sqref="C21:D50">
    <cfRule type="expression" dxfId="9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62"/>
  <sheetViews>
    <sheetView showGridLines="0" showRowColHeaders="0" zoomScale="80" zoomScaleNormal="80" workbookViewId="0"/>
  </sheetViews>
  <sheetFormatPr defaultColWidth="0" defaultRowHeight="15" x14ac:dyDescent="0.25"/>
  <cols>
    <col min="1" max="1" width="10.42578125" customWidth="1"/>
    <col min="2" max="2" width="54.42578125" customWidth="1"/>
    <col min="3" max="3" width="21" customWidth="1"/>
    <col min="4" max="4" width="21.85546875" customWidth="1"/>
    <col min="5" max="5" width="12.42578125" customWidth="1"/>
    <col min="6" max="16384" width="8.7109375" hidden="1"/>
  </cols>
  <sheetData>
    <row r="5" spans="2:4" x14ac:dyDescent="0.25">
      <c r="B5" s="335"/>
      <c r="C5" s="336"/>
      <c r="D5" s="336"/>
    </row>
    <row r="6" spans="2:4" x14ac:dyDescent="0.25">
      <c r="B6" s="336"/>
      <c r="C6" s="336"/>
      <c r="D6" s="336"/>
    </row>
    <row r="7" spans="2:4" ht="7.5" customHeight="1" x14ac:dyDescent="0.25">
      <c r="B7" s="336"/>
      <c r="C7" s="336"/>
      <c r="D7" s="336"/>
    </row>
    <row r="8" spans="2:4" ht="32.1" customHeight="1" x14ac:dyDescent="0.25">
      <c r="B8" s="138" t="s">
        <v>37</v>
      </c>
      <c r="C8" s="3"/>
      <c r="D8" s="3"/>
    </row>
    <row r="9" spans="2:4" ht="31.5" customHeight="1" x14ac:dyDescent="0.25">
      <c r="B9" s="349"/>
      <c r="C9" s="350" t="s">
        <v>28</v>
      </c>
      <c r="D9" s="351"/>
    </row>
    <row r="10" spans="2:4" ht="32.25" customHeight="1" x14ac:dyDescent="0.25">
      <c r="B10" s="349"/>
      <c r="C10" s="132" t="s">
        <v>44</v>
      </c>
      <c r="D10" s="132" t="s">
        <v>429</v>
      </c>
    </row>
    <row r="11" spans="2:4" ht="21" customHeight="1" x14ac:dyDescent="0.25">
      <c r="B11" s="74" t="s">
        <v>395</v>
      </c>
      <c r="C11" s="76"/>
      <c r="D11" s="76"/>
    </row>
    <row r="12" spans="2:4" ht="21" customHeight="1" x14ac:dyDescent="0.25">
      <c r="B12" s="74" t="s">
        <v>396</v>
      </c>
      <c r="C12" s="78">
        <v>7110741</v>
      </c>
      <c r="D12" s="78">
        <v>6041984</v>
      </c>
    </row>
    <row r="13" spans="2:4" ht="21" customHeight="1" x14ac:dyDescent="0.25">
      <c r="B13" s="74"/>
      <c r="C13" s="78"/>
      <c r="D13" s="76"/>
    </row>
    <row r="14" spans="2:4" ht="21" customHeight="1" x14ac:dyDescent="0.25">
      <c r="B14" s="74" t="s">
        <v>397</v>
      </c>
      <c r="C14" s="78"/>
      <c r="D14" s="76"/>
    </row>
    <row r="15" spans="2:4" ht="21" customHeight="1" x14ac:dyDescent="0.25">
      <c r="B15" s="133" t="s">
        <v>398</v>
      </c>
      <c r="C15" s="76"/>
      <c r="D15" s="76"/>
    </row>
    <row r="16" spans="2:4" ht="21" customHeight="1" x14ac:dyDescent="0.25">
      <c r="B16" s="133" t="s">
        <v>399</v>
      </c>
      <c r="C16" s="76">
        <v>-3108114</v>
      </c>
      <c r="D16" s="76">
        <v>-2814495</v>
      </c>
    </row>
    <row r="17" spans="2:4" ht="21" customHeight="1" x14ac:dyDescent="0.25">
      <c r="B17" s="133" t="s">
        <v>236</v>
      </c>
      <c r="C17" s="154">
        <v>-746312</v>
      </c>
      <c r="D17" s="154">
        <v>-365012</v>
      </c>
    </row>
    <row r="18" spans="2:4" ht="21" customHeight="1" x14ac:dyDescent="0.25">
      <c r="B18" s="133" t="s">
        <v>237</v>
      </c>
      <c r="C18" s="141">
        <v>-387525</v>
      </c>
      <c r="D18" s="141">
        <v>-311925</v>
      </c>
    </row>
    <row r="19" spans="2:4" ht="21" customHeight="1" x14ac:dyDescent="0.25">
      <c r="B19" s="74"/>
      <c r="C19" s="78">
        <v>-4241951</v>
      </c>
      <c r="D19" s="78">
        <v>-3491432</v>
      </c>
    </row>
    <row r="20" spans="2:4" ht="21" customHeight="1" x14ac:dyDescent="0.25">
      <c r="B20" s="74" t="s">
        <v>400</v>
      </c>
      <c r="C20" s="76"/>
      <c r="D20" s="76"/>
    </row>
    <row r="21" spans="2:4" ht="21" customHeight="1" x14ac:dyDescent="0.25">
      <c r="B21" s="133" t="s">
        <v>401</v>
      </c>
      <c r="C21" s="76">
        <v>-222210</v>
      </c>
      <c r="D21" s="76">
        <v>-232639</v>
      </c>
    </row>
    <row r="22" spans="2:4" ht="21" customHeight="1" x14ac:dyDescent="0.25">
      <c r="B22" s="133" t="s">
        <v>235</v>
      </c>
      <c r="C22" s="76">
        <v>-12073</v>
      </c>
      <c r="D22" s="76">
        <v>-10376</v>
      </c>
    </row>
    <row r="23" spans="2:4" ht="21" customHeight="1" x14ac:dyDescent="0.25">
      <c r="B23" s="133" t="s">
        <v>239</v>
      </c>
      <c r="C23" s="76">
        <v>-269029</v>
      </c>
      <c r="D23" s="76">
        <v>-231530</v>
      </c>
    </row>
    <row r="24" spans="2:4" ht="21" customHeight="1" x14ac:dyDescent="0.25">
      <c r="B24" s="133" t="s">
        <v>241</v>
      </c>
      <c r="C24" s="76">
        <v>-214379</v>
      </c>
      <c r="D24" s="76">
        <v>-210892</v>
      </c>
    </row>
    <row r="25" spans="2:4" ht="21" customHeight="1" x14ac:dyDescent="0.25">
      <c r="B25" s="133" t="s">
        <v>402</v>
      </c>
      <c r="C25" s="76">
        <v>4982</v>
      </c>
      <c r="D25" s="76">
        <v>-36722</v>
      </c>
    </row>
    <row r="26" spans="2:4" ht="21" customHeight="1" x14ac:dyDescent="0.25">
      <c r="B26" s="133" t="s">
        <v>403</v>
      </c>
      <c r="C26" s="154">
        <v>-348375</v>
      </c>
      <c r="D26" s="154">
        <v>-310271</v>
      </c>
    </row>
    <row r="27" spans="2:4" ht="21" customHeight="1" x14ac:dyDescent="0.25">
      <c r="B27" s="133" t="s">
        <v>404</v>
      </c>
      <c r="C27" s="141">
        <v>-24882</v>
      </c>
      <c r="D27" s="141">
        <v>-3026</v>
      </c>
    </row>
    <row r="28" spans="2:4" ht="21" customHeight="1" x14ac:dyDescent="0.25">
      <c r="B28" s="74"/>
      <c r="C28" s="78">
        <v>-1085966</v>
      </c>
      <c r="D28" s="78">
        <v>-1035456</v>
      </c>
    </row>
    <row r="29" spans="2:4" ht="21" customHeight="1" x14ac:dyDescent="0.25">
      <c r="B29" s="74"/>
      <c r="C29" s="78"/>
      <c r="D29" s="78"/>
    </row>
    <row r="30" spans="2:4" ht="21" customHeight="1" x14ac:dyDescent="0.25">
      <c r="B30" s="74" t="s">
        <v>405</v>
      </c>
      <c r="C30" s="155">
        <v>-5327917</v>
      </c>
      <c r="D30" s="155">
        <v>-4526888</v>
      </c>
    </row>
    <row r="31" spans="2:4" ht="21" customHeight="1" x14ac:dyDescent="0.25">
      <c r="B31" s="74"/>
      <c r="C31" s="78"/>
      <c r="D31" s="78"/>
    </row>
    <row r="32" spans="2:4" ht="21" customHeight="1" x14ac:dyDescent="0.25">
      <c r="B32" s="74" t="s">
        <v>406</v>
      </c>
      <c r="C32" s="155">
        <v>1782824</v>
      </c>
      <c r="D32" s="155">
        <v>1515096</v>
      </c>
    </row>
    <row r="33" spans="2:4" ht="21" customHeight="1" x14ac:dyDescent="0.25">
      <c r="B33" s="72"/>
      <c r="C33" s="76"/>
      <c r="D33" s="76"/>
    </row>
    <row r="34" spans="2:4" ht="21" customHeight="1" x14ac:dyDescent="0.25">
      <c r="B34" s="74" t="s">
        <v>407</v>
      </c>
      <c r="C34" s="76"/>
      <c r="D34" s="76"/>
    </row>
    <row r="35" spans="2:4" ht="21" customHeight="1" x14ac:dyDescent="0.25">
      <c r="B35" s="72" t="s">
        <v>408</v>
      </c>
      <c r="C35" s="76">
        <v>-43153</v>
      </c>
      <c r="D35" s="76">
        <v>-99740</v>
      </c>
    </row>
    <row r="36" spans="2:4" ht="21" customHeight="1" x14ac:dyDescent="0.25">
      <c r="B36" s="72" t="s">
        <v>409</v>
      </c>
      <c r="C36" s="141">
        <v>-205265</v>
      </c>
      <c r="D36" s="141">
        <v>-191980</v>
      </c>
    </row>
    <row r="37" spans="2:4" ht="21" customHeight="1" x14ac:dyDescent="0.25">
      <c r="B37" s="72" t="s">
        <v>410</v>
      </c>
      <c r="C37" s="76">
        <v>13967</v>
      </c>
      <c r="D37" s="76">
        <v>-22654</v>
      </c>
    </row>
    <row r="38" spans="2:4" ht="21" customHeight="1" x14ac:dyDescent="0.25">
      <c r="B38" s="133" t="s">
        <v>411</v>
      </c>
      <c r="C38" s="281">
        <v>-174528</v>
      </c>
      <c r="D38" s="281">
        <v>-176871</v>
      </c>
    </row>
    <row r="39" spans="2:4" ht="21" customHeight="1" x14ac:dyDescent="0.25">
      <c r="B39" s="72"/>
      <c r="C39" s="78">
        <v>-408979</v>
      </c>
      <c r="D39" s="78">
        <v>-491245</v>
      </c>
    </row>
    <row r="40" spans="2:4" ht="21" customHeight="1" x14ac:dyDescent="0.25">
      <c r="B40" s="72"/>
      <c r="C40" s="76"/>
      <c r="D40" s="76"/>
    </row>
    <row r="41" spans="2:4" ht="21" customHeight="1" x14ac:dyDescent="0.25">
      <c r="B41" s="72" t="s">
        <v>412</v>
      </c>
      <c r="C41" s="76">
        <v>5816</v>
      </c>
      <c r="D41" s="76" t="s">
        <v>195</v>
      </c>
    </row>
    <row r="42" spans="2:4" ht="21" customHeight="1" x14ac:dyDescent="0.25">
      <c r="B42" s="72" t="s">
        <v>413</v>
      </c>
      <c r="C42" s="76">
        <v>108550</v>
      </c>
      <c r="D42" s="76" t="s">
        <v>195</v>
      </c>
    </row>
    <row r="43" spans="2:4" ht="21" customHeight="1" x14ac:dyDescent="0.25">
      <c r="B43" s="74" t="s">
        <v>414</v>
      </c>
      <c r="C43" s="155" t="s">
        <v>195</v>
      </c>
      <c r="D43" s="154">
        <v>51736</v>
      </c>
    </row>
    <row r="44" spans="2:4" ht="21" customHeight="1" x14ac:dyDescent="0.25">
      <c r="B44" s="72" t="s">
        <v>415</v>
      </c>
      <c r="C44" s="154" t="s">
        <v>195</v>
      </c>
      <c r="D44" s="154">
        <v>-609160</v>
      </c>
    </row>
    <row r="45" spans="2:4" ht="21" customHeight="1" x14ac:dyDescent="0.25">
      <c r="B45" s="72" t="s">
        <v>416</v>
      </c>
      <c r="C45" s="154">
        <v>118687</v>
      </c>
      <c r="D45" s="154">
        <v>81942</v>
      </c>
    </row>
    <row r="46" spans="2:4" ht="21" customHeight="1" x14ac:dyDescent="0.25">
      <c r="B46" s="74"/>
      <c r="C46" s="155"/>
      <c r="D46" s="155"/>
    </row>
    <row r="47" spans="2:4" ht="21" customHeight="1" x14ac:dyDescent="0.25">
      <c r="B47" s="74"/>
      <c r="C47" s="155"/>
      <c r="D47" s="154"/>
    </row>
    <row r="48" spans="2:4" ht="21" customHeight="1" x14ac:dyDescent="0.25">
      <c r="B48" s="72" t="s">
        <v>417</v>
      </c>
      <c r="C48" s="154">
        <v>154415</v>
      </c>
      <c r="D48" s="154">
        <v>1482735</v>
      </c>
    </row>
    <row r="49" spans="2:4" ht="21" customHeight="1" x14ac:dyDescent="0.25">
      <c r="B49" s="72" t="s">
        <v>418</v>
      </c>
      <c r="C49" s="281">
        <v>-1419635</v>
      </c>
      <c r="D49" s="281">
        <v>-2209481</v>
      </c>
    </row>
    <row r="50" spans="2:4" ht="32.25" customHeight="1" x14ac:dyDescent="0.25">
      <c r="B50" s="74" t="s">
        <v>419</v>
      </c>
      <c r="C50" s="155">
        <v>341678</v>
      </c>
      <c r="D50" s="155">
        <v>-178377</v>
      </c>
    </row>
    <row r="51" spans="2:4" ht="21" customHeight="1" x14ac:dyDescent="0.25">
      <c r="B51" s="74"/>
      <c r="C51" s="280"/>
      <c r="D51" s="280"/>
    </row>
    <row r="52" spans="2:4" ht="22.5" customHeight="1" x14ac:dyDescent="0.25">
      <c r="B52" s="72" t="s">
        <v>420</v>
      </c>
      <c r="C52" s="154">
        <v>-263706</v>
      </c>
      <c r="D52" s="154">
        <v>-195516</v>
      </c>
    </row>
    <row r="53" spans="2:4" ht="22.5" customHeight="1" x14ac:dyDescent="0.25">
      <c r="B53" s="72" t="s">
        <v>381</v>
      </c>
      <c r="C53" s="141">
        <v>344379</v>
      </c>
      <c r="D53" s="141">
        <v>305760</v>
      </c>
    </row>
    <row r="54" spans="2:4" ht="22.5" customHeight="1" x14ac:dyDescent="0.25">
      <c r="B54" s="74" t="s">
        <v>421</v>
      </c>
      <c r="C54" s="78">
        <v>422351</v>
      </c>
      <c r="D54" s="78">
        <v>-68133</v>
      </c>
    </row>
    <row r="55" spans="2:4" ht="22.5" customHeight="1" x14ac:dyDescent="0.25">
      <c r="B55" s="74" t="s">
        <v>422</v>
      </c>
      <c r="C55" s="78"/>
      <c r="D55" s="78"/>
    </row>
    <row r="56" spans="2:4" ht="22.5" customHeight="1" x14ac:dyDescent="0.25">
      <c r="B56" s="72" t="s">
        <v>423</v>
      </c>
      <c r="C56" s="76">
        <v>422032</v>
      </c>
      <c r="D56" s="76">
        <v>-68402</v>
      </c>
    </row>
    <row r="57" spans="2:4" ht="22.5" customHeight="1" x14ac:dyDescent="0.25">
      <c r="B57" s="72" t="s">
        <v>424</v>
      </c>
      <c r="C57" s="141">
        <v>319</v>
      </c>
      <c r="D57" s="141">
        <v>269</v>
      </c>
    </row>
    <row r="58" spans="2:4" ht="22.5" customHeight="1" thickBot="1" x14ac:dyDescent="0.3">
      <c r="B58" s="74"/>
      <c r="C58" s="158">
        <v>422351</v>
      </c>
      <c r="D58" s="158">
        <v>-68133</v>
      </c>
    </row>
    <row r="59" spans="2:4" ht="15.75" thickTop="1" x14ac:dyDescent="0.25">
      <c r="B59" s="74" t="s">
        <v>425</v>
      </c>
      <c r="C59" s="81">
        <v>0.25</v>
      </c>
      <c r="D59" s="81">
        <v>-0.04</v>
      </c>
    </row>
    <row r="60" spans="2:4" x14ac:dyDescent="0.25">
      <c r="B60" s="74" t="s">
        <v>426</v>
      </c>
      <c r="C60" s="81">
        <v>0.25</v>
      </c>
      <c r="D60" s="81">
        <v>-0.04</v>
      </c>
    </row>
    <row r="61" spans="2:4" x14ac:dyDescent="0.25">
      <c r="B61" s="74" t="s">
        <v>427</v>
      </c>
      <c r="C61" s="81">
        <v>0.24</v>
      </c>
      <c r="D61" s="81">
        <v>-0.04</v>
      </c>
    </row>
    <row r="62" spans="2:4" x14ac:dyDescent="0.25">
      <c r="B62" s="74" t="s">
        <v>428</v>
      </c>
      <c r="C62" s="81">
        <v>0.24</v>
      </c>
      <c r="D62" s="81">
        <v>-0.04</v>
      </c>
    </row>
  </sheetData>
  <mergeCells count="3">
    <mergeCell ref="B9:B10"/>
    <mergeCell ref="C9:D9"/>
    <mergeCell ref="B5:D7"/>
  </mergeCells>
  <conditionalFormatting sqref="B11:D51">
    <cfRule type="expression" dxfId="8" priority="2">
      <formula>MOD(ROW(),2)=0</formula>
    </cfRule>
  </conditionalFormatting>
  <conditionalFormatting sqref="B52:D62">
    <cfRule type="expression" dxfId="7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"/>
  <sheetViews>
    <sheetView showGridLines="0" showRowColHeaders="0" zoomScale="80" zoomScaleNormal="80" workbookViewId="0">
      <selection activeCell="F28" sqref="F28"/>
    </sheetView>
  </sheetViews>
  <sheetFormatPr defaultColWidth="0" defaultRowHeight="14.25" customHeight="1" zeroHeight="1" x14ac:dyDescent="0.2"/>
  <cols>
    <col min="1" max="1" width="15.5703125" style="3" customWidth="1"/>
    <col min="2" max="2" width="53.42578125" style="3" customWidth="1"/>
    <col min="3" max="3" width="16.85546875" style="4" customWidth="1"/>
    <col min="4" max="4" width="13.42578125" style="5" customWidth="1"/>
    <col min="5" max="5" width="20.85546875" style="4" bestFit="1" customWidth="1"/>
    <col min="6" max="6" width="15.140625" style="3" customWidth="1"/>
    <col min="7" max="7" width="4" style="3" customWidth="1"/>
    <col min="8" max="8" width="9.28515625" style="309" customWidth="1"/>
    <col min="9" max="14" width="8.7109375" style="3" hidden="1" customWidth="1"/>
    <col min="15" max="16384" width="0.28515625" style="3" hidden="1"/>
  </cols>
  <sheetData>
    <row r="1" spans="1:14" ht="14.25" customHeight="1" x14ac:dyDescent="0.2">
      <c r="A1" s="17"/>
      <c r="B1" s="312"/>
      <c r="C1" s="313"/>
      <c r="D1" s="313"/>
      <c r="E1" s="313"/>
      <c r="F1" s="313"/>
      <c r="G1" s="313"/>
      <c r="I1" s="2"/>
      <c r="J1" s="2"/>
      <c r="K1" s="2"/>
      <c r="L1" s="2"/>
      <c r="M1" s="2"/>
      <c r="N1" s="2"/>
    </row>
    <row r="2" spans="1:14" ht="14.25" customHeight="1" x14ac:dyDescent="0.2">
      <c r="A2" s="17"/>
      <c r="B2" s="313"/>
      <c r="C2" s="313"/>
      <c r="D2" s="313"/>
      <c r="E2" s="313"/>
      <c r="F2" s="313"/>
      <c r="G2" s="313"/>
      <c r="I2" s="2"/>
      <c r="J2" s="2"/>
      <c r="K2" s="2"/>
      <c r="L2" s="2"/>
      <c r="M2" s="2"/>
      <c r="N2" s="2"/>
    </row>
    <row r="3" spans="1:14" ht="14.25" customHeight="1" x14ac:dyDescent="0.2">
      <c r="A3" s="17"/>
      <c r="B3" s="313"/>
      <c r="C3" s="313"/>
      <c r="D3" s="313"/>
      <c r="E3" s="313"/>
      <c r="F3" s="313"/>
      <c r="G3" s="313"/>
      <c r="I3" s="2"/>
      <c r="J3" s="2"/>
      <c r="K3" s="2"/>
      <c r="L3" s="2"/>
      <c r="M3" s="2"/>
      <c r="N3" s="2"/>
    </row>
    <row r="4" spans="1:14" ht="14.25" customHeight="1" x14ac:dyDescent="0.2">
      <c r="A4" s="17"/>
      <c r="B4" s="313"/>
      <c r="C4" s="313"/>
      <c r="D4" s="313"/>
      <c r="E4" s="313"/>
      <c r="F4" s="313"/>
      <c r="G4" s="313"/>
      <c r="I4" s="2"/>
      <c r="J4" s="2"/>
      <c r="K4" s="2"/>
      <c r="L4" s="2"/>
      <c r="M4" s="2"/>
      <c r="N4" s="2"/>
    </row>
    <row r="5" spans="1:14" ht="14.25" customHeight="1" x14ac:dyDescent="0.2">
      <c r="A5" s="17"/>
      <c r="B5" s="313"/>
      <c r="C5" s="313"/>
      <c r="D5" s="313"/>
      <c r="E5" s="313"/>
      <c r="F5" s="313"/>
      <c r="G5" s="313"/>
      <c r="I5" s="2"/>
      <c r="J5" s="2"/>
      <c r="K5" s="2"/>
      <c r="L5" s="2"/>
      <c r="M5" s="2"/>
      <c r="N5" s="2"/>
    </row>
    <row r="6" spans="1:14" x14ac:dyDescent="0.2">
      <c r="A6" s="17"/>
      <c r="B6" s="313"/>
      <c r="C6" s="313"/>
      <c r="D6" s="313"/>
      <c r="E6" s="313"/>
      <c r="F6" s="313"/>
      <c r="G6" s="313"/>
      <c r="I6" s="2"/>
      <c r="J6" s="2"/>
      <c r="K6" s="2"/>
      <c r="L6" s="2"/>
      <c r="M6" s="2"/>
      <c r="N6" s="2"/>
    </row>
    <row r="7" spans="1:14" ht="20.45" customHeight="1" x14ac:dyDescent="0.2"/>
    <row r="8" spans="1:14" ht="27" customHeight="1" x14ac:dyDescent="0.2">
      <c r="B8" s="21" t="s">
        <v>45</v>
      </c>
      <c r="C8" s="22" t="s">
        <v>46</v>
      </c>
      <c r="D8" s="23" t="s">
        <v>47</v>
      </c>
      <c r="E8" s="24" t="s">
        <v>48</v>
      </c>
      <c r="F8" s="187" t="s">
        <v>49</v>
      </c>
    </row>
    <row r="9" spans="1:14" ht="21.6" customHeight="1" x14ac:dyDescent="0.2">
      <c r="B9" s="188" t="s">
        <v>50</v>
      </c>
      <c r="C9" s="189">
        <f>SUM(C10:C12)</f>
        <v>866707276.33000004</v>
      </c>
      <c r="D9" s="190">
        <v>1</v>
      </c>
      <c r="E9" s="189">
        <f>+C9*D9</f>
        <v>866707276.33000004</v>
      </c>
      <c r="F9" s="189"/>
    </row>
    <row r="10" spans="1:14" ht="21.6" customHeight="1" x14ac:dyDescent="0.2">
      <c r="B10" s="191" t="s">
        <v>51</v>
      </c>
      <c r="C10" s="192">
        <f>778536949.64+41559007.46</f>
        <v>820095957.10000002</v>
      </c>
      <c r="D10" s="193">
        <v>1</v>
      </c>
      <c r="E10" s="192">
        <f>+C10*D10</f>
        <v>820095957.10000002</v>
      </c>
      <c r="F10" s="199">
        <v>52201</v>
      </c>
      <c r="G10" s="7"/>
      <c r="H10" s="17"/>
    </row>
    <row r="11" spans="1:14" ht="21.6" customHeight="1" x14ac:dyDescent="0.2">
      <c r="B11" s="191" t="s">
        <v>52</v>
      </c>
      <c r="C11" s="192">
        <f>26792684.93-8514.82</f>
        <v>26784170.109999999</v>
      </c>
      <c r="D11" s="193">
        <v>1</v>
      </c>
      <c r="E11" s="192">
        <f>+C11*D11</f>
        <v>26784170.109999999</v>
      </c>
      <c r="F11" s="199">
        <v>47757</v>
      </c>
      <c r="G11" s="8"/>
      <c r="H11" s="17"/>
    </row>
    <row r="12" spans="1:14" ht="21.6" customHeight="1" x14ac:dyDescent="0.2">
      <c r="B12" s="191" t="s">
        <v>53</v>
      </c>
      <c r="C12" s="192">
        <f>20039162.38-212013.26</f>
        <v>19827149.119999997</v>
      </c>
      <c r="D12" s="193">
        <v>1</v>
      </c>
      <c r="E12" s="192">
        <f>+C12*D12</f>
        <v>19827149.119999997</v>
      </c>
      <c r="F12" s="199">
        <v>49369</v>
      </c>
      <c r="G12" s="8"/>
      <c r="H12" s="17"/>
    </row>
    <row r="13" spans="1:14" ht="21.6" customHeight="1" x14ac:dyDescent="0.2">
      <c r="B13" s="188" t="s">
        <v>54</v>
      </c>
      <c r="C13" s="194">
        <v>2662757000</v>
      </c>
      <c r="D13" s="195">
        <v>0.21679999999999999</v>
      </c>
      <c r="E13" s="194">
        <v>577285717.60000002</v>
      </c>
      <c r="F13" s="189"/>
      <c r="H13" s="17"/>
    </row>
    <row r="14" spans="1:14" ht="21.6" customHeight="1" x14ac:dyDescent="0.2">
      <c r="B14" s="196" t="s">
        <v>55</v>
      </c>
      <c r="C14" s="192">
        <v>413509000</v>
      </c>
      <c r="D14" s="193"/>
      <c r="E14" s="197">
        <v>89648751.200000003</v>
      </c>
      <c r="F14" s="197"/>
      <c r="H14" s="17"/>
    </row>
    <row r="15" spans="1:14" ht="21.6" customHeight="1" x14ac:dyDescent="0.2">
      <c r="B15" s="196" t="s">
        <v>56</v>
      </c>
      <c r="C15" s="192">
        <v>279621000</v>
      </c>
      <c r="D15" s="193"/>
      <c r="E15" s="197">
        <v>60621832.799999997</v>
      </c>
      <c r="F15" s="197"/>
      <c r="G15" s="8"/>
      <c r="H15" s="17"/>
    </row>
    <row r="16" spans="1:14" ht="21.6" customHeight="1" x14ac:dyDescent="0.2">
      <c r="B16" s="196" t="s">
        <v>57</v>
      </c>
      <c r="C16" s="192">
        <v>38039000</v>
      </c>
      <c r="D16" s="193"/>
      <c r="E16" s="197">
        <v>8246855.2000000002</v>
      </c>
      <c r="F16" s="197"/>
      <c r="G16" s="8"/>
      <c r="H16" s="17"/>
    </row>
    <row r="17" spans="2:8" ht="21.6" customHeight="1" x14ac:dyDescent="0.2">
      <c r="B17" s="196" t="s">
        <v>58</v>
      </c>
      <c r="C17" s="192">
        <v>5822000</v>
      </c>
      <c r="D17" s="193"/>
      <c r="E17" s="197">
        <v>1262209.5999999999</v>
      </c>
      <c r="F17" s="197"/>
      <c r="G17" s="8"/>
      <c r="H17" s="17"/>
    </row>
    <row r="18" spans="2:8" ht="21.6" customHeight="1" x14ac:dyDescent="0.2">
      <c r="B18" s="196" t="s">
        <v>59</v>
      </c>
      <c r="C18" s="192">
        <v>26074000</v>
      </c>
      <c r="D18" s="193"/>
      <c r="E18" s="197">
        <v>5652843.2000000002</v>
      </c>
      <c r="F18" s="197"/>
      <c r="G18" s="9"/>
      <c r="H18" s="17"/>
    </row>
    <row r="19" spans="2:8" ht="21.6" customHeight="1" x14ac:dyDescent="0.2">
      <c r="B19" s="196" t="s">
        <v>60</v>
      </c>
      <c r="C19" s="192">
        <v>25249000</v>
      </c>
      <c r="D19" s="193"/>
      <c r="E19" s="197">
        <v>5473983.2000000002</v>
      </c>
      <c r="F19" s="197"/>
      <c r="H19" s="17"/>
    </row>
    <row r="20" spans="2:8" ht="21.6" customHeight="1" x14ac:dyDescent="0.2">
      <c r="B20" s="196" t="s">
        <v>61</v>
      </c>
      <c r="C20" s="192">
        <v>91909000</v>
      </c>
      <c r="D20" s="193"/>
      <c r="E20" s="197">
        <v>19925871.199999999</v>
      </c>
      <c r="F20" s="197"/>
      <c r="G20" s="9"/>
      <c r="H20" s="17"/>
    </row>
    <row r="21" spans="2:8" ht="21.6" customHeight="1" x14ac:dyDescent="0.2">
      <c r="B21" s="196" t="s">
        <v>62</v>
      </c>
      <c r="C21" s="192">
        <v>125210000</v>
      </c>
      <c r="D21" s="193"/>
      <c r="E21" s="197">
        <v>27145528</v>
      </c>
      <c r="F21" s="197"/>
      <c r="G21" s="9"/>
      <c r="H21" s="17"/>
    </row>
    <row r="22" spans="2:8" ht="21.6" customHeight="1" x14ac:dyDescent="0.2">
      <c r="B22" s="196" t="s">
        <v>63</v>
      </c>
      <c r="C22" s="192">
        <v>85256000</v>
      </c>
      <c r="D22" s="193"/>
      <c r="E22" s="197">
        <v>18483500.800000001</v>
      </c>
      <c r="F22" s="197"/>
      <c r="G22" s="9"/>
      <c r="H22" s="17"/>
    </row>
    <row r="23" spans="2:8" ht="21.6" customHeight="1" x14ac:dyDescent="0.2">
      <c r="B23" s="196" t="s">
        <v>64</v>
      </c>
      <c r="C23" s="192">
        <v>155389000</v>
      </c>
      <c r="D23" s="193"/>
      <c r="E23" s="197">
        <v>33688335.199999996</v>
      </c>
      <c r="F23" s="197"/>
      <c r="G23" s="9"/>
      <c r="H23" s="17"/>
    </row>
    <row r="24" spans="2:8" ht="21.6" customHeight="1" x14ac:dyDescent="0.2">
      <c r="B24" s="196" t="s">
        <v>65</v>
      </c>
      <c r="C24" s="192">
        <v>240250000</v>
      </c>
      <c r="D24" s="193"/>
      <c r="E24" s="197">
        <v>52086200</v>
      </c>
      <c r="F24" s="197"/>
      <c r="G24" s="9"/>
      <c r="H24" s="17"/>
    </row>
    <row r="25" spans="2:8" ht="21.6" customHeight="1" x14ac:dyDescent="0.2">
      <c r="B25" s="196" t="s">
        <v>66</v>
      </c>
      <c r="C25" s="192">
        <v>113603000</v>
      </c>
      <c r="D25" s="193"/>
      <c r="E25" s="197">
        <v>24629130.399999999</v>
      </c>
      <c r="F25" s="197"/>
      <c r="G25" s="8"/>
      <c r="H25" s="17"/>
    </row>
    <row r="26" spans="2:8" ht="21.6" customHeight="1" x14ac:dyDescent="0.2">
      <c r="B26" s="196" t="s">
        <v>67</v>
      </c>
      <c r="C26" s="192">
        <v>25614000</v>
      </c>
      <c r="D26" s="193"/>
      <c r="E26" s="197">
        <v>5553115.2000000002</v>
      </c>
      <c r="F26" s="197"/>
      <c r="G26" s="10"/>
      <c r="H26" s="17"/>
    </row>
    <row r="27" spans="2:8" ht="21.6" customHeight="1" x14ac:dyDescent="0.2">
      <c r="B27" s="196" t="s">
        <v>68</v>
      </c>
      <c r="C27" s="192">
        <v>117370000</v>
      </c>
      <c r="D27" s="193"/>
      <c r="E27" s="197">
        <v>25445816</v>
      </c>
      <c r="F27" s="197"/>
      <c r="H27" s="17"/>
    </row>
    <row r="28" spans="2:8" ht="21.6" customHeight="1" x14ac:dyDescent="0.2">
      <c r="B28" s="196" t="s">
        <v>69</v>
      </c>
      <c r="C28" s="192">
        <v>9417000</v>
      </c>
      <c r="D28" s="193"/>
      <c r="E28" s="197">
        <v>2041605.5999999999</v>
      </c>
      <c r="F28" s="197"/>
      <c r="G28" s="9"/>
      <c r="H28" s="17"/>
    </row>
    <row r="29" spans="2:8" ht="21.6" customHeight="1" x14ac:dyDescent="0.2">
      <c r="B29" s="196" t="s">
        <v>70</v>
      </c>
      <c r="C29" s="192">
        <v>26343000</v>
      </c>
      <c r="D29" s="193"/>
      <c r="E29" s="197">
        <v>5711162.3999999994</v>
      </c>
      <c r="F29" s="197"/>
      <c r="G29" s="9"/>
      <c r="H29" s="17"/>
    </row>
    <row r="30" spans="2:8" ht="21.6" customHeight="1" x14ac:dyDescent="0.2">
      <c r="B30" s="196" t="s">
        <v>71</v>
      </c>
      <c r="C30" s="192">
        <v>11115000</v>
      </c>
      <c r="D30" s="193"/>
      <c r="E30" s="197">
        <v>2409732</v>
      </c>
      <c r="F30" s="197"/>
      <c r="G30" s="9"/>
      <c r="H30" s="17"/>
    </row>
    <row r="31" spans="2:8" ht="21.6" customHeight="1" x14ac:dyDescent="0.2">
      <c r="B31" s="196" t="s">
        <v>72</v>
      </c>
      <c r="C31" s="192">
        <v>12763000</v>
      </c>
      <c r="D31" s="193"/>
      <c r="E31" s="197">
        <v>2767018.4</v>
      </c>
      <c r="F31" s="197"/>
      <c r="G31" s="9"/>
      <c r="H31" s="17"/>
    </row>
    <row r="32" spans="2:8" ht="21.6" customHeight="1" x14ac:dyDescent="0.2">
      <c r="B32" s="196" t="s">
        <v>73</v>
      </c>
      <c r="C32" s="192">
        <v>10188000</v>
      </c>
      <c r="D32" s="193"/>
      <c r="E32" s="197">
        <v>2208758.4</v>
      </c>
      <c r="F32" s="197"/>
      <c r="G32" s="9"/>
      <c r="H32" s="17"/>
    </row>
    <row r="33" spans="2:8" ht="21.6" customHeight="1" x14ac:dyDescent="0.2">
      <c r="B33" s="196" t="s">
        <v>74</v>
      </c>
      <c r="C33" s="192">
        <v>7647000</v>
      </c>
      <c r="D33" s="193"/>
      <c r="E33" s="197">
        <v>1657869.5999999999</v>
      </c>
      <c r="F33" s="197"/>
      <c r="H33" s="17"/>
    </row>
    <row r="34" spans="2:8" ht="21.6" customHeight="1" x14ac:dyDescent="0.2">
      <c r="B34" s="196" t="s">
        <v>75</v>
      </c>
      <c r="C34" s="192">
        <v>119808000</v>
      </c>
      <c r="D34" s="193"/>
      <c r="E34" s="197">
        <v>25974374.399999999</v>
      </c>
      <c r="F34" s="197"/>
      <c r="G34" s="10"/>
      <c r="H34" s="17"/>
    </row>
    <row r="35" spans="2:8" ht="21.6" customHeight="1" x14ac:dyDescent="0.2">
      <c r="B35" s="196" t="s">
        <v>76</v>
      </c>
      <c r="C35" s="192">
        <v>5175000</v>
      </c>
      <c r="D35" s="193"/>
      <c r="E35" s="197">
        <v>1121940</v>
      </c>
      <c r="F35" s="197"/>
      <c r="G35" s="10"/>
      <c r="H35" s="17"/>
    </row>
    <row r="36" spans="2:8" ht="21.6" customHeight="1" x14ac:dyDescent="0.2">
      <c r="B36" s="196" t="s">
        <v>77</v>
      </c>
      <c r="C36" s="192">
        <v>14678000</v>
      </c>
      <c r="D36" s="193"/>
      <c r="E36" s="197">
        <v>3182190.4</v>
      </c>
      <c r="F36" s="197"/>
      <c r="G36" s="10"/>
      <c r="H36" s="17"/>
    </row>
    <row r="37" spans="2:8" ht="21.6" customHeight="1" x14ac:dyDescent="0.2">
      <c r="B37" s="196" t="s">
        <v>78</v>
      </c>
      <c r="C37" s="192">
        <v>62138000</v>
      </c>
      <c r="D37" s="193"/>
      <c r="E37" s="197">
        <v>13471518.4</v>
      </c>
      <c r="F37" s="197"/>
      <c r="G37" s="10"/>
      <c r="H37" s="17"/>
    </row>
    <row r="38" spans="2:8" ht="21.6" customHeight="1" x14ac:dyDescent="0.2">
      <c r="B38" s="196" t="s">
        <v>79</v>
      </c>
      <c r="C38" s="192">
        <v>185422000</v>
      </c>
      <c r="D38" s="193"/>
      <c r="E38" s="197">
        <v>40199489.600000001</v>
      </c>
      <c r="F38" s="197"/>
      <c r="G38" s="10"/>
      <c r="H38" s="17"/>
    </row>
    <row r="39" spans="2:8" ht="21.6" customHeight="1" x14ac:dyDescent="0.2">
      <c r="B39" s="196" t="s">
        <v>80</v>
      </c>
      <c r="C39" s="192">
        <v>37920000</v>
      </c>
      <c r="D39" s="193"/>
      <c r="E39" s="197">
        <v>8221056</v>
      </c>
      <c r="F39" s="197"/>
      <c r="G39" s="10"/>
      <c r="H39" s="17"/>
    </row>
    <row r="40" spans="2:8" ht="21.6" customHeight="1" x14ac:dyDescent="0.2">
      <c r="B40" s="196" t="s">
        <v>81</v>
      </c>
      <c r="C40" s="192">
        <v>56603000</v>
      </c>
      <c r="D40" s="193"/>
      <c r="E40" s="197">
        <v>12271530.4</v>
      </c>
      <c r="F40" s="197"/>
      <c r="G40" s="10"/>
      <c r="H40" s="17"/>
    </row>
    <row r="41" spans="2:8" ht="21.6" customHeight="1" x14ac:dyDescent="0.2">
      <c r="B41" s="196" t="s">
        <v>82</v>
      </c>
      <c r="C41" s="192">
        <v>10223000</v>
      </c>
      <c r="D41" s="193"/>
      <c r="E41" s="197">
        <v>2216346.4</v>
      </c>
      <c r="F41" s="197"/>
      <c r="G41" s="10"/>
      <c r="H41" s="17"/>
    </row>
    <row r="42" spans="2:8" ht="21.6" customHeight="1" x14ac:dyDescent="0.2">
      <c r="B42" s="196" t="s">
        <v>83</v>
      </c>
      <c r="C42" s="192">
        <v>18095000</v>
      </c>
      <c r="D42" s="193"/>
      <c r="E42" s="197">
        <v>3922996</v>
      </c>
      <c r="F42" s="197"/>
      <c r="G42" s="10"/>
      <c r="H42" s="17"/>
    </row>
    <row r="43" spans="2:8" ht="21.6" customHeight="1" x14ac:dyDescent="0.2">
      <c r="B43" s="196" t="s">
        <v>84</v>
      </c>
      <c r="C43" s="192">
        <v>35751000</v>
      </c>
      <c r="D43" s="193"/>
      <c r="E43" s="197">
        <v>7750816.7999999998</v>
      </c>
      <c r="F43" s="197"/>
      <c r="G43" s="10"/>
      <c r="H43" s="17"/>
    </row>
    <row r="44" spans="2:8" ht="21.6" customHeight="1" x14ac:dyDescent="0.2">
      <c r="B44" s="196" t="s">
        <v>85</v>
      </c>
      <c r="C44" s="192">
        <v>6735000</v>
      </c>
      <c r="D44" s="193"/>
      <c r="E44" s="197">
        <v>1460148</v>
      </c>
      <c r="F44" s="197"/>
      <c r="G44" s="9"/>
      <c r="H44" s="17"/>
    </row>
    <row r="45" spans="2:8" ht="21.6" customHeight="1" x14ac:dyDescent="0.2">
      <c r="B45" s="196" t="s">
        <v>86</v>
      </c>
      <c r="C45" s="192">
        <v>3829000</v>
      </c>
      <c r="D45" s="193"/>
      <c r="E45" s="197">
        <v>830127.2</v>
      </c>
      <c r="F45" s="197"/>
      <c r="G45" s="9"/>
      <c r="H45" s="17"/>
    </row>
    <row r="46" spans="2:8" ht="21.6" customHeight="1" x14ac:dyDescent="0.2">
      <c r="B46" s="196" t="s">
        <v>87</v>
      </c>
      <c r="C46" s="192">
        <v>53611000</v>
      </c>
      <c r="D46" s="193"/>
      <c r="E46" s="197">
        <v>11622864.799999999</v>
      </c>
      <c r="F46" s="197"/>
      <c r="G46" s="9"/>
      <c r="H46" s="17"/>
    </row>
    <row r="47" spans="2:8" ht="21.6" customHeight="1" x14ac:dyDescent="0.2">
      <c r="B47" s="196" t="s">
        <v>88</v>
      </c>
      <c r="C47" s="192">
        <v>140457000</v>
      </c>
      <c r="D47" s="193"/>
      <c r="E47" s="197">
        <v>30451077.599999998</v>
      </c>
      <c r="F47" s="197"/>
      <c r="G47" s="9"/>
      <c r="H47" s="17"/>
    </row>
    <row r="48" spans="2:8" ht="21.6" customHeight="1" x14ac:dyDescent="0.2">
      <c r="B48" s="196" t="s">
        <v>89</v>
      </c>
      <c r="C48" s="192">
        <v>32968000.000000004</v>
      </c>
      <c r="D48" s="193"/>
      <c r="E48" s="197">
        <v>7147462.4000000004</v>
      </c>
      <c r="F48" s="197"/>
      <c r="G48" s="9"/>
      <c r="H48" s="17"/>
    </row>
    <row r="49" spans="2:8" ht="21.6" customHeight="1" x14ac:dyDescent="0.2">
      <c r="B49" s="196" t="s">
        <v>90</v>
      </c>
      <c r="C49" s="192">
        <v>58956000</v>
      </c>
      <c r="D49" s="193"/>
      <c r="E49" s="197">
        <v>12781660.799999999</v>
      </c>
      <c r="F49" s="197"/>
      <c r="G49" s="9"/>
      <c r="H49" s="17"/>
    </row>
    <row r="50" spans="2:8" ht="21.6" customHeight="1" x14ac:dyDescent="0.2">
      <c r="B50" s="21" t="s">
        <v>91</v>
      </c>
      <c r="C50" s="21"/>
      <c r="D50" s="21"/>
      <c r="E50" s="200">
        <f>E9+E13</f>
        <v>1443992993.9300001</v>
      </c>
      <c r="F50" s="21"/>
      <c r="G50" s="9"/>
      <c r="H50" s="17"/>
    </row>
    <row r="51" spans="2:8" ht="21.6" customHeight="1" x14ac:dyDescent="0.2">
      <c r="B51" s="11" t="s">
        <v>0</v>
      </c>
      <c r="C51" s="12"/>
      <c r="D51" s="13"/>
      <c r="E51" s="12"/>
      <c r="F51" s="198"/>
      <c r="G51" s="9"/>
      <c r="H51" s="17"/>
    </row>
    <row r="52" spans="2:8" s="6" customFormat="1" ht="14.25" customHeight="1" x14ac:dyDescent="0.2">
      <c r="B52" s="14"/>
      <c r="C52" s="15"/>
      <c r="D52" s="14"/>
      <c r="E52" s="15"/>
      <c r="F52" s="16"/>
      <c r="G52" s="16"/>
      <c r="H52" s="309"/>
    </row>
    <row r="53" spans="2:8" s="6" customFormat="1" ht="14.25" hidden="1" customHeight="1" x14ac:dyDescent="0.2">
      <c r="B53" s="14"/>
      <c r="C53" s="15"/>
      <c r="D53" s="14"/>
      <c r="E53" s="15"/>
      <c r="F53" s="3"/>
      <c r="G53" s="3"/>
      <c r="H53" s="309"/>
    </row>
    <row r="54" spans="2:8" s="6" customFormat="1" ht="14.25" hidden="1" customHeight="1" x14ac:dyDescent="0.2">
      <c r="B54" s="14"/>
      <c r="C54" s="15"/>
      <c r="D54" s="14"/>
      <c r="E54" s="15"/>
      <c r="F54" s="3"/>
      <c r="G54" s="3"/>
      <c r="H54" s="309"/>
    </row>
    <row r="55" spans="2:8" s="6" customFormat="1" ht="14.25" hidden="1" customHeight="1" x14ac:dyDescent="0.2">
      <c r="B55" s="14"/>
      <c r="C55" s="4"/>
      <c r="D55" s="14"/>
      <c r="E55" s="15"/>
      <c r="F55" s="3"/>
      <c r="G55" s="3"/>
      <c r="H55" s="309"/>
    </row>
    <row r="56" spans="2:8" s="6" customFormat="1" ht="14.25" hidden="1" customHeight="1" x14ac:dyDescent="0.2">
      <c r="B56" s="17"/>
      <c r="C56" s="18"/>
      <c r="D56" s="19"/>
      <c r="E56" s="18"/>
      <c r="F56" s="3"/>
      <c r="G56" s="3"/>
      <c r="H56" s="309"/>
    </row>
    <row r="57" spans="2:8" ht="14.25" customHeight="1" x14ac:dyDescent="0.2"/>
    <row r="58" spans="2:8" ht="14.25" customHeight="1" x14ac:dyDescent="0.2"/>
    <row r="59" spans="2:8" ht="14.25" customHeight="1" x14ac:dyDescent="0.2"/>
    <row r="60" spans="2:8" ht="14.25" customHeight="1" x14ac:dyDescent="0.2"/>
  </sheetData>
  <mergeCells count="1">
    <mergeCell ref="B1:G6"/>
  </mergeCells>
  <conditionalFormatting sqref="B10:E49 B51:E51">
    <cfRule type="expression" dxfId="45" priority="4">
      <formula>MOD(ROW(),2)=0</formula>
    </cfRule>
  </conditionalFormatting>
  <conditionalFormatting sqref="F14:F49">
    <cfRule type="expression" dxfId="44" priority="1">
      <formula>MOD(ROW(),2)=0</formula>
    </cfRule>
  </conditionalFormatting>
  <conditionalFormatting sqref="F10:F12">
    <cfRule type="expression" dxfId="43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80"/>
  <sheetViews>
    <sheetView showGridLines="0" showRowColHeaders="0" topLeftCell="A58" zoomScale="80" zoomScaleNormal="80" workbookViewId="0">
      <selection activeCell="B83" sqref="B83"/>
    </sheetView>
  </sheetViews>
  <sheetFormatPr defaultColWidth="0" defaultRowHeight="15" x14ac:dyDescent="0.25"/>
  <cols>
    <col min="1" max="1" width="2.85546875" customWidth="1"/>
    <col min="2" max="2" width="90.140625" customWidth="1"/>
    <col min="3" max="4" width="19.28515625" customWidth="1"/>
    <col min="5" max="5" width="2.85546875" customWidth="1"/>
    <col min="6" max="16384" width="8.7109375" hidden="1"/>
  </cols>
  <sheetData>
    <row r="7" spans="2:4" ht="9.6" customHeight="1" x14ac:dyDescent="0.25">
      <c r="B7" s="314"/>
      <c r="C7" s="315"/>
      <c r="D7" s="315"/>
    </row>
    <row r="8" spans="2:4" x14ac:dyDescent="0.25">
      <c r="B8" s="36" t="s">
        <v>29</v>
      </c>
      <c r="C8" s="3"/>
      <c r="D8" s="3"/>
    </row>
    <row r="9" spans="2:4" ht="32.450000000000003" customHeight="1" x14ac:dyDescent="0.25">
      <c r="B9" s="349"/>
      <c r="C9" s="350" t="s">
        <v>33</v>
      </c>
      <c r="D9" s="351"/>
    </row>
    <row r="10" spans="2:4" ht="36.6" customHeight="1" x14ac:dyDescent="0.25">
      <c r="B10" s="349"/>
      <c r="C10" s="132" t="s">
        <v>44</v>
      </c>
      <c r="D10" s="132" t="s">
        <v>429</v>
      </c>
    </row>
    <row r="11" spans="2:4" ht="21" customHeight="1" x14ac:dyDescent="0.25">
      <c r="B11" s="365" t="s">
        <v>430</v>
      </c>
      <c r="C11" s="364"/>
      <c r="D11" s="357"/>
    </row>
    <row r="12" spans="2:4" ht="21" customHeight="1" x14ac:dyDescent="0.25">
      <c r="B12" s="366" t="s">
        <v>431</v>
      </c>
      <c r="C12" s="358">
        <v>422351</v>
      </c>
      <c r="D12" s="154">
        <v>-68133</v>
      </c>
    </row>
    <row r="13" spans="2:4" ht="21" customHeight="1" x14ac:dyDescent="0.25">
      <c r="B13" s="365" t="s">
        <v>432</v>
      </c>
      <c r="C13" s="358"/>
      <c r="D13" s="154"/>
    </row>
    <row r="14" spans="2:4" ht="21" customHeight="1" x14ac:dyDescent="0.25">
      <c r="B14" s="366" t="s">
        <v>360</v>
      </c>
      <c r="C14" s="358">
        <v>-344379</v>
      </c>
      <c r="D14" s="154">
        <v>-305760</v>
      </c>
    </row>
    <row r="15" spans="2:4" ht="21" customHeight="1" x14ac:dyDescent="0.25">
      <c r="B15" s="366" t="s">
        <v>241</v>
      </c>
      <c r="C15" s="358">
        <v>238431</v>
      </c>
      <c r="D15" s="154">
        <v>242752</v>
      </c>
    </row>
    <row r="16" spans="2:4" ht="21" customHeight="1" x14ac:dyDescent="0.25">
      <c r="B16" s="366" t="s">
        <v>433</v>
      </c>
      <c r="C16" s="358">
        <v>14444</v>
      </c>
      <c r="D16" s="154">
        <v>7153</v>
      </c>
    </row>
    <row r="17" spans="2:4" ht="21" customHeight="1" x14ac:dyDescent="0.25">
      <c r="B17" s="366" t="s">
        <v>434</v>
      </c>
      <c r="C17" s="358" t="s">
        <v>195</v>
      </c>
      <c r="D17" s="154">
        <v>-51736</v>
      </c>
    </row>
    <row r="18" spans="2:4" ht="21" customHeight="1" x14ac:dyDescent="0.25">
      <c r="B18" s="366" t="s">
        <v>415</v>
      </c>
      <c r="C18" s="358" t="s">
        <v>195</v>
      </c>
      <c r="D18" s="154">
        <v>609160</v>
      </c>
    </row>
    <row r="19" spans="2:4" ht="21" customHeight="1" x14ac:dyDescent="0.25">
      <c r="B19" s="366" t="s">
        <v>416</v>
      </c>
      <c r="C19" s="358">
        <v>-118687</v>
      </c>
      <c r="D19" s="154">
        <v>-81942</v>
      </c>
    </row>
    <row r="20" spans="2:4" ht="21" customHeight="1" x14ac:dyDescent="0.25">
      <c r="B20" s="366" t="s">
        <v>435</v>
      </c>
      <c r="C20" s="358">
        <v>-296107</v>
      </c>
      <c r="D20" s="154">
        <v>-188310</v>
      </c>
    </row>
    <row r="21" spans="2:4" ht="21" customHeight="1" x14ac:dyDescent="0.25">
      <c r="B21" s="366" t="s">
        <v>436</v>
      </c>
      <c r="C21" s="358">
        <v>-6036</v>
      </c>
      <c r="D21" s="154" t="s">
        <v>195</v>
      </c>
    </row>
    <row r="22" spans="2:4" ht="21" customHeight="1" x14ac:dyDescent="0.25">
      <c r="B22" s="366" t="s">
        <v>437</v>
      </c>
      <c r="C22" s="358">
        <v>419438</v>
      </c>
      <c r="D22" s="154">
        <v>341147</v>
      </c>
    </row>
    <row r="23" spans="2:4" ht="21" customHeight="1" x14ac:dyDescent="0.25">
      <c r="B23" s="366" t="s">
        <v>438</v>
      </c>
      <c r="C23" s="358">
        <v>751781</v>
      </c>
      <c r="D23" s="154">
        <v>1756536</v>
      </c>
    </row>
    <row r="24" spans="2:4" ht="21" customHeight="1" x14ac:dyDescent="0.25">
      <c r="B24" s="366" t="s">
        <v>224</v>
      </c>
      <c r="C24" s="358">
        <v>-178373</v>
      </c>
      <c r="D24" s="154" t="s">
        <v>195</v>
      </c>
    </row>
    <row r="25" spans="2:4" ht="21" customHeight="1" x14ac:dyDescent="0.25">
      <c r="B25" s="366" t="s">
        <v>439</v>
      </c>
      <c r="C25" s="358">
        <v>-108550</v>
      </c>
      <c r="D25" s="154" t="s">
        <v>195</v>
      </c>
    </row>
    <row r="26" spans="2:4" ht="21" customHeight="1" x14ac:dyDescent="0.25">
      <c r="B26" s="366" t="s">
        <v>440</v>
      </c>
      <c r="C26" s="358">
        <v>4137</v>
      </c>
      <c r="D26" s="154">
        <v>3545</v>
      </c>
    </row>
    <row r="27" spans="2:4" ht="21" customHeight="1" x14ac:dyDescent="0.25">
      <c r="B27" s="366" t="s">
        <v>441</v>
      </c>
      <c r="C27" s="358">
        <v>24204</v>
      </c>
      <c r="D27" s="154">
        <v>159116</v>
      </c>
    </row>
    <row r="28" spans="2:4" ht="21" customHeight="1" x14ac:dyDescent="0.25">
      <c r="B28" s="366" t="s">
        <v>442</v>
      </c>
      <c r="C28" s="358">
        <v>187348</v>
      </c>
      <c r="D28" s="154">
        <v>-1314240</v>
      </c>
    </row>
    <row r="29" spans="2:4" ht="25.5" x14ac:dyDescent="0.25">
      <c r="B29" s="366" t="s">
        <v>443</v>
      </c>
      <c r="C29" s="358">
        <v>-338907</v>
      </c>
      <c r="D29" s="154">
        <v>54602</v>
      </c>
    </row>
    <row r="30" spans="2:4" ht="21" customHeight="1" x14ac:dyDescent="0.25">
      <c r="B30" s="366"/>
      <c r="C30" s="358"/>
      <c r="D30" s="154"/>
    </row>
    <row r="31" spans="2:4" ht="21" customHeight="1" x14ac:dyDescent="0.25">
      <c r="B31" s="366" t="s">
        <v>238</v>
      </c>
      <c r="C31" s="358">
        <v>125059</v>
      </c>
      <c r="D31" s="154">
        <v>122738</v>
      </c>
    </row>
    <row r="32" spans="2:4" ht="21" customHeight="1" x14ac:dyDescent="0.25">
      <c r="B32" s="366" t="s">
        <v>404</v>
      </c>
      <c r="C32" s="359">
        <v>5218</v>
      </c>
      <c r="D32" s="281">
        <v>1175</v>
      </c>
    </row>
    <row r="33" spans="2:4" ht="21" customHeight="1" x14ac:dyDescent="0.25">
      <c r="B33" s="366"/>
      <c r="C33" s="360">
        <v>801372</v>
      </c>
      <c r="D33" s="155">
        <v>1287803</v>
      </c>
    </row>
    <row r="34" spans="2:4" ht="21" customHeight="1" x14ac:dyDescent="0.25">
      <c r="B34" s="366" t="s">
        <v>444</v>
      </c>
      <c r="C34" s="358"/>
      <c r="D34" s="154"/>
    </row>
    <row r="35" spans="2:4" ht="21" customHeight="1" x14ac:dyDescent="0.25">
      <c r="B35" s="366" t="s">
        <v>445</v>
      </c>
      <c r="C35" s="358">
        <v>39436</v>
      </c>
      <c r="D35" s="154">
        <v>101211</v>
      </c>
    </row>
    <row r="36" spans="2:4" ht="21" customHeight="1" x14ac:dyDescent="0.25">
      <c r="B36" s="366" t="s">
        <v>443</v>
      </c>
      <c r="C36" s="358" t="s">
        <v>195</v>
      </c>
      <c r="D36" s="154">
        <v>62771</v>
      </c>
    </row>
    <row r="37" spans="2:4" ht="21" customHeight="1" x14ac:dyDescent="0.25">
      <c r="B37" s="366"/>
      <c r="C37" s="358"/>
      <c r="D37" s="154"/>
    </row>
    <row r="38" spans="2:4" ht="21" customHeight="1" x14ac:dyDescent="0.25">
      <c r="B38" s="366" t="s">
        <v>349</v>
      </c>
      <c r="C38" s="358">
        <v>75368</v>
      </c>
      <c r="D38" s="154">
        <v>-9351</v>
      </c>
    </row>
    <row r="39" spans="2:4" ht="21" customHeight="1" x14ac:dyDescent="0.25">
      <c r="B39" s="366" t="s">
        <v>350</v>
      </c>
      <c r="C39" s="358">
        <v>3450</v>
      </c>
      <c r="D39" s="154">
        <v>116227</v>
      </c>
    </row>
    <row r="40" spans="2:4" ht="21" customHeight="1" x14ac:dyDescent="0.25">
      <c r="B40" s="366" t="s">
        <v>446</v>
      </c>
      <c r="C40" s="358">
        <v>-48164</v>
      </c>
      <c r="D40" s="154">
        <v>1419404</v>
      </c>
    </row>
    <row r="41" spans="2:4" ht="21" customHeight="1" x14ac:dyDescent="0.25">
      <c r="B41" s="366" t="s">
        <v>447</v>
      </c>
      <c r="C41" s="358">
        <v>970</v>
      </c>
      <c r="D41" s="154">
        <v>492</v>
      </c>
    </row>
    <row r="42" spans="2:4" ht="21" customHeight="1" x14ac:dyDescent="0.25">
      <c r="B42" s="366" t="s">
        <v>448</v>
      </c>
      <c r="C42" s="358">
        <v>220540</v>
      </c>
      <c r="D42" s="154">
        <v>158756</v>
      </c>
    </row>
    <row r="43" spans="2:4" ht="21" customHeight="1" x14ac:dyDescent="0.25">
      <c r="B43" s="366" t="s">
        <v>404</v>
      </c>
      <c r="C43" s="359">
        <v>-10850</v>
      </c>
      <c r="D43" s="281">
        <v>75199</v>
      </c>
    </row>
    <row r="44" spans="2:4" ht="21" customHeight="1" x14ac:dyDescent="0.25">
      <c r="B44" s="366"/>
      <c r="C44" s="360">
        <v>280750</v>
      </c>
      <c r="D44" s="155">
        <v>1924709</v>
      </c>
    </row>
    <row r="45" spans="2:4" ht="21" customHeight="1" x14ac:dyDescent="0.25">
      <c r="B45" s="366" t="s">
        <v>449</v>
      </c>
      <c r="C45" s="358"/>
      <c r="D45" s="154"/>
    </row>
    <row r="46" spans="2:4" ht="21" customHeight="1" x14ac:dyDescent="0.25">
      <c r="B46" s="366" t="s">
        <v>369</v>
      </c>
      <c r="C46" s="358">
        <v>-401546</v>
      </c>
      <c r="D46" s="154">
        <v>-357166</v>
      </c>
    </row>
    <row r="47" spans="2:4" ht="21" customHeight="1" x14ac:dyDescent="0.25">
      <c r="B47" s="366" t="s">
        <v>371</v>
      </c>
      <c r="C47" s="358">
        <v>235181</v>
      </c>
      <c r="D47" s="154">
        <v>-44498</v>
      </c>
    </row>
    <row r="48" spans="2:4" ht="21" customHeight="1" x14ac:dyDescent="0.25">
      <c r="B48" s="366" t="s">
        <v>450</v>
      </c>
      <c r="C48" s="358">
        <v>200177</v>
      </c>
      <c r="D48" s="154">
        <v>107804</v>
      </c>
    </row>
    <row r="49" spans="2:4" ht="21" customHeight="1" x14ac:dyDescent="0.25">
      <c r="B49" s="366" t="s">
        <v>375</v>
      </c>
      <c r="C49" s="358">
        <v>-22307</v>
      </c>
      <c r="D49" s="154">
        <v>-13806</v>
      </c>
    </row>
    <row r="50" spans="2:4" ht="21" customHeight="1" x14ac:dyDescent="0.25">
      <c r="B50" s="366" t="s">
        <v>370</v>
      </c>
      <c r="C50" s="358">
        <v>-22769</v>
      </c>
      <c r="D50" s="154">
        <v>19308</v>
      </c>
    </row>
    <row r="51" spans="2:4" ht="21" customHeight="1" x14ac:dyDescent="0.25">
      <c r="B51" s="366" t="s">
        <v>238</v>
      </c>
      <c r="C51" s="358">
        <v>-99583</v>
      </c>
      <c r="D51" s="154">
        <v>-87785</v>
      </c>
    </row>
    <row r="52" spans="2:4" ht="21" customHeight="1" x14ac:dyDescent="0.25">
      <c r="B52" s="366" t="s">
        <v>404</v>
      </c>
      <c r="C52" s="359">
        <v>-20287</v>
      </c>
      <c r="D52" s="281">
        <v>-11255</v>
      </c>
    </row>
    <row r="53" spans="2:4" ht="21" customHeight="1" x14ac:dyDescent="0.25">
      <c r="B53" s="366"/>
      <c r="C53" s="361">
        <v>-131134</v>
      </c>
      <c r="D53" s="282">
        <v>-387398</v>
      </c>
    </row>
    <row r="54" spans="2:4" ht="21" customHeight="1" x14ac:dyDescent="0.25">
      <c r="B54" s="365" t="s">
        <v>451</v>
      </c>
      <c r="C54" s="360">
        <v>950988</v>
      </c>
      <c r="D54" s="155">
        <v>2825114</v>
      </c>
    </row>
    <row r="55" spans="2:4" ht="21" customHeight="1" x14ac:dyDescent="0.25">
      <c r="B55" s="366" t="s">
        <v>452</v>
      </c>
      <c r="C55" s="358">
        <v>-154673</v>
      </c>
      <c r="D55" s="154">
        <v>-200576</v>
      </c>
    </row>
    <row r="56" spans="2:4" ht="21" customHeight="1" x14ac:dyDescent="0.25">
      <c r="B56" s="366" t="s">
        <v>453</v>
      </c>
      <c r="C56" s="358">
        <v>-295</v>
      </c>
      <c r="D56" s="154">
        <v>-303</v>
      </c>
    </row>
    <row r="57" spans="2:4" ht="21" customHeight="1" x14ac:dyDescent="0.25">
      <c r="B57" s="366" t="s">
        <v>454</v>
      </c>
      <c r="C57" s="358">
        <v>-30986</v>
      </c>
      <c r="D57" s="154">
        <v>-149176</v>
      </c>
    </row>
    <row r="58" spans="2:4" ht="21" customHeight="1" x14ac:dyDescent="0.25">
      <c r="B58" s="365" t="s">
        <v>455</v>
      </c>
      <c r="C58" s="361">
        <v>765034</v>
      </c>
      <c r="D58" s="282">
        <v>2475059</v>
      </c>
    </row>
    <row r="59" spans="2:4" ht="21" customHeight="1" x14ac:dyDescent="0.25">
      <c r="B59" s="366"/>
      <c r="C59" s="358"/>
      <c r="D59" s="154"/>
    </row>
    <row r="60" spans="2:4" ht="21" customHeight="1" x14ac:dyDescent="0.25">
      <c r="B60" s="366" t="s">
        <v>456</v>
      </c>
      <c r="C60" s="358"/>
      <c r="D60" s="154"/>
    </row>
    <row r="61" spans="2:4" ht="21" customHeight="1" x14ac:dyDescent="0.25">
      <c r="B61" s="366" t="s">
        <v>457</v>
      </c>
      <c r="C61" s="358">
        <v>1276371</v>
      </c>
      <c r="D61" s="154">
        <v>-893948</v>
      </c>
    </row>
    <row r="62" spans="2:4" ht="21" customHeight="1" x14ac:dyDescent="0.25">
      <c r="B62" s="366" t="s">
        <v>458</v>
      </c>
      <c r="C62" s="358">
        <v>226</v>
      </c>
      <c r="D62" s="154">
        <v>-10397</v>
      </c>
    </row>
    <row r="63" spans="2:4" ht="21" customHeight="1" x14ac:dyDescent="0.25">
      <c r="B63" s="366" t="s">
        <v>459</v>
      </c>
      <c r="C63" s="358"/>
      <c r="D63" s="154"/>
    </row>
    <row r="64" spans="2:4" ht="21" customHeight="1" x14ac:dyDescent="0.25">
      <c r="B64" s="366" t="s">
        <v>460</v>
      </c>
      <c r="C64" s="358">
        <v>-12558</v>
      </c>
      <c r="D64" s="154">
        <v>-44775</v>
      </c>
    </row>
    <row r="65" spans="2:4" ht="21" customHeight="1" x14ac:dyDescent="0.25">
      <c r="B65" s="366" t="s">
        <v>461</v>
      </c>
      <c r="C65" s="358">
        <v>1366592</v>
      </c>
      <c r="D65" s="154" t="s">
        <v>195</v>
      </c>
    </row>
    <row r="66" spans="2:4" ht="21" customHeight="1" x14ac:dyDescent="0.25">
      <c r="B66" s="366" t="s">
        <v>462</v>
      </c>
      <c r="C66" s="358" t="s">
        <v>195</v>
      </c>
      <c r="D66" s="154">
        <v>27110</v>
      </c>
    </row>
    <row r="67" spans="2:4" ht="21" customHeight="1" x14ac:dyDescent="0.25">
      <c r="B67" s="366" t="s">
        <v>463</v>
      </c>
      <c r="C67" s="358" t="s">
        <v>195</v>
      </c>
      <c r="D67" s="154">
        <v>-26500</v>
      </c>
    </row>
    <row r="68" spans="2:4" ht="21" customHeight="1" x14ac:dyDescent="0.25">
      <c r="B68" s="366" t="s">
        <v>464</v>
      </c>
      <c r="C68" s="358">
        <v>-27791</v>
      </c>
      <c r="D68" s="154">
        <v>-25158</v>
      </c>
    </row>
    <row r="69" spans="2:4" ht="21" customHeight="1" x14ac:dyDescent="0.25">
      <c r="B69" s="366" t="s">
        <v>465</v>
      </c>
      <c r="C69" s="358">
        <v>-9076</v>
      </c>
      <c r="D69" s="154">
        <v>-3102</v>
      </c>
    </row>
    <row r="70" spans="2:4" ht="21" customHeight="1" x14ac:dyDescent="0.25">
      <c r="B70" s="366" t="s">
        <v>466</v>
      </c>
      <c r="C70" s="358">
        <v>-317395</v>
      </c>
      <c r="D70" s="154">
        <v>-243336</v>
      </c>
    </row>
    <row r="71" spans="2:4" ht="21" customHeight="1" x14ac:dyDescent="0.25">
      <c r="B71" s="365" t="s">
        <v>467</v>
      </c>
      <c r="C71" s="362">
        <v>2276369</v>
      </c>
      <c r="D71" s="283">
        <v>-1220106</v>
      </c>
    </row>
    <row r="72" spans="2:4" ht="21" customHeight="1" x14ac:dyDescent="0.25">
      <c r="B72" s="365" t="s">
        <v>468</v>
      </c>
      <c r="C72" s="358"/>
      <c r="D72" s="154"/>
    </row>
    <row r="73" spans="2:4" ht="21" customHeight="1" x14ac:dyDescent="0.25">
      <c r="B73" s="366" t="s">
        <v>469</v>
      </c>
      <c r="C73" s="358">
        <v>-5</v>
      </c>
      <c r="D73" s="154">
        <v>-120</v>
      </c>
    </row>
    <row r="74" spans="2:4" ht="21" customHeight="1" x14ac:dyDescent="0.25">
      <c r="B74" s="366" t="s">
        <v>470</v>
      </c>
      <c r="C74" s="358">
        <v>-1372571</v>
      </c>
      <c r="D74" s="154">
        <v>-972447</v>
      </c>
    </row>
    <row r="75" spans="2:4" ht="21" customHeight="1" x14ac:dyDescent="0.25">
      <c r="B75" s="366" t="s">
        <v>471</v>
      </c>
      <c r="C75" s="359">
        <v>-16813</v>
      </c>
      <c r="D75" s="281">
        <v>-22412</v>
      </c>
    </row>
    <row r="76" spans="2:4" ht="21" customHeight="1" x14ac:dyDescent="0.25">
      <c r="B76" s="365" t="s">
        <v>472</v>
      </c>
      <c r="C76" s="360">
        <v>-1389389</v>
      </c>
      <c r="D76" s="155">
        <v>-994979</v>
      </c>
    </row>
    <row r="77" spans="2:4" x14ac:dyDescent="0.25">
      <c r="B77" s="366" t="s">
        <v>473</v>
      </c>
      <c r="C77" s="358">
        <v>1652014</v>
      </c>
      <c r="D77" s="154">
        <v>259974</v>
      </c>
    </row>
    <row r="78" spans="2:4" ht="18" customHeight="1" x14ac:dyDescent="0.25">
      <c r="B78" s="366" t="s">
        <v>474</v>
      </c>
      <c r="C78" s="358">
        <v>1680397</v>
      </c>
      <c r="D78" s="154">
        <v>535757</v>
      </c>
    </row>
    <row r="79" spans="2:4" ht="18" customHeight="1" thickBot="1" x14ac:dyDescent="0.3">
      <c r="B79" s="365" t="s">
        <v>475</v>
      </c>
      <c r="C79" s="363">
        <v>3332411</v>
      </c>
      <c r="D79" s="284">
        <v>795731</v>
      </c>
    </row>
    <row r="80" spans="2:4" ht="15" customHeight="1" thickTop="1" x14ac:dyDescent="0.25"/>
  </sheetData>
  <mergeCells count="3">
    <mergeCell ref="B7:D7"/>
    <mergeCell ref="B9:B10"/>
    <mergeCell ref="C9:D9"/>
  </mergeCells>
  <conditionalFormatting sqref="B11:D72 B73:B75 C73:D74">
    <cfRule type="expression" dxfId="6" priority="5">
      <formula>MOD(ROW(),2)=0</formula>
    </cfRule>
  </conditionalFormatting>
  <conditionalFormatting sqref="B76:B78">
    <cfRule type="expression" dxfId="5" priority="4">
      <formula>MOD(ROW(),2)=0</formula>
    </cfRule>
  </conditionalFormatting>
  <conditionalFormatting sqref="C75:D76">
    <cfRule type="expression" dxfId="4" priority="3">
      <formula>MOD(ROW(),2)=0</formula>
    </cfRule>
  </conditionalFormatting>
  <conditionalFormatting sqref="C77:D79">
    <cfRule type="expression" dxfId="3" priority="2">
      <formula>MOD(ROW(),2)=0</formula>
    </cfRule>
  </conditionalFormatting>
  <conditionalFormatting sqref="B79">
    <cfRule type="expression" dxfId="2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4"/>
  <sheetViews>
    <sheetView showGridLines="0" showRowColHeaders="0" zoomScale="85" zoomScaleNormal="85" workbookViewId="0">
      <selection activeCell="F38" sqref="F38"/>
    </sheetView>
  </sheetViews>
  <sheetFormatPr defaultColWidth="0" defaultRowHeight="15" x14ac:dyDescent="0.25"/>
  <cols>
    <col min="1" max="1" width="10.42578125" customWidth="1"/>
    <col min="2" max="2" width="67.5703125" customWidth="1"/>
    <col min="3" max="4" width="12.140625" customWidth="1"/>
    <col min="5" max="5" width="10.85546875" customWidth="1"/>
    <col min="6" max="6" width="8.7109375" customWidth="1"/>
    <col min="7" max="16384" width="8.7109375" hidden="1"/>
  </cols>
  <sheetData>
    <row r="7" spans="2:5" ht="9.6" customHeight="1" x14ac:dyDescent="0.25">
      <c r="B7" s="314"/>
      <c r="C7" s="315"/>
      <c r="D7" s="315"/>
    </row>
    <row r="8" spans="2:5" ht="9.6" customHeight="1" x14ac:dyDescent="0.25">
      <c r="B8" s="159"/>
      <c r="C8" s="160"/>
      <c r="D8" s="160"/>
    </row>
    <row r="9" spans="2:5" ht="21.75" customHeight="1" x14ac:dyDescent="0.25">
      <c r="B9" s="161" t="s">
        <v>43</v>
      </c>
      <c r="C9" s="217">
        <v>44256</v>
      </c>
      <c r="D9" s="95">
        <v>2020</v>
      </c>
      <c r="E9" s="95" t="s">
        <v>30</v>
      </c>
    </row>
    <row r="10" spans="2:5" ht="10.5" customHeight="1" thickBot="1" x14ac:dyDescent="0.3">
      <c r="B10" s="100"/>
      <c r="C10" s="100"/>
      <c r="D10" s="100"/>
      <c r="E10" s="100"/>
    </row>
    <row r="11" spans="2:5" ht="15.75" thickBot="1" x14ac:dyDescent="0.3">
      <c r="B11" s="354" t="s">
        <v>476</v>
      </c>
      <c r="C11" s="354"/>
      <c r="D11" s="354"/>
      <c r="E11" s="354"/>
    </row>
    <row r="12" spans="2:5" x14ac:dyDescent="0.25">
      <c r="B12" s="285" t="s">
        <v>140</v>
      </c>
      <c r="C12" s="286">
        <v>11.169910558</v>
      </c>
      <c r="D12" s="287">
        <v>12.236724059</v>
      </c>
      <c r="E12" s="288">
        <f>C12/D12-1</f>
        <v>-8.7181299166043447E-2</v>
      </c>
    </row>
    <row r="13" spans="2:5" x14ac:dyDescent="0.25">
      <c r="B13" s="289" t="s">
        <v>141</v>
      </c>
      <c r="C13" s="286">
        <v>13.648937311999999</v>
      </c>
      <c r="D13" s="287">
        <v>13.929407447000001</v>
      </c>
      <c r="E13" s="288">
        <f>C13/D13-1</f>
        <v>-2.0135108838417071E-2</v>
      </c>
    </row>
    <row r="14" spans="2:5" x14ac:dyDescent="0.25">
      <c r="B14" s="289" t="s">
        <v>142</v>
      </c>
      <c r="C14" s="286">
        <v>2.1685009157000001</v>
      </c>
      <c r="D14" s="287">
        <v>2.7</v>
      </c>
      <c r="E14" s="288">
        <f>C14/D14-1</f>
        <v>-0.19685151270370371</v>
      </c>
    </row>
    <row r="15" spans="2:5" x14ac:dyDescent="0.25">
      <c r="B15" s="289" t="s">
        <v>143</v>
      </c>
      <c r="C15" s="290">
        <v>2.7454661385999999</v>
      </c>
      <c r="D15" s="291">
        <v>3.07</v>
      </c>
      <c r="E15" s="288">
        <f>C15/D15-1</f>
        <v>-0.10571135550488597</v>
      </c>
    </row>
    <row r="16" spans="2:5" ht="15.75" thickBot="1" x14ac:dyDescent="0.3">
      <c r="B16" s="289" t="s">
        <v>144</v>
      </c>
      <c r="C16" s="292">
        <v>1.94</v>
      </c>
      <c r="D16" s="293">
        <v>2.2599999999999998</v>
      </c>
      <c r="E16" s="288">
        <f>C16/D16-1</f>
        <v>-0.1415929203539823</v>
      </c>
    </row>
    <row r="17" spans="2:5" ht="15.75" thickBot="1" x14ac:dyDescent="0.3">
      <c r="B17" s="354" t="s">
        <v>145</v>
      </c>
      <c r="C17" s="354"/>
      <c r="D17" s="354"/>
      <c r="E17" s="354"/>
    </row>
    <row r="18" spans="2:5" x14ac:dyDescent="0.25">
      <c r="B18" s="285" t="s">
        <v>146</v>
      </c>
      <c r="C18" s="294">
        <v>135.30000000000001</v>
      </c>
      <c r="D18" s="295">
        <v>128.30000000000001</v>
      </c>
      <c r="E18" s="288">
        <f>C18/D18-1</f>
        <v>5.4559625876851037E-2</v>
      </c>
    </row>
    <row r="19" spans="2:5" x14ac:dyDescent="0.25">
      <c r="B19" s="285" t="s">
        <v>147</v>
      </c>
      <c r="C19" s="295">
        <v>12.9</v>
      </c>
      <c r="D19" s="295">
        <v>20.9</v>
      </c>
      <c r="E19" s="288">
        <f>C19/D19-1</f>
        <v>-0.38277511961722477</v>
      </c>
    </row>
    <row r="20" spans="2:5" x14ac:dyDescent="0.25">
      <c r="B20" s="285" t="s">
        <v>148</v>
      </c>
      <c r="C20" s="295">
        <v>17.5</v>
      </c>
      <c r="D20" s="295">
        <v>10.029999999999999</v>
      </c>
      <c r="E20" s="288">
        <f>C20/D20-1</f>
        <v>0.74476570289132615</v>
      </c>
    </row>
    <row r="21" spans="2:5" ht="15.75" thickBot="1" x14ac:dyDescent="0.3">
      <c r="B21" s="285" t="s">
        <v>149</v>
      </c>
      <c r="C21" s="295">
        <v>0.19</v>
      </c>
      <c r="D21" s="295">
        <v>0.21</v>
      </c>
      <c r="E21" s="288">
        <f>C21/D21-1</f>
        <v>-9.5238095238095233E-2</v>
      </c>
    </row>
    <row r="22" spans="2:5" ht="15.75" thickBot="1" x14ac:dyDescent="0.3">
      <c r="B22" s="354" t="s">
        <v>150</v>
      </c>
      <c r="C22" s="354"/>
      <c r="D22" s="354"/>
      <c r="E22" s="354"/>
    </row>
    <row r="23" spans="2:5" x14ac:dyDescent="0.25">
      <c r="B23" s="296" t="s">
        <v>151</v>
      </c>
      <c r="C23" s="297">
        <v>80913.070000000007</v>
      </c>
      <c r="D23" s="298">
        <v>82846</v>
      </c>
      <c r="E23" s="288">
        <f>C23/D23-1</f>
        <v>-2.333160321560479E-2</v>
      </c>
    </row>
    <row r="24" spans="2:5" x14ac:dyDescent="0.25">
      <c r="B24" s="296" t="s">
        <v>152</v>
      </c>
      <c r="C24" s="297">
        <v>116633.72</v>
      </c>
      <c r="D24" s="298">
        <v>119017</v>
      </c>
      <c r="E24" s="288">
        <f>C24/D24-1</f>
        <v>-2.0024702353445334E-2</v>
      </c>
    </row>
    <row r="25" spans="2:5" ht="15.75" thickBot="1" x14ac:dyDescent="0.3">
      <c r="B25" s="296" t="s">
        <v>153</v>
      </c>
      <c r="C25" s="297">
        <v>32981.550000000003</v>
      </c>
      <c r="D25" s="298">
        <v>30606</v>
      </c>
      <c r="E25" s="288">
        <f>C25/D25-1</f>
        <v>7.7617133895314661E-2</v>
      </c>
    </row>
    <row r="26" spans="2:5" ht="15.75" thickBot="1" x14ac:dyDescent="0.3">
      <c r="B26" s="354" t="s">
        <v>154</v>
      </c>
      <c r="C26" s="354"/>
      <c r="D26" s="354"/>
      <c r="E26" s="354"/>
    </row>
    <row r="27" spans="2:5" x14ac:dyDescent="0.25">
      <c r="B27" s="299" t="s">
        <v>155</v>
      </c>
      <c r="C27" s="300">
        <v>21182898</v>
      </c>
      <c r="D27" s="300">
        <v>20986159</v>
      </c>
      <c r="E27" s="288">
        <f>C27/D27-1</f>
        <v>9.3747026313866222E-3</v>
      </c>
    </row>
    <row r="28" spans="2:5" x14ac:dyDescent="0.25">
      <c r="B28" s="296" t="s">
        <v>477</v>
      </c>
      <c r="C28" s="300">
        <v>31167471</v>
      </c>
      <c r="D28" s="300">
        <v>34490344</v>
      </c>
      <c r="E28" s="288">
        <f>C28/D28-1</f>
        <v>-9.634212404492104E-2</v>
      </c>
    </row>
    <row r="29" spans="2:5" x14ac:dyDescent="0.25">
      <c r="B29" s="296" t="s">
        <v>478</v>
      </c>
      <c r="C29" s="295">
        <v>4.6399999999999997</v>
      </c>
      <c r="D29" s="295">
        <v>2.23</v>
      </c>
      <c r="E29" s="301" t="s">
        <v>156</v>
      </c>
    </row>
    <row r="30" spans="2:5" ht="15.75" thickBot="1" x14ac:dyDescent="0.3">
      <c r="B30" s="302" t="s">
        <v>479</v>
      </c>
      <c r="C30" s="303">
        <v>3.83</v>
      </c>
      <c r="D30" s="303">
        <v>1.98</v>
      </c>
      <c r="E30" s="304" t="s">
        <v>157</v>
      </c>
    </row>
    <row r="31" spans="2:5" x14ac:dyDescent="0.25">
      <c r="B31" s="305"/>
      <c r="C31" s="292"/>
      <c r="D31" s="292"/>
      <c r="E31" s="306"/>
    </row>
    <row r="32" spans="2:5" x14ac:dyDescent="0.25">
      <c r="B32" s="352" t="s">
        <v>158</v>
      </c>
      <c r="C32" s="352"/>
      <c r="D32" s="352"/>
      <c r="E32" s="352"/>
    </row>
    <row r="33" spans="2:5" x14ac:dyDescent="0.25">
      <c r="B33" s="353" t="s">
        <v>159</v>
      </c>
      <c r="C33" s="353"/>
      <c r="D33" s="353"/>
      <c r="E33" s="353"/>
    </row>
    <row r="34" spans="2:5" x14ac:dyDescent="0.25">
      <c r="B34" s="353" t="s">
        <v>160</v>
      </c>
      <c r="C34" s="353"/>
      <c r="D34" s="353"/>
      <c r="E34" s="353"/>
    </row>
  </sheetData>
  <mergeCells count="8">
    <mergeCell ref="B32:E32"/>
    <mergeCell ref="B33:E33"/>
    <mergeCell ref="B34:E34"/>
    <mergeCell ref="B7:D7"/>
    <mergeCell ref="B11:E11"/>
    <mergeCell ref="B17:E17"/>
    <mergeCell ref="B22:E22"/>
    <mergeCell ref="B26:E26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showGridLines="0" showRowColHeaders="0" zoomScale="80" zoomScaleNormal="80" workbookViewId="0">
      <selection activeCell="H16" sqref="H16"/>
    </sheetView>
  </sheetViews>
  <sheetFormatPr defaultColWidth="23.5703125" defaultRowHeight="15.75" x14ac:dyDescent="0.25"/>
  <cols>
    <col min="1" max="1" width="12.42578125" style="25" customWidth="1"/>
    <col min="2" max="2" width="36.140625" style="31" customWidth="1"/>
    <col min="3" max="3" width="15.5703125" style="30" customWidth="1"/>
    <col min="4" max="4" width="19.85546875" style="29" customWidth="1"/>
    <col min="5" max="5" width="12.85546875" style="28" bestFit="1" customWidth="1"/>
    <col min="6" max="6" width="25.5703125" style="27" customWidth="1"/>
    <col min="7" max="7" width="13.42578125" style="27" customWidth="1"/>
    <col min="8" max="8" width="12.28515625" style="26" customWidth="1"/>
    <col min="9" max="16384" width="23.5703125" style="25"/>
  </cols>
  <sheetData>
    <row r="1" spans="1:8" ht="15.75" customHeight="1" x14ac:dyDescent="0.25">
      <c r="A1"/>
      <c r="B1" s="314"/>
      <c r="C1" s="315"/>
      <c r="D1" s="315"/>
      <c r="E1" s="315"/>
      <c r="F1" s="315"/>
      <c r="G1" s="315"/>
      <c r="H1" s="33"/>
    </row>
    <row r="2" spans="1:8" ht="15.75" customHeight="1" x14ac:dyDescent="0.25">
      <c r="A2"/>
      <c r="B2" s="315"/>
      <c r="C2" s="315"/>
      <c r="D2" s="315"/>
      <c r="E2" s="315"/>
      <c r="F2" s="315"/>
      <c r="G2" s="315"/>
      <c r="H2" s="33"/>
    </row>
    <row r="3" spans="1:8" ht="15.75" customHeight="1" x14ac:dyDescent="0.25">
      <c r="A3"/>
      <c r="B3" s="315"/>
      <c r="C3" s="315"/>
      <c r="D3" s="315"/>
      <c r="E3" s="315"/>
      <c r="F3" s="315"/>
      <c r="G3" s="315"/>
      <c r="H3" s="33"/>
    </row>
    <row r="4" spans="1:8" ht="15.75" customHeight="1" x14ac:dyDescent="0.25">
      <c r="A4"/>
      <c r="B4" s="315"/>
      <c r="C4" s="315"/>
      <c r="D4" s="315"/>
      <c r="E4" s="315"/>
      <c r="F4" s="315"/>
      <c r="G4" s="315"/>
      <c r="H4" s="33"/>
    </row>
    <row r="5" spans="1:8" ht="37.5" customHeight="1" x14ac:dyDescent="0.25">
      <c r="A5"/>
      <c r="B5" s="34"/>
      <c r="C5" s="34"/>
      <c r="D5" s="34"/>
      <c r="E5" s="34"/>
      <c r="F5" s="34"/>
      <c r="G5" s="34"/>
      <c r="H5" s="33"/>
    </row>
    <row r="6" spans="1:8" ht="19.5" customHeight="1" x14ac:dyDescent="0.25">
      <c r="A6" s="35"/>
      <c r="B6" s="36" t="s">
        <v>2</v>
      </c>
      <c r="C6" s="37"/>
      <c r="D6" s="38"/>
      <c r="E6" s="39"/>
      <c r="F6" s="40"/>
      <c r="G6" s="25"/>
      <c r="H6" s="25"/>
    </row>
    <row r="7" spans="1:8" ht="47.25" x14ac:dyDescent="0.25">
      <c r="A7" s="35"/>
      <c r="B7" s="41" t="s">
        <v>129</v>
      </c>
      <c r="C7" s="45" t="s">
        <v>130</v>
      </c>
      <c r="D7" s="44" t="s">
        <v>131</v>
      </c>
      <c r="E7" s="43" t="s">
        <v>132</v>
      </c>
      <c r="F7" s="42" t="s">
        <v>133</v>
      </c>
      <c r="G7" s="42" t="s">
        <v>134</v>
      </c>
      <c r="H7" s="25"/>
    </row>
    <row r="8" spans="1:8" ht="19.5" customHeight="1" x14ac:dyDescent="0.25">
      <c r="A8" s="35"/>
      <c r="B8" s="46" t="s">
        <v>92</v>
      </c>
      <c r="C8" s="204">
        <v>0.11688649999999999</v>
      </c>
      <c r="D8" s="205">
        <v>1312.9975093769999</v>
      </c>
      <c r="E8" s="206">
        <v>534.28819150000004</v>
      </c>
      <c r="F8" s="207">
        <v>53200</v>
      </c>
      <c r="G8" s="47" t="s">
        <v>135</v>
      </c>
      <c r="H8" s="25"/>
    </row>
    <row r="9" spans="1:8" ht="19.5" customHeight="1" x14ac:dyDescent="0.25">
      <c r="A9" s="35"/>
      <c r="B9" s="46" t="s">
        <v>93</v>
      </c>
      <c r="C9" s="204">
        <v>1</v>
      </c>
      <c r="D9" s="205">
        <v>1192</v>
      </c>
      <c r="E9" s="208">
        <v>499.7</v>
      </c>
      <c r="F9" s="207">
        <v>45861</v>
      </c>
      <c r="G9" s="47" t="s">
        <v>135</v>
      </c>
      <c r="H9" s="25"/>
    </row>
    <row r="10" spans="1:8" ht="19.5" customHeight="1" x14ac:dyDescent="0.25">
      <c r="A10" s="35"/>
      <c r="B10" s="46" t="s">
        <v>94</v>
      </c>
      <c r="C10" s="204">
        <v>0.15509999999999999</v>
      </c>
      <c r="D10" s="205">
        <v>553.44332999999995</v>
      </c>
      <c r="E10" s="206">
        <v>375.99341999999996</v>
      </c>
      <c r="F10" s="207">
        <v>53490</v>
      </c>
      <c r="G10" s="47" t="s">
        <v>135</v>
      </c>
      <c r="H10" s="25"/>
    </row>
    <row r="11" spans="1:8" ht="19.5" customHeight="1" x14ac:dyDescent="0.25">
      <c r="A11" s="35"/>
      <c r="B11" s="46" t="s">
        <v>95</v>
      </c>
      <c r="C11" s="204">
        <v>1</v>
      </c>
      <c r="D11" s="205">
        <v>510</v>
      </c>
      <c r="E11" s="208">
        <v>270.10000000000002</v>
      </c>
      <c r="F11" s="207">
        <v>45861</v>
      </c>
      <c r="G11" s="47" t="s">
        <v>135</v>
      </c>
      <c r="H11" s="25"/>
    </row>
    <row r="12" spans="1:8" ht="19.5" customHeight="1" x14ac:dyDescent="0.25">
      <c r="A12" s="35"/>
      <c r="B12" s="46" t="s">
        <v>96</v>
      </c>
      <c r="C12" s="204">
        <v>1</v>
      </c>
      <c r="D12" s="205">
        <v>396</v>
      </c>
      <c r="E12" s="206">
        <v>239</v>
      </c>
      <c r="F12" s="207">
        <v>53331</v>
      </c>
      <c r="G12" s="47" t="s">
        <v>135</v>
      </c>
      <c r="H12" s="25"/>
    </row>
    <row r="13" spans="1:8" ht="19.5" customHeight="1" x14ac:dyDescent="0.25">
      <c r="A13" s="35"/>
      <c r="B13" s="46" t="s">
        <v>97</v>
      </c>
      <c r="C13" s="204">
        <v>1</v>
      </c>
      <c r="D13" s="205">
        <v>399</v>
      </c>
      <c r="E13" s="208">
        <v>207.9</v>
      </c>
      <c r="F13" s="207">
        <v>49368</v>
      </c>
      <c r="G13" s="47" t="s">
        <v>135</v>
      </c>
      <c r="H13" s="25"/>
    </row>
    <row r="14" spans="1:8" ht="19.5" customHeight="1" x14ac:dyDescent="0.25">
      <c r="A14" s="35"/>
      <c r="B14" s="46" t="s">
        <v>98</v>
      </c>
      <c r="C14" s="204">
        <v>0.45</v>
      </c>
      <c r="D14" s="205">
        <v>148.5</v>
      </c>
      <c r="E14" s="206">
        <v>81.855000000000004</v>
      </c>
      <c r="F14" s="207">
        <v>49663</v>
      </c>
      <c r="G14" s="47" t="s">
        <v>135</v>
      </c>
      <c r="H14" s="25"/>
    </row>
    <row r="15" spans="1:8" ht="19.5" customHeight="1" x14ac:dyDescent="0.25">
      <c r="A15" s="35"/>
      <c r="B15" s="46" t="s">
        <v>99</v>
      </c>
      <c r="C15" s="204">
        <v>1</v>
      </c>
      <c r="D15" s="205">
        <v>102</v>
      </c>
      <c r="E15" s="208">
        <v>75</v>
      </c>
      <c r="F15" s="207">
        <v>53331</v>
      </c>
      <c r="G15" s="47" t="s">
        <v>135</v>
      </c>
      <c r="H15" s="25"/>
    </row>
    <row r="16" spans="1:8" ht="19.5" customHeight="1" x14ac:dyDescent="0.25">
      <c r="A16" s="35"/>
      <c r="B16" s="46" t="s">
        <v>100</v>
      </c>
      <c r="C16" s="204">
        <v>0.39312000000000002</v>
      </c>
      <c r="D16" s="205">
        <v>94.348800000000011</v>
      </c>
      <c r="E16" s="206">
        <v>60.697728000000012</v>
      </c>
      <c r="F16" s="207">
        <v>49916</v>
      </c>
      <c r="G16" s="47" t="s">
        <v>135</v>
      </c>
      <c r="H16" s="25"/>
    </row>
    <row r="17" spans="1:8" ht="19.5" customHeight="1" x14ac:dyDescent="0.25">
      <c r="A17" s="35"/>
      <c r="B17" s="46" t="s">
        <v>101</v>
      </c>
      <c r="C17" s="204">
        <v>1</v>
      </c>
      <c r="D17" s="205">
        <v>78</v>
      </c>
      <c r="E17" s="208">
        <v>56.1</v>
      </c>
      <c r="F17" s="207">
        <v>45627</v>
      </c>
      <c r="G17" s="47" t="s">
        <v>135</v>
      </c>
      <c r="H17" s="25"/>
    </row>
    <row r="18" spans="1:8" ht="19.5" customHeight="1" x14ac:dyDescent="0.25">
      <c r="A18" s="35"/>
      <c r="B18" s="46" t="s">
        <v>102</v>
      </c>
      <c r="C18" s="204">
        <v>0.82499999999999996</v>
      </c>
      <c r="D18" s="205">
        <v>86.625</v>
      </c>
      <c r="E18" s="206">
        <v>56.017499999999998</v>
      </c>
      <c r="F18" s="207">
        <v>48581</v>
      </c>
      <c r="G18" s="47" t="s">
        <v>135</v>
      </c>
      <c r="H18" s="25"/>
    </row>
    <row r="19" spans="1:8" ht="19.5" customHeight="1" x14ac:dyDescent="0.25">
      <c r="A19" s="35"/>
      <c r="B19" s="46" t="s">
        <v>103</v>
      </c>
      <c r="C19" s="204">
        <v>0.39312000000000008</v>
      </c>
      <c r="D19" s="205">
        <v>82.555200000000013</v>
      </c>
      <c r="E19" s="208">
        <v>51.773903999999995</v>
      </c>
      <c r="F19" s="207">
        <v>49916</v>
      </c>
      <c r="G19" s="47" t="s">
        <v>135</v>
      </c>
      <c r="H19" s="25"/>
    </row>
    <row r="20" spans="1:8" ht="19.5" customHeight="1" x14ac:dyDescent="0.25">
      <c r="A20" s="35"/>
      <c r="B20" s="46" t="s">
        <v>104</v>
      </c>
      <c r="C20" s="204">
        <v>0.45</v>
      </c>
      <c r="D20" s="205">
        <v>81</v>
      </c>
      <c r="E20" s="206">
        <v>38.07</v>
      </c>
      <c r="F20" s="207">
        <v>49663</v>
      </c>
      <c r="G20" s="47" t="s">
        <v>135</v>
      </c>
      <c r="H20" s="25"/>
    </row>
    <row r="21" spans="1:8" ht="19.5" customHeight="1" x14ac:dyDescent="0.25">
      <c r="A21" s="35"/>
      <c r="B21" s="46" t="s">
        <v>105</v>
      </c>
      <c r="C21" s="204">
        <v>0.23690249999999999</v>
      </c>
      <c r="D21" s="205">
        <v>49.749524999999998</v>
      </c>
      <c r="E21" s="208">
        <v>31.792315499999997</v>
      </c>
      <c r="F21" s="207">
        <v>47117</v>
      </c>
      <c r="G21" s="47" t="s">
        <v>135</v>
      </c>
      <c r="H21" s="25"/>
    </row>
    <row r="22" spans="1:8" ht="19.5" customHeight="1" x14ac:dyDescent="0.25">
      <c r="A22" s="35"/>
      <c r="B22" s="46" t="s">
        <v>106</v>
      </c>
      <c r="C22" s="204">
        <v>1</v>
      </c>
      <c r="D22" s="205">
        <v>55</v>
      </c>
      <c r="E22" s="206">
        <v>29.1</v>
      </c>
      <c r="F22" s="207">
        <v>48342</v>
      </c>
      <c r="G22" s="47" t="s">
        <v>135</v>
      </c>
      <c r="H22" s="25"/>
    </row>
    <row r="23" spans="1:8" ht="19.5" customHeight="1" x14ac:dyDescent="0.25">
      <c r="A23" s="35"/>
      <c r="B23" s="46" t="s">
        <v>107</v>
      </c>
      <c r="C23" s="204">
        <v>0.34001099999999995</v>
      </c>
      <c r="D23" s="205">
        <v>47.601539999999993</v>
      </c>
      <c r="E23" s="208">
        <v>28.798931699999997</v>
      </c>
      <c r="F23" s="207">
        <v>51728</v>
      </c>
      <c r="G23" s="47" t="s">
        <v>135</v>
      </c>
      <c r="H23" s="25"/>
    </row>
    <row r="24" spans="1:8" ht="19.5" customHeight="1" x14ac:dyDescent="0.25">
      <c r="A24" s="35"/>
      <c r="B24" s="46" t="s">
        <v>108</v>
      </c>
      <c r="C24" s="204">
        <v>1</v>
      </c>
      <c r="D24" s="205">
        <v>52</v>
      </c>
      <c r="E24" s="206">
        <v>28</v>
      </c>
      <c r="F24" s="207">
        <v>53331</v>
      </c>
      <c r="G24" s="47" t="s">
        <v>135</v>
      </c>
      <c r="H24" s="25"/>
    </row>
    <row r="25" spans="1:8" ht="19.5" customHeight="1" x14ac:dyDescent="0.25">
      <c r="A25" s="35"/>
      <c r="B25" s="46" t="s">
        <v>109</v>
      </c>
      <c r="C25" s="204">
        <v>1</v>
      </c>
      <c r="D25" s="205">
        <v>46</v>
      </c>
      <c r="E25" s="208">
        <v>21</v>
      </c>
      <c r="F25" s="207">
        <v>53331</v>
      </c>
      <c r="G25" s="47" t="s">
        <v>135</v>
      </c>
      <c r="H25" s="25"/>
    </row>
    <row r="26" spans="1:8" ht="19.5" customHeight="1" x14ac:dyDescent="0.25">
      <c r="A26" s="35"/>
      <c r="B26" s="46" t="s">
        <v>110</v>
      </c>
      <c r="C26" s="204">
        <v>0.29999700000000001</v>
      </c>
      <c r="D26" s="205">
        <v>33.599664000000004</v>
      </c>
      <c r="E26" s="206">
        <v>18.5398146</v>
      </c>
      <c r="F26" s="207">
        <v>48405</v>
      </c>
      <c r="G26" s="47" t="s">
        <v>135</v>
      </c>
      <c r="H26" s="25"/>
    </row>
    <row r="27" spans="1:8" ht="19.5" customHeight="1" x14ac:dyDescent="0.25">
      <c r="A27" s="35"/>
      <c r="B27" s="46" t="s">
        <v>111</v>
      </c>
      <c r="C27" s="204">
        <v>1</v>
      </c>
      <c r="D27" s="205">
        <v>42</v>
      </c>
      <c r="E27" s="208">
        <v>18.41</v>
      </c>
      <c r="F27" s="207">
        <v>48208</v>
      </c>
      <c r="G27" s="47" t="s">
        <v>136</v>
      </c>
      <c r="H27" s="25"/>
    </row>
    <row r="28" spans="1:8" ht="19.5" customHeight="1" x14ac:dyDescent="0.25">
      <c r="A28" s="35"/>
      <c r="B28" s="46" t="s">
        <v>112</v>
      </c>
      <c r="C28" s="204">
        <v>0.499</v>
      </c>
      <c r="D28" s="205">
        <v>41.744842999999996</v>
      </c>
      <c r="E28" s="206">
        <v>18.263400000000001</v>
      </c>
      <c r="F28" s="207">
        <v>51738</v>
      </c>
      <c r="G28" s="47" t="s">
        <v>135</v>
      </c>
      <c r="H28" s="25"/>
    </row>
    <row r="29" spans="1:8" ht="19.5" customHeight="1" x14ac:dyDescent="0.25">
      <c r="A29" s="35"/>
      <c r="B29" s="46" t="s">
        <v>113</v>
      </c>
      <c r="C29" s="204">
        <v>0.22500000000000001</v>
      </c>
      <c r="D29" s="205">
        <v>31.5</v>
      </c>
      <c r="E29" s="208">
        <v>14.692499999999999</v>
      </c>
      <c r="F29" s="207">
        <v>49454</v>
      </c>
      <c r="G29" s="47" t="s">
        <v>135</v>
      </c>
      <c r="H29" s="25"/>
    </row>
    <row r="30" spans="1:8" ht="19.5" customHeight="1" x14ac:dyDescent="0.25">
      <c r="A30" s="35"/>
      <c r="B30" s="46" t="s">
        <v>114</v>
      </c>
      <c r="C30" s="204">
        <v>1</v>
      </c>
      <c r="D30" s="205">
        <v>23</v>
      </c>
      <c r="E30" s="206">
        <v>13.91</v>
      </c>
      <c r="F30" s="207">
        <v>48305</v>
      </c>
      <c r="G30" s="47" t="s">
        <v>137</v>
      </c>
      <c r="H30" s="25"/>
    </row>
    <row r="31" spans="1:8" ht="19.5" customHeight="1" x14ac:dyDescent="0.25">
      <c r="A31" s="35"/>
      <c r="B31" s="46" t="s">
        <v>115</v>
      </c>
      <c r="C31" s="204">
        <v>1</v>
      </c>
      <c r="D31" s="205">
        <v>18.012</v>
      </c>
      <c r="E31" s="208">
        <v>13.53</v>
      </c>
      <c r="F31" s="207">
        <v>53331</v>
      </c>
      <c r="G31" s="47" t="s">
        <v>135</v>
      </c>
      <c r="H31" s="25"/>
    </row>
    <row r="32" spans="1:8" ht="19.5" customHeight="1" x14ac:dyDescent="0.25">
      <c r="A32" s="35"/>
      <c r="B32" s="46" t="s">
        <v>116</v>
      </c>
      <c r="C32" s="204">
        <v>0.49</v>
      </c>
      <c r="D32" s="205">
        <v>12.25</v>
      </c>
      <c r="E32" s="206">
        <v>9.569700000000001</v>
      </c>
      <c r="F32" s="207">
        <v>47895</v>
      </c>
      <c r="G32" s="47" t="s">
        <v>137</v>
      </c>
      <c r="H32" s="25"/>
    </row>
    <row r="33" spans="1:8" ht="19.5" customHeight="1" x14ac:dyDescent="0.25">
      <c r="A33" s="35"/>
      <c r="B33" s="46" t="s">
        <v>117</v>
      </c>
      <c r="C33" s="204">
        <v>1</v>
      </c>
      <c r="D33" s="205">
        <v>28.8</v>
      </c>
      <c r="E33" s="208">
        <v>8.39</v>
      </c>
      <c r="F33" s="207">
        <v>48481</v>
      </c>
      <c r="G33" s="47" t="s">
        <v>136</v>
      </c>
      <c r="H33" s="25"/>
    </row>
    <row r="34" spans="1:8" ht="19.5" customHeight="1" x14ac:dyDescent="0.25">
      <c r="A34" s="35"/>
      <c r="B34" s="46" t="s">
        <v>118</v>
      </c>
      <c r="C34" s="204">
        <v>0.49</v>
      </c>
      <c r="D34" s="205">
        <v>13.23</v>
      </c>
      <c r="E34" s="206">
        <v>8.0213000000000001</v>
      </c>
      <c r="F34" s="207">
        <v>47689</v>
      </c>
      <c r="G34" s="47" t="s">
        <v>137</v>
      </c>
      <c r="H34" s="25"/>
    </row>
    <row r="35" spans="1:8" ht="19.5" customHeight="1" x14ac:dyDescent="0.25">
      <c r="A35" s="35"/>
      <c r="B35" s="46" t="s">
        <v>119</v>
      </c>
      <c r="C35" s="204">
        <v>1</v>
      </c>
      <c r="D35" s="205">
        <v>8.1999999999999993</v>
      </c>
      <c r="E35" s="208">
        <v>7.36</v>
      </c>
      <c r="F35" s="207">
        <v>47760</v>
      </c>
      <c r="G35" s="47" t="s">
        <v>137</v>
      </c>
      <c r="H35" s="25"/>
    </row>
    <row r="36" spans="1:8" ht="19.5" customHeight="1" x14ac:dyDescent="0.25">
      <c r="A36" s="35"/>
      <c r="B36" s="46" t="s">
        <v>120</v>
      </c>
      <c r="C36" s="204">
        <v>1</v>
      </c>
      <c r="D36" s="205">
        <v>14</v>
      </c>
      <c r="E36" s="206">
        <v>6.68</v>
      </c>
      <c r="F36" s="207">
        <v>53331</v>
      </c>
      <c r="G36" s="47" t="s">
        <v>135</v>
      </c>
      <c r="H36" s="25"/>
    </row>
    <row r="37" spans="1:8" ht="19.5" customHeight="1" x14ac:dyDescent="0.25">
      <c r="A37" s="35"/>
      <c r="B37" s="46" t="s">
        <v>121</v>
      </c>
      <c r="C37" s="204">
        <v>1</v>
      </c>
      <c r="D37" s="205">
        <v>9.4</v>
      </c>
      <c r="E37" s="208">
        <v>6.18</v>
      </c>
      <c r="F37" s="207">
        <v>53331</v>
      </c>
      <c r="G37" s="47" t="s">
        <v>135</v>
      </c>
      <c r="H37" s="25"/>
    </row>
    <row r="38" spans="1:8" ht="19.5" customHeight="1" x14ac:dyDescent="0.25">
      <c r="A38" s="35"/>
      <c r="B38" s="46" t="s">
        <v>122</v>
      </c>
      <c r="C38" s="204">
        <v>0.44999999999999996</v>
      </c>
      <c r="D38" s="205">
        <v>13.23</v>
      </c>
      <c r="E38" s="206">
        <v>6.12</v>
      </c>
      <c r="F38" s="207">
        <v>53491</v>
      </c>
      <c r="G38" s="47" t="s">
        <v>136</v>
      </c>
      <c r="H38" s="25"/>
    </row>
    <row r="39" spans="1:8" ht="19.5" customHeight="1" x14ac:dyDescent="0.25">
      <c r="A39" s="35"/>
      <c r="B39" s="46" t="s">
        <v>123</v>
      </c>
      <c r="C39" s="204">
        <v>0.49000000000000005</v>
      </c>
      <c r="D39" s="205">
        <v>9.8000000000000007</v>
      </c>
      <c r="E39" s="208">
        <v>5.8310000000000004</v>
      </c>
      <c r="F39" s="207">
        <v>48101</v>
      </c>
      <c r="G39" s="47" t="s">
        <v>137</v>
      </c>
      <c r="H39" s="25"/>
    </row>
    <row r="40" spans="1:8" ht="19.5" customHeight="1" x14ac:dyDescent="0.25">
      <c r="A40" s="35"/>
      <c r="B40" s="46" t="s">
        <v>124</v>
      </c>
      <c r="C40" s="204">
        <v>1</v>
      </c>
      <c r="D40" s="205">
        <v>9.16</v>
      </c>
      <c r="E40" s="206">
        <v>5.79</v>
      </c>
      <c r="F40" s="207">
        <v>53111</v>
      </c>
      <c r="G40" s="47" t="s">
        <v>137</v>
      </c>
      <c r="H40" s="25"/>
    </row>
    <row r="41" spans="1:8" ht="19.5" customHeight="1" x14ac:dyDescent="0.25">
      <c r="A41" s="35"/>
      <c r="B41" s="46" t="s">
        <v>125</v>
      </c>
      <c r="C41" s="204">
        <v>1</v>
      </c>
      <c r="D41" s="205">
        <v>8.4</v>
      </c>
      <c r="E41" s="208">
        <v>5.2</v>
      </c>
      <c r="F41" s="207">
        <v>53331</v>
      </c>
      <c r="G41" s="47" t="s">
        <v>135</v>
      </c>
      <c r="H41" s="25"/>
    </row>
    <row r="42" spans="1:8" ht="19.5" customHeight="1" x14ac:dyDescent="0.25">
      <c r="A42" s="35"/>
      <c r="B42" s="46" t="s">
        <v>126</v>
      </c>
      <c r="C42" s="204">
        <v>0.45</v>
      </c>
      <c r="D42" s="205">
        <v>10.395000000000001</v>
      </c>
      <c r="E42" s="206">
        <v>5.04</v>
      </c>
      <c r="F42" s="207">
        <v>53491</v>
      </c>
      <c r="G42" s="47" t="s">
        <v>136</v>
      </c>
      <c r="H42" s="25"/>
    </row>
    <row r="43" spans="1:8" ht="19.5" customHeight="1" x14ac:dyDescent="0.25">
      <c r="A43" s="35"/>
      <c r="B43" s="46" t="s">
        <v>127</v>
      </c>
      <c r="C43" s="204">
        <v>0.45</v>
      </c>
      <c r="D43" s="205">
        <v>10.395000000000001</v>
      </c>
      <c r="E43" s="208">
        <v>4.8149999999999995</v>
      </c>
      <c r="F43" s="207">
        <v>53491</v>
      </c>
      <c r="G43" s="47" t="s">
        <v>136</v>
      </c>
      <c r="H43" s="25"/>
    </row>
    <row r="44" spans="1:8" ht="19.5" customHeight="1" x14ac:dyDescent="0.25">
      <c r="A44" s="35"/>
      <c r="B44" s="46" t="s">
        <v>128</v>
      </c>
      <c r="C44" s="204">
        <v>1</v>
      </c>
      <c r="D44" s="205">
        <v>6.47</v>
      </c>
      <c r="E44" s="206">
        <v>4.66</v>
      </c>
      <c r="F44" s="207">
        <v>53511</v>
      </c>
      <c r="G44" s="47" t="s">
        <v>135</v>
      </c>
      <c r="H44" s="25"/>
    </row>
    <row r="45" spans="1:8" ht="19.5" customHeight="1" x14ac:dyDescent="0.25">
      <c r="A45" s="35"/>
      <c r="B45" s="46" t="s">
        <v>138</v>
      </c>
      <c r="C45" s="209"/>
      <c r="D45" s="205">
        <v>147.22208899999998</v>
      </c>
      <c r="E45" s="206">
        <v>70.337607900000009</v>
      </c>
      <c r="F45" s="210"/>
      <c r="G45" s="47"/>
      <c r="H45" s="25"/>
    </row>
    <row r="46" spans="1:8" ht="19.5" customHeight="1" x14ac:dyDescent="0.25">
      <c r="A46" s="35"/>
      <c r="B46" s="201" t="s">
        <v>1</v>
      </c>
      <c r="C46" s="201"/>
      <c r="D46" s="202">
        <f>SUM(D8:D45)</f>
        <v>5777.6295003769992</v>
      </c>
      <c r="E46" s="202">
        <f>SUM(E8:E45)</f>
        <v>2936.5273131999998</v>
      </c>
      <c r="F46" s="203"/>
      <c r="G46" s="203"/>
      <c r="H46" s="25"/>
    </row>
  </sheetData>
  <mergeCells count="1">
    <mergeCell ref="B1:G4"/>
  </mergeCells>
  <conditionalFormatting sqref="B8:F44">
    <cfRule type="expression" dxfId="42" priority="7">
      <formula>MOD(ROW(),2)=0</formula>
    </cfRule>
    <cfRule type="expression" dxfId="41" priority="8">
      <formula>MOD(ROW(),2)=0</formula>
    </cfRule>
  </conditionalFormatting>
  <conditionalFormatting sqref="G8:G44">
    <cfRule type="expression" dxfId="40" priority="5">
      <formula>MOD(ROW(),2)=0</formula>
    </cfRule>
    <cfRule type="expression" dxfId="39" priority="6">
      <formula>MOD(ROW(),2)=0</formula>
    </cfRule>
  </conditionalFormatting>
  <conditionalFormatting sqref="B45:F45">
    <cfRule type="expression" dxfId="38" priority="3">
      <formula>MOD(ROW(),2)=0</formula>
    </cfRule>
    <cfRule type="expression" dxfId="37" priority="4">
      <formula>MOD(ROW(),2)=0</formula>
    </cfRule>
  </conditionalFormatting>
  <conditionalFormatting sqref="G45">
    <cfRule type="expression" dxfId="36" priority="1">
      <formula>MOD(ROW(),2)=0</formula>
    </cfRule>
    <cfRule type="expression" dxfId="35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Y68"/>
  <sheetViews>
    <sheetView showGridLines="0" showRowColHeaders="0" showRuler="0" view="pageLayout" zoomScale="80" zoomScaleNormal="85" zoomScalePageLayoutView="80" workbookViewId="0">
      <selection activeCell="G35" sqref="G35"/>
    </sheetView>
  </sheetViews>
  <sheetFormatPr defaultColWidth="0" defaultRowHeight="12.75" customHeight="1" zeroHeight="1" x14ac:dyDescent="0.2"/>
  <cols>
    <col min="1" max="1" width="16.5703125" style="48" customWidth="1"/>
    <col min="2" max="2" width="30.85546875" style="48" customWidth="1"/>
    <col min="3" max="3" width="10.85546875" style="48" customWidth="1"/>
    <col min="4" max="4" width="5" style="48" customWidth="1"/>
    <col min="5" max="5" width="36.7109375" style="48" customWidth="1"/>
    <col min="6" max="6" width="9.140625" style="48" customWidth="1"/>
    <col min="7" max="7" width="13.7109375" style="48" customWidth="1"/>
    <col min="8" max="10" width="9.140625" style="48" customWidth="1"/>
    <col min="11" max="11" width="12.140625" style="48" bestFit="1" customWidth="1"/>
    <col min="12" max="12" width="9.140625" style="48" customWidth="1"/>
    <col min="13" max="13" width="11.5703125" style="48" customWidth="1"/>
    <col min="14" max="14" width="9.140625" style="48" hidden="1" customWidth="1"/>
    <col min="15" max="15" width="26.140625" style="48" hidden="1" customWidth="1"/>
    <col min="16" max="16" width="9.28515625" style="48" hidden="1" customWidth="1"/>
    <col min="17" max="17" width="2.7109375" style="49" hidden="1" customWidth="1"/>
    <col min="18" max="18" width="25" style="49" hidden="1" customWidth="1"/>
    <col min="19" max="19" width="9.28515625" style="48" hidden="1" customWidth="1"/>
    <col min="20" max="20" width="2.7109375" style="49" hidden="1" customWidth="1"/>
    <col min="21" max="21" width="32.85546875" style="49" hidden="1" customWidth="1"/>
    <col min="22" max="22" width="7.140625" style="48" hidden="1" customWidth="1"/>
    <col min="23" max="25" width="0" style="48" hidden="1" customWidth="1"/>
    <col min="26" max="16384" width="9.140625" style="48" hidden="1"/>
  </cols>
  <sheetData>
    <row r="1" spans="2:22" ht="12.75" customHeight="1" x14ac:dyDescent="0.2">
      <c r="B1" s="314"/>
      <c r="C1" s="315"/>
      <c r="D1" s="315"/>
      <c r="E1" s="315"/>
      <c r="F1" s="315"/>
      <c r="G1" s="315"/>
    </row>
    <row r="2" spans="2:22" ht="12.75" customHeight="1" x14ac:dyDescent="0.2">
      <c r="B2" s="315"/>
      <c r="C2" s="315"/>
      <c r="D2" s="315"/>
      <c r="E2" s="315"/>
      <c r="F2" s="315"/>
      <c r="G2" s="315"/>
    </row>
    <row r="3" spans="2:22" ht="12.75" customHeight="1" x14ac:dyDescent="0.2">
      <c r="B3" s="315"/>
      <c r="C3" s="315"/>
      <c r="D3" s="315"/>
      <c r="E3" s="315"/>
      <c r="F3" s="315"/>
      <c r="G3" s="315"/>
    </row>
    <row r="4" spans="2:22" ht="12.75" customHeight="1" x14ac:dyDescent="0.2">
      <c r="B4" s="315"/>
      <c r="C4" s="315"/>
      <c r="D4" s="315"/>
      <c r="E4" s="315"/>
      <c r="F4" s="315"/>
      <c r="G4" s="315"/>
    </row>
    <row r="5" spans="2:22" ht="12.75" customHeight="1" x14ac:dyDescent="0.2">
      <c r="B5" s="315"/>
      <c r="C5" s="315"/>
      <c r="D5" s="315"/>
      <c r="E5" s="315"/>
      <c r="F5" s="315"/>
      <c r="G5" s="315"/>
    </row>
    <row r="6" spans="2:22" ht="12.75" customHeight="1" x14ac:dyDescent="0.2">
      <c r="B6" s="315"/>
      <c r="C6" s="315"/>
      <c r="D6" s="315"/>
      <c r="E6" s="315"/>
      <c r="F6" s="315"/>
      <c r="G6" s="315"/>
    </row>
    <row r="7" spans="2:22" ht="9" customHeight="1" x14ac:dyDescent="0.2"/>
    <row r="8" spans="2:22" ht="12.75" customHeight="1" x14ac:dyDescent="0.2"/>
    <row r="9" spans="2:22" ht="12.75" customHeight="1" thickBot="1" x14ac:dyDescent="0.3">
      <c r="O9" s="57" t="s">
        <v>11</v>
      </c>
      <c r="P9" s="54">
        <f>[2]Infograma!$C$18</f>
        <v>1445.1022113669999</v>
      </c>
      <c r="Q9" s="56"/>
      <c r="R9" s="56"/>
      <c r="U9" s="66"/>
      <c r="V9" s="64"/>
    </row>
    <row r="10" spans="2:22" ht="33.75" customHeight="1" thickTop="1" x14ac:dyDescent="0.25">
      <c r="B10" s="316" t="s">
        <v>161</v>
      </c>
      <c r="C10" s="317"/>
      <c r="E10" s="320" t="s">
        <v>161</v>
      </c>
      <c r="F10" s="321"/>
      <c r="O10" s="55"/>
      <c r="P10" s="55"/>
      <c r="U10" s="65" t="s">
        <v>10</v>
      </c>
      <c r="V10" s="64">
        <f>[2]Infograma!$I$19</f>
        <v>4380.7800386700001</v>
      </c>
    </row>
    <row r="11" spans="2:22" ht="15.75" x14ac:dyDescent="0.25">
      <c r="B11" s="318" t="s">
        <v>162</v>
      </c>
      <c r="C11" s="319"/>
      <c r="E11" s="322" t="s">
        <v>162</v>
      </c>
      <c r="F11" s="323"/>
      <c r="O11" s="57" t="s">
        <v>9</v>
      </c>
      <c r="P11" s="54">
        <f>[2]Infograma!$C$20</f>
        <v>4288.7150071690012</v>
      </c>
      <c r="Q11" s="56"/>
      <c r="R11" s="56"/>
      <c r="V11" s="63"/>
    </row>
    <row r="12" spans="2:22" ht="15" x14ac:dyDescent="0.25">
      <c r="B12" s="221" t="s">
        <v>16</v>
      </c>
      <c r="C12" s="222">
        <v>1338</v>
      </c>
      <c r="D12" s="220"/>
      <c r="E12" s="223" t="s">
        <v>15</v>
      </c>
      <c r="F12" s="224">
        <v>18667</v>
      </c>
      <c r="O12" s="55"/>
      <c r="P12" s="54"/>
    </row>
    <row r="13" spans="2:22" ht="15" x14ac:dyDescent="0.25">
      <c r="B13" s="233" t="s">
        <v>163</v>
      </c>
      <c r="C13" s="234">
        <v>908</v>
      </c>
      <c r="D13" s="220"/>
      <c r="E13" s="237" t="s">
        <v>171</v>
      </c>
      <c r="F13" s="238">
        <v>6490</v>
      </c>
      <c r="O13" s="57" t="s">
        <v>8</v>
      </c>
      <c r="P13" s="54">
        <f>[2]Infograma!$C$24</f>
        <v>4463.2265683189989</v>
      </c>
      <c r="Q13" s="56"/>
      <c r="R13" s="56"/>
    </row>
    <row r="14" spans="2:22" ht="15" x14ac:dyDescent="0.25">
      <c r="B14" s="233" t="s">
        <v>164</v>
      </c>
      <c r="C14" s="234">
        <v>453</v>
      </c>
      <c r="D14" s="220"/>
      <c r="E14" s="237" t="s">
        <v>14</v>
      </c>
      <c r="F14" s="238">
        <v>6202</v>
      </c>
      <c r="O14" s="55"/>
      <c r="P14" s="54"/>
      <c r="R14" s="62"/>
    </row>
    <row r="15" spans="2:22" ht="15" x14ac:dyDescent="0.25">
      <c r="B15" s="233" t="s">
        <v>165</v>
      </c>
      <c r="C15" s="234">
        <v>-23</v>
      </c>
      <c r="D15" s="220"/>
      <c r="E15" s="237" t="s">
        <v>172</v>
      </c>
      <c r="F15" s="238">
        <v>485</v>
      </c>
      <c r="O15" s="57" t="s">
        <v>7</v>
      </c>
      <c r="P15" s="54">
        <f>[2]Infograma!$C$26</f>
        <v>4414.240064824</v>
      </c>
      <c r="Q15" s="56"/>
      <c r="R15" s="56"/>
    </row>
    <row r="16" spans="2:22" ht="15" x14ac:dyDescent="0.25">
      <c r="B16" s="225"/>
      <c r="C16" s="226"/>
      <c r="D16" s="220"/>
      <c r="E16" s="237" t="s">
        <v>173</v>
      </c>
      <c r="F16" s="238">
        <v>575</v>
      </c>
      <c r="O16" s="55"/>
      <c r="P16" s="54"/>
      <c r="S16" s="61"/>
      <c r="U16" s="60"/>
    </row>
    <row r="17" spans="2:25" ht="15" x14ac:dyDescent="0.25">
      <c r="B17" s="221" t="s">
        <v>13</v>
      </c>
      <c r="C17" s="222">
        <v>18958</v>
      </c>
      <c r="D17" s="220"/>
      <c r="E17" s="237" t="s">
        <v>12</v>
      </c>
      <c r="F17" s="238">
        <v>72</v>
      </c>
      <c r="O17" s="57" t="s">
        <v>6</v>
      </c>
      <c r="P17" s="54">
        <f>[2]Infograma!$C$28</f>
        <v>271.23089400000003</v>
      </c>
      <c r="Q17" s="56"/>
      <c r="R17" s="56"/>
    </row>
    <row r="18" spans="2:25" ht="15" x14ac:dyDescent="0.25">
      <c r="B18" s="233" t="s">
        <v>166</v>
      </c>
      <c r="C18" s="234">
        <v>1375</v>
      </c>
      <c r="D18" s="220"/>
      <c r="E18" s="237" t="s">
        <v>10</v>
      </c>
      <c r="F18" s="238">
        <v>4843</v>
      </c>
      <c r="O18" s="55"/>
      <c r="P18" s="54"/>
    </row>
    <row r="19" spans="2:25" ht="15" x14ac:dyDescent="0.25">
      <c r="B19" s="233" t="s">
        <v>174</v>
      </c>
      <c r="C19" s="234">
        <v>4717</v>
      </c>
      <c r="D19" s="220"/>
      <c r="E19" s="227"/>
      <c r="F19" s="228"/>
      <c r="O19" s="57" t="s">
        <v>5</v>
      </c>
      <c r="P19" s="54">
        <f>[2]Infograma!$C$30</f>
        <v>1833.2179720080001</v>
      </c>
      <c r="Q19" s="56"/>
      <c r="R19" s="56"/>
      <c r="Y19" s="59"/>
    </row>
    <row r="20" spans="2:25" ht="15" x14ac:dyDescent="0.25">
      <c r="B20" s="233" t="s">
        <v>175</v>
      </c>
      <c r="C20" s="234">
        <v>1338</v>
      </c>
      <c r="D20" s="220"/>
      <c r="E20" s="227"/>
      <c r="F20" s="228"/>
      <c r="O20" s="55"/>
      <c r="P20" s="54"/>
    </row>
    <row r="21" spans="2:25" ht="15" x14ac:dyDescent="0.25">
      <c r="B21" s="233" t="s">
        <v>167</v>
      </c>
      <c r="C21" s="234">
        <v>3636</v>
      </c>
      <c r="D21" s="220"/>
      <c r="E21" s="227"/>
      <c r="F21" s="228"/>
      <c r="O21" s="57" t="s">
        <v>4</v>
      </c>
      <c r="P21" s="54">
        <f>[2]Infograma!$C$32</f>
        <v>188.159479</v>
      </c>
      <c r="Q21" s="56"/>
      <c r="R21" s="56"/>
      <c r="S21" s="58"/>
    </row>
    <row r="22" spans="2:25" ht="15" x14ac:dyDescent="0.25">
      <c r="B22" s="233" t="s">
        <v>168</v>
      </c>
      <c r="C22" s="234">
        <v>5213</v>
      </c>
      <c r="D22" s="220"/>
      <c r="E22" s="223" t="s">
        <v>169</v>
      </c>
      <c r="F22" s="224">
        <v>1513</v>
      </c>
      <c r="O22" s="55"/>
      <c r="P22" s="54"/>
    </row>
    <row r="23" spans="2:25" ht="15" x14ac:dyDescent="0.25">
      <c r="B23" s="233" t="s">
        <v>6</v>
      </c>
      <c r="C23" s="234">
        <v>262</v>
      </c>
      <c r="D23" s="220"/>
      <c r="E23" s="229"/>
      <c r="F23" s="230"/>
      <c r="O23" s="57" t="s">
        <v>3</v>
      </c>
      <c r="P23" s="54">
        <f>[2]Infograma!$C$34</f>
        <v>139.275374</v>
      </c>
      <c r="Q23" s="56"/>
      <c r="R23" s="56"/>
    </row>
    <row r="24" spans="2:25" ht="15" x14ac:dyDescent="0.25">
      <c r="B24" s="233" t="s">
        <v>5</v>
      </c>
      <c r="C24" s="234">
        <v>1857</v>
      </c>
      <c r="D24" s="220"/>
      <c r="E24" s="229"/>
      <c r="F24" s="230"/>
      <c r="O24" s="57"/>
      <c r="P24" s="54"/>
      <c r="Q24" s="56"/>
      <c r="R24" s="56"/>
    </row>
    <row r="25" spans="2:25" ht="15" x14ac:dyDescent="0.25">
      <c r="B25" s="233" t="s">
        <v>176</v>
      </c>
      <c r="C25" s="234">
        <v>431</v>
      </c>
      <c r="D25" s="220"/>
      <c r="E25" s="223" t="s">
        <v>170</v>
      </c>
      <c r="F25" s="224">
        <v>116</v>
      </c>
      <c r="O25" s="55"/>
      <c r="P25" s="54"/>
    </row>
    <row r="26" spans="2:25" ht="15" thickBot="1" x14ac:dyDescent="0.25">
      <c r="B26" s="235" t="s">
        <v>177</v>
      </c>
      <c r="C26" s="236">
        <v>129</v>
      </c>
      <c r="D26" s="220"/>
      <c r="E26" s="231"/>
      <c r="F26" s="232"/>
    </row>
    <row r="27" spans="2:25" ht="12.75" customHeight="1" thickTop="1" x14ac:dyDescent="0.25">
      <c r="D27" s="53"/>
    </row>
    <row r="28" spans="2:25" ht="21" customHeight="1" x14ac:dyDescent="0.2">
      <c r="B28" s="324" t="s">
        <v>178</v>
      </c>
      <c r="C28" s="324"/>
      <c r="D28" s="324"/>
      <c r="E28" s="324"/>
      <c r="F28" s="324"/>
    </row>
    <row r="29" spans="2:25" ht="12.75" customHeight="1" x14ac:dyDescent="0.25">
      <c r="B29" s="324" t="s">
        <v>179</v>
      </c>
      <c r="C29" s="324"/>
      <c r="D29" s="324"/>
      <c r="E29" s="324"/>
      <c r="F29" s="324"/>
      <c r="I29" s="49"/>
      <c r="J29" s="49"/>
      <c r="K29" s="49"/>
      <c r="L29" s="49"/>
      <c r="M29" s="51"/>
    </row>
    <row r="30" spans="2:25" ht="12.75" customHeight="1" x14ac:dyDescent="0.25">
      <c r="B30" s="324" t="s">
        <v>180</v>
      </c>
      <c r="C30" s="324"/>
      <c r="D30" s="324"/>
      <c r="E30" s="324"/>
      <c r="F30" s="324"/>
      <c r="I30" s="49"/>
      <c r="J30" s="49"/>
      <c r="K30" s="49"/>
      <c r="L30" s="49"/>
      <c r="M30" s="51"/>
    </row>
    <row r="31" spans="2:25" ht="12.75" customHeight="1" x14ac:dyDescent="0.25">
      <c r="B31" s="324" t="s">
        <v>181</v>
      </c>
      <c r="C31" s="324"/>
      <c r="D31" s="324"/>
      <c r="E31" s="324"/>
      <c r="F31" s="324"/>
      <c r="I31" s="49"/>
      <c r="J31" s="49"/>
      <c r="K31" s="52"/>
      <c r="L31" s="49"/>
      <c r="M31" s="51"/>
    </row>
    <row r="32" spans="2:25" ht="12.75" customHeight="1" x14ac:dyDescent="0.25">
      <c r="B32" s="324" t="s">
        <v>182</v>
      </c>
      <c r="C32" s="324"/>
      <c r="D32" s="324"/>
      <c r="E32" s="324"/>
      <c r="F32" s="324"/>
      <c r="I32" s="49"/>
      <c r="J32" s="49"/>
      <c r="K32" s="52"/>
      <c r="L32" s="49"/>
      <c r="M32" s="51"/>
    </row>
    <row r="33" spans="2:13" ht="12.75" customHeight="1" x14ac:dyDescent="0.25">
      <c r="B33" s="324" t="s">
        <v>183</v>
      </c>
      <c r="C33" s="324"/>
      <c r="D33" s="324"/>
      <c r="E33" s="324"/>
      <c r="F33" s="324"/>
      <c r="I33" s="49"/>
      <c r="J33" s="49"/>
      <c r="K33" s="49"/>
      <c r="L33" s="49"/>
      <c r="M33" s="51"/>
    </row>
    <row r="34" spans="2:13" ht="12.75" customHeight="1" x14ac:dyDescent="0.25">
      <c r="B34" s="324" t="s">
        <v>184</v>
      </c>
      <c r="C34" s="324"/>
      <c r="D34" s="324"/>
      <c r="E34" s="324"/>
      <c r="F34" s="324"/>
      <c r="I34" s="49"/>
      <c r="J34" s="49"/>
      <c r="K34" s="49"/>
      <c r="L34" s="49"/>
      <c r="M34" s="51"/>
    </row>
    <row r="35" spans="2:13" ht="12.75" customHeight="1" x14ac:dyDescent="0.25">
      <c r="B35" s="324" t="s">
        <v>185</v>
      </c>
      <c r="C35" s="324"/>
      <c r="D35" s="324"/>
      <c r="E35" s="324"/>
      <c r="F35" s="324"/>
      <c r="I35" s="49"/>
      <c r="J35" s="49"/>
      <c r="K35" s="49"/>
      <c r="L35" s="49"/>
      <c r="M35" s="51"/>
    </row>
    <row r="36" spans="2:13" ht="12.75" customHeight="1" x14ac:dyDescent="0.25">
      <c r="I36" s="49"/>
      <c r="J36" s="49"/>
      <c r="K36" s="49"/>
      <c r="L36" s="49"/>
      <c r="M36" s="51"/>
    </row>
    <row r="37" spans="2:13" ht="12.75" customHeight="1" x14ac:dyDescent="0.25">
      <c r="I37" s="49"/>
      <c r="J37" s="49"/>
      <c r="K37" s="49"/>
      <c r="L37" s="49"/>
      <c r="M37" s="51"/>
    </row>
    <row r="38" spans="2:13" ht="12.75" customHeight="1" x14ac:dyDescent="0.25">
      <c r="I38" s="49"/>
      <c r="J38" s="49"/>
      <c r="K38" s="49"/>
      <c r="L38" s="49"/>
      <c r="M38" s="51"/>
    </row>
    <row r="39" spans="2:13" ht="12.75" customHeight="1" x14ac:dyDescent="0.2">
      <c r="I39" s="49"/>
      <c r="J39" s="49"/>
      <c r="K39" s="49"/>
      <c r="L39" s="49"/>
      <c r="M39" s="50"/>
    </row>
    <row r="40" spans="2:13" ht="12.75" customHeight="1" x14ac:dyDescent="0.2">
      <c r="I40" s="49"/>
      <c r="J40" s="49"/>
      <c r="K40" s="49"/>
      <c r="L40" s="49"/>
      <c r="M40" s="49"/>
    </row>
    <row r="41" spans="2:13" ht="12.75" customHeight="1" x14ac:dyDescent="0.2">
      <c r="I41" s="49"/>
      <c r="J41" s="49"/>
      <c r="K41" s="49"/>
      <c r="L41" s="49"/>
      <c r="M41" s="49"/>
    </row>
    <row r="42" spans="2:13" ht="12.75" customHeight="1" x14ac:dyDescent="0.2">
      <c r="I42" s="49"/>
      <c r="J42" s="49"/>
      <c r="K42" s="49"/>
      <c r="L42" s="49"/>
      <c r="M42" s="49"/>
    </row>
    <row r="43" spans="2:13" ht="12.75" customHeight="1" x14ac:dyDescent="0.2">
      <c r="I43" s="49"/>
      <c r="J43" s="49"/>
      <c r="K43" s="49"/>
      <c r="L43" s="49"/>
      <c r="M43" s="49"/>
    </row>
    <row r="44" spans="2:13" ht="12.75" customHeight="1" x14ac:dyDescent="0.2"/>
    <row r="45" spans="2:13" ht="12.75" customHeight="1" x14ac:dyDescent="0.2"/>
    <row r="46" spans="2:13" ht="12.75" customHeight="1" x14ac:dyDescent="0.2"/>
    <row r="47" spans="2:13" ht="12.75" customHeight="1" x14ac:dyDescent="0.2"/>
    <row r="48" spans="2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</sheetData>
  <mergeCells count="13">
    <mergeCell ref="B28:F28"/>
    <mergeCell ref="B34:F34"/>
    <mergeCell ref="B35:F35"/>
    <mergeCell ref="B29:F29"/>
    <mergeCell ref="B30:F30"/>
    <mergeCell ref="B31:F31"/>
    <mergeCell ref="B32:F32"/>
    <mergeCell ref="B33:F33"/>
    <mergeCell ref="B1:G6"/>
    <mergeCell ref="B10:C10"/>
    <mergeCell ref="B11:C11"/>
    <mergeCell ref="E10:F10"/>
    <mergeCell ref="E11:F11"/>
  </mergeCells>
  <conditionalFormatting sqref="B13:C15 B18:C26">
    <cfRule type="expression" dxfId="34" priority="2">
      <formula>MOD(ROW(),2)=0</formula>
    </cfRule>
  </conditionalFormatting>
  <conditionalFormatting sqref="E13:F18">
    <cfRule type="expression" dxfId="33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showRowColHeaders="0" zoomScale="80" zoomScaleNormal="80" workbookViewId="0">
      <selection activeCell="H26" sqref="H26"/>
    </sheetView>
  </sheetViews>
  <sheetFormatPr defaultColWidth="0" defaultRowHeight="15" zeroHeight="1" x14ac:dyDescent="0.25"/>
  <cols>
    <col min="1" max="1" width="4.140625" customWidth="1"/>
    <col min="2" max="2" width="28.28515625" bestFit="1" customWidth="1"/>
    <col min="3" max="3" width="12.42578125" customWidth="1"/>
    <col min="4" max="4" width="10.85546875" customWidth="1"/>
    <col min="5" max="5" width="13.7109375" bestFit="1" customWidth="1"/>
    <col min="6" max="6" width="12" bestFit="1" customWidth="1"/>
    <col min="7" max="7" width="11.140625" customWidth="1"/>
    <col min="8" max="8" width="13.7109375" bestFit="1" customWidth="1"/>
    <col min="9" max="9" width="8.42578125" customWidth="1"/>
    <col min="10" max="10" width="9.42578125" customWidth="1"/>
    <col min="11" max="11" width="6.28515625" customWidth="1"/>
    <col min="12" max="16384" width="0.85546875" hidden="1"/>
  </cols>
  <sheetData>
    <row r="1" spans="2:10" x14ac:dyDescent="0.25">
      <c r="B1" s="314"/>
      <c r="C1" s="315"/>
      <c r="D1" s="315"/>
      <c r="E1" s="315"/>
      <c r="F1" s="315"/>
      <c r="G1" s="315"/>
    </row>
    <row r="2" spans="2:10" x14ac:dyDescent="0.25">
      <c r="B2" s="315"/>
      <c r="C2" s="315"/>
      <c r="D2" s="315"/>
      <c r="E2" s="315"/>
      <c r="F2" s="315"/>
      <c r="G2" s="315"/>
    </row>
    <row r="3" spans="2:10" x14ac:dyDescent="0.25">
      <c r="B3" s="315"/>
      <c r="C3" s="315"/>
      <c r="D3" s="315"/>
      <c r="E3" s="315"/>
      <c r="F3" s="315"/>
      <c r="G3" s="315"/>
    </row>
    <row r="4" spans="2:10" x14ac:dyDescent="0.25">
      <c r="B4" s="315"/>
      <c r="C4" s="315"/>
      <c r="D4" s="315"/>
      <c r="E4" s="315"/>
      <c r="F4" s="315"/>
      <c r="G4" s="315"/>
    </row>
    <row r="5" spans="2:10" x14ac:dyDescent="0.25">
      <c r="B5" s="315"/>
      <c r="C5" s="315"/>
      <c r="D5" s="315"/>
      <c r="E5" s="315"/>
      <c r="F5" s="315"/>
      <c r="G5" s="315"/>
    </row>
    <row r="6" spans="2:10" x14ac:dyDescent="0.25">
      <c r="B6" s="315"/>
      <c r="C6" s="315"/>
      <c r="D6" s="315"/>
      <c r="E6" s="315"/>
      <c r="F6" s="315"/>
      <c r="G6" s="315"/>
    </row>
    <row r="7" spans="2:10" x14ac:dyDescent="0.25"/>
    <row r="8" spans="2:10" ht="24.95" customHeight="1" x14ac:dyDescent="0.25">
      <c r="B8" s="70"/>
      <c r="C8" s="325" t="s">
        <v>44</v>
      </c>
      <c r="D8" s="326"/>
      <c r="E8" s="326"/>
      <c r="F8" s="325" t="s">
        <v>23</v>
      </c>
      <c r="G8" s="326"/>
      <c r="H8" s="326"/>
      <c r="I8" s="325" t="s">
        <v>22</v>
      </c>
      <c r="J8" s="326"/>
    </row>
    <row r="9" spans="2:10" ht="72.95" customHeight="1" x14ac:dyDescent="0.25">
      <c r="B9" s="71"/>
      <c r="C9" s="93" t="s">
        <v>21</v>
      </c>
      <c r="D9" s="93" t="s">
        <v>20</v>
      </c>
      <c r="E9" s="93" t="s">
        <v>19</v>
      </c>
      <c r="F9" s="93" t="s">
        <v>21</v>
      </c>
      <c r="G9" s="93" t="s">
        <v>20</v>
      </c>
      <c r="H9" s="93" t="s">
        <v>19</v>
      </c>
      <c r="I9" s="93" t="s">
        <v>18</v>
      </c>
      <c r="J9" s="93" t="s">
        <v>17</v>
      </c>
    </row>
    <row r="10" spans="2:10" ht="18.600000000000001" customHeight="1" x14ac:dyDescent="0.25">
      <c r="B10" s="72" t="s">
        <v>186</v>
      </c>
      <c r="C10" s="76">
        <v>2875007</v>
      </c>
      <c r="D10" s="76">
        <v>2659585</v>
      </c>
      <c r="E10" s="79">
        <v>925.07</v>
      </c>
      <c r="F10" s="76">
        <v>2785000</v>
      </c>
      <c r="G10" s="76">
        <v>2559054</v>
      </c>
      <c r="H10" s="79">
        <v>918.87</v>
      </c>
      <c r="I10" s="79">
        <v>3.23</v>
      </c>
      <c r="J10" s="79">
        <v>3.93</v>
      </c>
    </row>
    <row r="11" spans="2:10" ht="18.600000000000001" customHeight="1" x14ac:dyDescent="0.25">
      <c r="B11" s="73" t="s">
        <v>187</v>
      </c>
      <c r="C11" s="77">
        <v>3801715</v>
      </c>
      <c r="D11" s="77">
        <v>1210151</v>
      </c>
      <c r="E11" s="80">
        <v>318.32</v>
      </c>
      <c r="F11" s="77">
        <v>3343944</v>
      </c>
      <c r="G11" s="77">
        <v>1047152</v>
      </c>
      <c r="H11" s="80">
        <v>313.14999999999998</v>
      </c>
      <c r="I11" s="80">
        <v>13.69</v>
      </c>
      <c r="J11" s="80">
        <v>15.57</v>
      </c>
    </row>
    <row r="12" spans="2:10" ht="18.600000000000001" customHeight="1" x14ac:dyDescent="0.25">
      <c r="B12" s="72" t="s">
        <v>188</v>
      </c>
      <c r="C12" s="76">
        <v>2105940</v>
      </c>
      <c r="D12" s="76">
        <v>1320731</v>
      </c>
      <c r="E12" s="79">
        <v>627.15</v>
      </c>
      <c r="F12" s="76">
        <v>2443717</v>
      </c>
      <c r="G12" s="76">
        <v>1440399</v>
      </c>
      <c r="H12" s="79">
        <v>589.42999999999995</v>
      </c>
      <c r="I12" s="79">
        <v>-13.82</v>
      </c>
      <c r="J12" s="79">
        <v>-8.31</v>
      </c>
    </row>
    <row r="13" spans="2:10" ht="18.600000000000001" customHeight="1" x14ac:dyDescent="0.25">
      <c r="B13" s="73" t="s">
        <v>189</v>
      </c>
      <c r="C13" s="77">
        <v>844374</v>
      </c>
      <c r="D13" s="77">
        <v>534815</v>
      </c>
      <c r="E13" s="80">
        <v>633.39</v>
      </c>
      <c r="F13" s="77">
        <v>775005</v>
      </c>
      <c r="G13" s="77">
        <v>472819</v>
      </c>
      <c r="H13" s="80">
        <v>610.09</v>
      </c>
      <c r="I13" s="80">
        <v>8.9499999999999993</v>
      </c>
      <c r="J13" s="80">
        <v>13.11</v>
      </c>
    </row>
    <row r="14" spans="2:10" ht="18.600000000000001" customHeight="1" x14ac:dyDescent="0.25">
      <c r="B14" s="72" t="s">
        <v>190</v>
      </c>
      <c r="C14" s="76">
        <v>186717</v>
      </c>
      <c r="D14" s="76">
        <v>137104</v>
      </c>
      <c r="E14" s="79">
        <v>734.29</v>
      </c>
      <c r="F14" s="76">
        <v>217006</v>
      </c>
      <c r="G14" s="76">
        <v>157868</v>
      </c>
      <c r="H14" s="79">
        <v>727.48</v>
      </c>
      <c r="I14" s="79">
        <v>-13.96</v>
      </c>
      <c r="J14" s="79">
        <v>-13.15</v>
      </c>
    </row>
    <row r="15" spans="2:10" ht="18.600000000000001" customHeight="1" x14ac:dyDescent="0.25">
      <c r="B15" s="73" t="s">
        <v>191</v>
      </c>
      <c r="C15" s="77">
        <v>355356</v>
      </c>
      <c r="D15" s="77">
        <v>211955</v>
      </c>
      <c r="E15" s="80">
        <v>596.46</v>
      </c>
      <c r="F15" s="77">
        <v>339494</v>
      </c>
      <c r="G15" s="77">
        <v>152776</v>
      </c>
      <c r="H15" s="80">
        <v>450.01</v>
      </c>
      <c r="I15" s="80">
        <v>4.67</v>
      </c>
      <c r="J15" s="80">
        <v>38.74</v>
      </c>
    </row>
    <row r="16" spans="2:10" ht="18.600000000000001" customHeight="1" x14ac:dyDescent="0.25">
      <c r="B16" s="72" t="s">
        <v>192</v>
      </c>
      <c r="C16" s="76">
        <v>347115</v>
      </c>
      <c r="D16" s="76">
        <v>194880</v>
      </c>
      <c r="E16" s="79">
        <v>561.42999999999995</v>
      </c>
      <c r="F16" s="76">
        <v>335474</v>
      </c>
      <c r="G16" s="76">
        <v>178663</v>
      </c>
      <c r="H16" s="79">
        <v>532.57000000000005</v>
      </c>
      <c r="I16" s="79">
        <v>3.47</v>
      </c>
      <c r="J16" s="79">
        <v>9.08</v>
      </c>
    </row>
    <row r="17" spans="1:10" ht="18.600000000000001" customHeight="1" x14ac:dyDescent="0.25">
      <c r="B17" s="107" t="s">
        <v>193</v>
      </c>
      <c r="C17" s="108">
        <v>10516224</v>
      </c>
      <c r="D17" s="108">
        <v>6269221</v>
      </c>
      <c r="E17" s="131">
        <v>596.15</v>
      </c>
      <c r="F17" s="108">
        <v>10239640</v>
      </c>
      <c r="G17" s="108">
        <v>6008731</v>
      </c>
      <c r="H17" s="131">
        <v>586.80999999999995</v>
      </c>
      <c r="I17" s="131">
        <v>2.7</v>
      </c>
      <c r="J17" s="131">
        <v>4.34</v>
      </c>
    </row>
    <row r="18" spans="1:10" ht="18.600000000000001" customHeight="1" x14ac:dyDescent="0.25">
      <c r="B18" s="72" t="s">
        <v>194</v>
      </c>
      <c r="C18" s="76">
        <v>8560</v>
      </c>
      <c r="D18" s="78" t="s">
        <v>195</v>
      </c>
      <c r="E18" s="81" t="s">
        <v>195</v>
      </c>
      <c r="F18" s="76">
        <v>9406</v>
      </c>
      <c r="G18" s="76" t="s">
        <v>195</v>
      </c>
      <c r="H18" s="79" t="s">
        <v>195</v>
      </c>
      <c r="I18" s="79">
        <v>-8.99</v>
      </c>
      <c r="J18" s="81" t="s">
        <v>195</v>
      </c>
    </row>
    <row r="19" spans="1:10" ht="27.75" customHeight="1" x14ac:dyDescent="0.25">
      <c r="B19" s="73" t="s">
        <v>196</v>
      </c>
      <c r="C19" s="241" t="s">
        <v>195</v>
      </c>
      <c r="D19" s="242">
        <v>5794</v>
      </c>
      <c r="E19" s="243" t="s">
        <v>195</v>
      </c>
      <c r="F19" s="242" t="s">
        <v>195</v>
      </c>
      <c r="G19" s="242">
        <v>-152833</v>
      </c>
      <c r="H19" s="243" t="s">
        <v>195</v>
      </c>
      <c r="I19" s="243" t="s">
        <v>195</v>
      </c>
      <c r="J19" s="244">
        <v>-103.79</v>
      </c>
    </row>
    <row r="20" spans="1:10" ht="18.600000000000001" customHeight="1" x14ac:dyDescent="0.25">
      <c r="B20" s="74"/>
      <c r="C20" s="78">
        <v>10524784</v>
      </c>
      <c r="D20" s="78">
        <v>6275015</v>
      </c>
      <c r="E20" s="81">
        <v>596.21</v>
      </c>
      <c r="F20" s="78">
        <v>10249046</v>
      </c>
      <c r="G20" s="78">
        <v>5855898</v>
      </c>
      <c r="H20" s="81">
        <v>571.36</v>
      </c>
      <c r="I20" s="81">
        <v>2.69</v>
      </c>
      <c r="J20" s="81">
        <v>7.16</v>
      </c>
    </row>
    <row r="21" spans="1:10" ht="30" customHeight="1" x14ac:dyDescent="0.25">
      <c r="B21" s="73" t="s">
        <v>197</v>
      </c>
      <c r="C21" s="77">
        <v>2716110</v>
      </c>
      <c r="D21" s="77">
        <v>750541</v>
      </c>
      <c r="E21" s="80">
        <v>276.33</v>
      </c>
      <c r="F21" s="77">
        <v>3224555</v>
      </c>
      <c r="G21" s="77">
        <v>862360</v>
      </c>
      <c r="H21" s="80">
        <v>267.44</v>
      </c>
      <c r="I21" s="80">
        <v>-15.77</v>
      </c>
      <c r="J21" s="80">
        <v>-12.97</v>
      </c>
    </row>
    <row r="22" spans="1:10" ht="18.600000000000001" customHeight="1" x14ac:dyDescent="0.25">
      <c r="B22" s="72" t="s">
        <v>198</v>
      </c>
      <c r="C22" s="76" t="s">
        <v>195</v>
      </c>
      <c r="D22" s="76">
        <v>-73719</v>
      </c>
      <c r="E22" s="81" t="s">
        <v>195</v>
      </c>
      <c r="F22" s="76" t="s">
        <v>195</v>
      </c>
      <c r="G22" s="76">
        <v>49180</v>
      </c>
      <c r="H22" s="81" t="s">
        <v>195</v>
      </c>
      <c r="I22" s="81" t="s">
        <v>195</v>
      </c>
      <c r="J22" s="79">
        <v>-249.9</v>
      </c>
    </row>
    <row r="23" spans="1:10" ht="18.600000000000001" customHeight="1" x14ac:dyDescent="0.25">
      <c r="B23" s="107" t="s">
        <v>1</v>
      </c>
      <c r="C23" s="108">
        <v>13240894</v>
      </c>
      <c r="D23" s="108">
        <v>6951837</v>
      </c>
      <c r="E23" s="131">
        <v>525.03</v>
      </c>
      <c r="F23" s="108">
        <v>13473601</v>
      </c>
      <c r="G23" s="108">
        <v>6767438</v>
      </c>
      <c r="H23" s="131">
        <v>502.27</v>
      </c>
      <c r="I23" s="131">
        <v>-1.73</v>
      </c>
      <c r="J23" s="131">
        <v>2.72</v>
      </c>
    </row>
    <row r="24" spans="1:10" x14ac:dyDescent="0.25"/>
    <row r="25" spans="1:10" x14ac:dyDescent="0.25">
      <c r="A25" s="69"/>
      <c r="B25" s="367" t="s">
        <v>491</v>
      </c>
      <c r="C25" s="367"/>
      <c r="D25" s="367"/>
      <c r="E25" s="367"/>
    </row>
    <row r="26" spans="1:10" ht="35.25" customHeight="1" x14ac:dyDescent="0.25">
      <c r="A26" s="68"/>
      <c r="B26" s="367" t="s">
        <v>492</v>
      </c>
      <c r="C26" s="367"/>
      <c r="D26" s="367"/>
      <c r="E26" s="367"/>
    </row>
    <row r="27" spans="1:10" x14ac:dyDescent="0.25">
      <c r="A27" s="68"/>
    </row>
    <row r="28" spans="1:10" x14ac:dyDescent="0.25"/>
  </sheetData>
  <mergeCells count="6">
    <mergeCell ref="B1:G6"/>
    <mergeCell ref="C8:E8"/>
    <mergeCell ref="F8:H8"/>
    <mergeCell ref="I8:J8"/>
    <mergeCell ref="B25:E25"/>
    <mergeCell ref="B26:E2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showRowColHeaders="0" zoomScale="80" zoomScaleNormal="80" workbookViewId="0">
      <selection activeCell="B40" sqref="B40"/>
    </sheetView>
  </sheetViews>
  <sheetFormatPr defaultColWidth="0" defaultRowHeight="15" customHeight="1" zeroHeight="1" x14ac:dyDescent="0.2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hidden="1" customWidth="1"/>
    <col min="7" max="8" width="8.7109375" hidden="1" customWidth="1"/>
    <col min="9" max="16384" width="8.7109375" hidden="1"/>
  </cols>
  <sheetData>
    <row r="1" spans="2:7" x14ac:dyDescent="0.25"/>
    <row r="2" spans="2:7" x14ac:dyDescent="0.25"/>
    <row r="3" spans="2:7" x14ac:dyDescent="0.25"/>
    <row r="4" spans="2:7" x14ac:dyDescent="0.25"/>
    <row r="5" spans="2:7" x14ac:dyDescent="0.25">
      <c r="B5" s="314"/>
      <c r="C5" s="314"/>
      <c r="D5" s="314"/>
      <c r="E5" s="315"/>
      <c r="F5" s="315"/>
      <c r="G5" s="315"/>
    </row>
    <row r="6" spans="2:7" x14ac:dyDescent="0.25">
      <c r="B6" s="315"/>
      <c r="C6" s="315"/>
      <c r="D6" s="315"/>
      <c r="E6" s="315"/>
      <c r="F6" s="315"/>
      <c r="G6" s="315"/>
    </row>
    <row r="7" spans="2:7" x14ac:dyDescent="0.25">
      <c r="B7" s="315"/>
      <c r="C7" s="315"/>
      <c r="D7" s="315"/>
      <c r="E7" s="315"/>
      <c r="F7" s="315"/>
      <c r="G7" s="315"/>
    </row>
    <row r="8" spans="2:7" ht="21" customHeight="1" x14ac:dyDescent="0.25">
      <c r="B8" s="94" t="s">
        <v>29</v>
      </c>
      <c r="C8" s="3"/>
      <c r="D8" s="3"/>
    </row>
    <row r="9" spans="2:7" ht="24" customHeight="1" x14ac:dyDescent="0.25">
      <c r="B9" s="327"/>
      <c r="C9" s="328" t="s">
        <v>33</v>
      </c>
      <c r="D9" s="329"/>
    </row>
    <row r="10" spans="2:7" ht="24" customHeight="1" x14ac:dyDescent="0.25">
      <c r="B10" s="327"/>
      <c r="C10" s="132">
        <v>44286</v>
      </c>
      <c r="D10" s="132">
        <v>43921</v>
      </c>
    </row>
    <row r="11" spans="2:7" ht="24" customHeight="1" x14ac:dyDescent="0.25">
      <c r="B11" s="172" t="s">
        <v>199</v>
      </c>
      <c r="C11" s="173">
        <v>487525</v>
      </c>
      <c r="D11" s="173">
        <v>427812</v>
      </c>
    </row>
    <row r="12" spans="2:7" ht="24" customHeight="1" x14ac:dyDescent="0.25">
      <c r="B12" s="172" t="s">
        <v>200</v>
      </c>
      <c r="C12" s="173">
        <v>202065</v>
      </c>
      <c r="D12" s="173">
        <v>189833</v>
      </c>
    </row>
    <row r="13" spans="2:7" ht="24" customHeight="1" x14ac:dyDescent="0.25">
      <c r="B13" s="172" t="s">
        <v>201</v>
      </c>
      <c r="C13" s="173">
        <v>61144</v>
      </c>
      <c r="D13" s="173">
        <v>75742</v>
      </c>
    </row>
    <row r="14" spans="2:7" ht="24" customHeight="1" x14ac:dyDescent="0.25">
      <c r="B14" s="172" t="s">
        <v>202</v>
      </c>
      <c r="C14" s="173">
        <v>39332</v>
      </c>
      <c r="D14" s="173">
        <v>381937</v>
      </c>
    </row>
    <row r="15" spans="2:7" ht="24" customHeight="1" x14ac:dyDescent="0.25">
      <c r="B15" s="172" t="s">
        <v>203</v>
      </c>
      <c r="C15" s="173">
        <v>95500</v>
      </c>
      <c r="D15" s="173">
        <v>77933</v>
      </c>
    </row>
    <row r="16" spans="2:7" ht="24" customHeight="1" x14ac:dyDescent="0.25">
      <c r="B16" s="172" t="s">
        <v>204</v>
      </c>
      <c r="C16" s="173">
        <v>84987</v>
      </c>
      <c r="D16" s="173">
        <v>79176</v>
      </c>
    </row>
    <row r="17" spans="2:4" ht="24" customHeight="1" x14ac:dyDescent="0.25">
      <c r="B17" s="172" t="s">
        <v>205</v>
      </c>
      <c r="C17" s="173">
        <v>1122835</v>
      </c>
      <c r="D17" s="173">
        <v>819439</v>
      </c>
    </row>
    <row r="18" spans="2:4" ht="24" customHeight="1" x14ac:dyDescent="0.25">
      <c r="B18" s="172" t="s">
        <v>206</v>
      </c>
      <c r="C18" s="173">
        <v>1035843</v>
      </c>
      <c r="D18" s="173">
        <v>843106</v>
      </c>
    </row>
    <row r="19" spans="2:4" ht="24" customHeight="1" x14ac:dyDescent="0.25">
      <c r="B19" s="172" t="s">
        <v>207</v>
      </c>
      <c r="C19" s="173">
        <v>255024</v>
      </c>
      <c r="D19" s="173">
        <v>173481</v>
      </c>
    </row>
    <row r="20" spans="2:4" ht="24" customHeight="1" x14ac:dyDescent="0.25">
      <c r="B20" s="172" t="s">
        <v>208</v>
      </c>
      <c r="C20" s="173">
        <v>-276141</v>
      </c>
      <c r="D20" s="173">
        <v>-253964</v>
      </c>
    </row>
    <row r="21" spans="2:4" ht="24" customHeight="1" thickBot="1" x14ac:dyDescent="0.3">
      <c r="B21" s="174"/>
      <c r="C21" s="175">
        <v>3108114</v>
      </c>
      <c r="D21" s="176">
        <v>2814495</v>
      </c>
    </row>
    <row r="22" spans="2:4" ht="15.75" thickTop="1" x14ac:dyDescent="0.25"/>
    <row r="23" spans="2:4" x14ac:dyDescent="0.25"/>
    <row r="24" spans="2:4" hidden="1" x14ac:dyDescent="0.25"/>
    <row r="25" spans="2:4" hidden="1" x14ac:dyDescent="0.25">
      <c r="C25" s="85"/>
      <c r="D25" s="85"/>
    </row>
    <row r="26" spans="2:4" hidden="1" x14ac:dyDescent="0.25">
      <c r="C26" s="67"/>
      <c r="D26" s="67"/>
    </row>
    <row r="27" spans="2:4" hidden="1" x14ac:dyDescent="0.25">
      <c r="C27" s="67"/>
      <c r="D27" s="67"/>
    </row>
    <row r="28" spans="2:4" hidden="1" x14ac:dyDescent="0.25">
      <c r="C28" s="67"/>
      <c r="D28" s="67"/>
    </row>
    <row r="29" spans="2:4" hidden="1" x14ac:dyDescent="0.25">
      <c r="C29" s="67"/>
      <c r="D29" s="67"/>
    </row>
    <row r="30" spans="2:4" hidden="1" x14ac:dyDescent="0.25">
      <c r="C30" s="67"/>
      <c r="D30" s="67"/>
    </row>
    <row r="31" spans="2:4" hidden="1" x14ac:dyDescent="0.25">
      <c r="C31" s="67"/>
      <c r="D31" s="67"/>
    </row>
    <row r="32" spans="2:4" hidden="1" x14ac:dyDescent="0.25">
      <c r="C32" s="67"/>
      <c r="D32" s="67"/>
    </row>
    <row r="33" spans="3:4" hidden="1" x14ac:dyDescent="0.25">
      <c r="C33" s="67"/>
      <c r="D33" s="67"/>
    </row>
    <row r="34" spans="3:4" hidden="1" x14ac:dyDescent="0.25">
      <c r="C34" s="67"/>
      <c r="D34" s="67"/>
    </row>
    <row r="35" spans="3:4" hidden="1" x14ac:dyDescent="0.25">
      <c r="C35" s="67"/>
      <c r="D35" s="67"/>
    </row>
    <row r="36" spans="3:4" hidden="1" x14ac:dyDescent="0.25">
      <c r="C36" s="67"/>
      <c r="D36" s="67"/>
    </row>
    <row r="37" spans="3:4" hidden="1" x14ac:dyDescent="0.25">
      <c r="C37" s="67"/>
      <c r="D37" s="67"/>
    </row>
    <row r="38" spans="3:4" hidden="1" x14ac:dyDescent="0.25">
      <c r="C38" s="67"/>
      <c r="D38" s="67"/>
    </row>
    <row r="39" spans="3:4" ht="15" customHeight="1" x14ac:dyDescent="0.25"/>
    <row r="40" spans="3:4" ht="15" customHeight="1" x14ac:dyDescent="0.25"/>
  </sheetData>
  <mergeCells count="3">
    <mergeCell ref="B5:G7"/>
    <mergeCell ref="B9:B10"/>
    <mergeCell ref="C9:D9"/>
  </mergeCells>
  <conditionalFormatting sqref="B11:D21">
    <cfRule type="expression" dxfId="32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8"/>
  <sheetViews>
    <sheetView showGridLines="0" showRowColHeaders="0" zoomScale="80" zoomScaleNormal="80" workbookViewId="0"/>
  </sheetViews>
  <sheetFormatPr defaultColWidth="0" defaultRowHeight="15" zeroHeight="1" x14ac:dyDescent="0.25"/>
  <cols>
    <col min="1" max="1" width="14" customWidth="1"/>
    <col min="2" max="2" width="24.42578125" customWidth="1"/>
    <col min="3" max="6" width="16.7109375" customWidth="1"/>
    <col min="7" max="7" width="8.7109375" customWidth="1"/>
    <col min="8" max="8" width="7.42578125" customWidth="1"/>
    <col min="9" max="9" width="3" hidden="1" customWidth="1"/>
    <col min="10" max="10" width="10.28515625" hidden="1" customWidth="1"/>
    <col min="11" max="16383" width="8.7109375" hidden="1"/>
    <col min="16384" max="16384" width="0.140625" hidden="1" customWidth="1"/>
  </cols>
  <sheetData>
    <row r="1" spans="2:7" x14ac:dyDescent="0.25">
      <c r="B1" s="314"/>
      <c r="C1" s="315"/>
      <c r="D1" s="315"/>
      <c r="E1" s="315"/>
      <c r="F1" s="315"/>
      <c r="G1" s="315"/>
    </row>
    <row r="2" spans="2:7" x14ac:dyDescent="0.25">
      <c r="B2" s="315"/>
      <c r="C2" s="315"/>
      <c r="D2" s="315"/>
      <c r="E2" s="315"/>
      <c r="F2" s="315"/>
      <c r="G2" s="315"/>
    </row>
    <row r="3" spans="2:7" x14ac:dyDescent="0.25">
      <c r="B3" s="315"/>
      <c r="C3" s="315"/>
      <c r="D3" s="315"/>
      <c r="E3" s="315"/>
      <c r="F3" s="315"/>
      <c r="G3" s="315"/>
    </row>
    <row r="4" spans="2:7" ht="18.75" x14ac:dyDescent="0.25">
      <c r="B4" s="34"/>
      <c r="C4" s="34"/>
      <c r="D4" s="34"/>
      <c r="E4" s="34"/>
      <c r="F4" s="34"/>
      <c r="G4" s="34"/>
    </row>
    <row r="5" spans="2:7" ht="18.75" x14ac:dyDescent="0.25">
      <c r="B5" s="34"/>
      <c r="C5" s="34"/>
      <c r="D5" s="34"/>
      <c r="E5" s="34"/>
      <c r="F5" s="34"/>
      <c r="G5" s="34"/>
    </row>
    <row r="6" spans="2:7" ht="18.75" x14ac:dyDescent="0.25">
      <c r="B6" s="34"/>
      <c r="C6" s="34"/>
      <c r="D6" s="34"/>
      <c r="E6" s="34"/>
      <c r="F6" s="34"/>
      <c r="G6" s="34"/>
    </row>
    <row r="7" spans="2:7" ht="10.5" customHeight="1" x14ac:dyDescent="0.25"/>
    <row r="8" spans="2:7" x14ac:dyDescent="0.25">
      <c r="B8" s="246" t="s">
        <v>209</v>
      </c>
      <c r="C8" s="247">
        <v>2018</v>
      </c>
      <c r="D8" s="247">
        <v>2019</v>
      </c>
      <c r="E8" s="247">
        <v>2020</v>
      </c>
      <c r="F8" s="247" t="s">
        <v>139</v>
      </c>
    </row>
    <row r="9" spans="2:7" x14ac:dyDescent="0.25">
      <c r="B9" s="248" t="s">
        <v>210</v>
      </c>
      <c r="C9" s="249">
        <v>6371</v>
      </c>
      <c r="D9" s="250">
        <v>6622</v>
      </c>
      <c r="E9" s="249">
        <v>6545</v>
      </c>
      <c r="F9" s="249">
        <v>6606</v>
      </c>
    </row>
    <row r="10" spans="2:7" x14ac:dyDescent="0.25">
      <c r="B10" s="248" t="s">
        <v>211</v>
      </c>
      <c r="C10" s="251">
        <v>0.1249</v>
      </c>
      <c r="D10" s="252">
        <v>0.1273</v>
      </c>
      <c r="E10" s="251">
        <v>0.12560000000000002</v>
      </c>
      <c r="F10" s="251">
        <v>0.12529999999999999</v>
      </c>
    </row>
    <row r="11" spans="2:7" x14ac:dyDescent="0.25">
      <c r="B11" s="248" t="s">
        <v>212</v>
      </c>
      <c r="C11" s="251">
        <v>0.11220000000000001</v>
      </c>
      <c r="D11" s="252">
        <v>0.11509999999999999</v>
      </c>
      <c r="E11" s="251">
        <v>0.1143</v>
      </c>
      <c r="F11" s="251">
        <v>0.1138</v>
      </c>
    </row>
    <row r="12" spans="2:7" x14ac:dyDescent="0.25"/>
    <row r="13" spans="2:7" x14ac:dyDescent="0.25"/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</sheetData>
  <mergeCells count="1">
    <mergeCell ref="B1:G3"/>
  </mergeCells>
  <conditionalFormatting sqref="F9:F11">
    <cfRule type="expression" dxfId="31" priority="1">
      <formula>MOD(ROW(),2)=0</formula>
    </cfRule>
  </conditionalFormatting>
  <conditionalFormatting sqref="B9:E11">
    <cfRule type="expression" dxfId="30" priority="2">
      <formula>MOD(ROW(),2)=0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showGridLines="0" showRowColHeaders="0" zoomScale="80" zoomScaleNormal="80" workbookViewId="0">
      <selection activeCell="J31" sqref="J31"/>
    </sheetView>
  </sheetViews>
  <sheetFormatPr defaultColWidth="0" defaultRowHeight="15.75" x14ac:dyDescent="0.25"/>
  <cols>
    <col min="1" max="1" width="25.5703125" style="82" customWidth="1"/>
    <col min="2" max="2" width="10.5703125" style="84" bestFit="1" customWidth="1"/>
    <col min="3" max="4" width="12.7109375" style="82" customWidth="1"/>
    <col min="5" max="5" width="2.28515625" style="83" customWidth="1"/>
    <col min="6" max="7" width="12.7109375" style="82" customWidth="1"/>
    <col min="8" max="8" width="12.85546875" style="82" customWidth="1"/>
    <col min="9" max="10" width="9.140625" style="82" customWidth="1"/>
    <col min="11" max="11" width="9.5703125" style="82" customWidth="1"/>
    <col min="12" max="12" width="11.140625" style="82" hidden="1" customWidth="1"/>
    <col min="13" max="16384" width="9.140625" style="82" hidden="1"/>
  </cols>
  <sheetData>
    <row r="1" spans="1:8" x14ac:dyDescent="0.25">
      <c r="A1"/>
      <c r="B1" s="314"/>
      <c r="C1" s="315"/>
      <c r="D1" s="315"/>
      <c r="E1" s="315"/>
      <c r="F1" s="315"/>
      <c r="G1" s="315"/>
    </row>
    <row r="2" spans="1:8" x14ac:dyDescent="0.25">
      <c r="A2"/>
      <c r="B2" s="314"/>
      <c r="C2" s="315"/>
      <c r="D2" s="315"/>
      <c r="E2" s="315"/>
      <c r="F2" s="315"/>
      <c r="G2" s="315"/>
    </row>
    <row r="3" spans="1:8" x14ac:dyDescent="0.25">
      <c r="A3"/>
      <c r="B3" s="314"/>
      <c r="C3" s="315"/>
      <c r="D3" s="315"/>
      <c r="E3" s="315"/>
      <c r="F3" s="315"/>
      <c r="G3" s="315"/>
    </row>
    <row r="4" spans="1:8" x14ac:dyDescent="0.25">
      <c r="A4"/>
      <c r="B4" s="314"/>
      <c r="C4" s="315"/>
      <c r="D4" s="315"/>
      <c r="E4" s="315"/>
      <c r="F4" s="315"/>
      <c r="G4" s="315"/>
    </row>
    <row r="5" spans="1:8" x14ac:dyDescent="0.25">
      <c r="A5"/>
      <c r="B5" s="315"/>
      <c r="C5" s="315"/>
      <c r="D5" s="315"/>
      <c r="E5" s="315"/>
      <c r="F5" s="315"/>
      <c r="G5" s="315"/>
    </row>
    <row r="6" spans="1:8" ht="18.95" customHeight="1" x14ac:dyDescent="0.25">
      <c r="A6"/>
      <c r="B6" s="315"/>
      <c r="C6" s="315"/>
      <c r="D6" s="315"/>
      <c r="E6" s="315"/>
      <c r="F6" s="315"/>
      <c r="G6" s="315"/>
    </row>
    <row r="7" spans="1:8" ht="27" customHeight="1" x14ac:dyDescent="0.25">
      <c r="B7" s="89" t="s">
        <v>24</v>
      </c>
      <c r="C7" s="75" t="s">
        <v>26</v>
      </c>
      <c r="D7" s="75" t="s">
        <v>27</v>
      </c>
      <c r="E7" s="90"/>
      <c r="F7" s="89" t="s">
        <v>24</v>
      </c>
      <c r="G7" s="75" t="s">
        <v>26</v>
      </c>
      <c r="H7" s="75" t="s">
        <v>25</v>
      </c>
    </row>
    <row r="8" spans="1:8" ht="27.75" hidden="1" customHeight="1" x14ac:dyDescent="0.25">
      <c r="B8" s="211">
        <v>2016</v>
      </c>
      <c r="C8" s="212">
        <v>11.62</v>
      </c>
      <c r="D8" s="212">
        <v>11.57</v>
      </c>
      <c r="E8" s="213"/>
      <c r="F8" s="211">
        <v>2016</v>
      </c>
      <c r="G8" s="214">
        <v>8.1199999999999992</v>
      </c>
      <c r="H8" s="212">
        <v>5.37</v>
      </c>
    </row>
    <row r="9" spans="1:8" ht="27.75" customHeight="1" x14ac:dyDescent="0.25">
      <c r="B9" s="211">
        <v>2017</v>
      </c>
      <c r="C9" s="212">
        <v>11.32</v>
      </c>
      <c r="D9" s="212">
        <v>11.18</v>
      </c>
      <c r="E9" s="213"/>
      <c r="F9" s="211">
        <v>2017</v>
      </c>
      <c r="G9" s="214">
        <v>7.76</v>
      </c>
      <c r="H9" s="212">
        <v>5.44</v>
      </c>
    </row>
    <row r="10" spans="1:8" ht="27.75" customHeight="1" x14ac:dyDescent="0.25">
      <c r="B10" s="211">
        <v>2018</v>
      </c>
      <c r="C10" s="212">
        <v>11.03</v>
      </c>
      <c r="D10" s="212">
        <v>10.42</v>
      </c>
      <c r="E10" s="213"/>
      <c r="F10" s="211">
        <v>2018</v>
      </c>
      <c r="G10" s="214">
        <v>7.39</v>
      </c>
      <c r="H10" s="212">
        <v>5.13</v>
      </c>
    </row>
    <row r="11" spans="1:8" ht="27.75" customHeight="1" x14ac:dyDescent="0.25">
      <c r="B11" s="211">
        <v>2019</v>
      </c>
      <c r="C11" s="212">
        <v>10.73</v>
      </c>
      <c r="D11" s="212">
        <v>10.56</v>
      </c>
      <c r="E11" s="213"/>
      <c r="F11" s="211">
        <v>2019</v>
      </c>
      <c r="G11" s="214">
        <v>7.3</v>
      </c>
      <c r="H11" s="212">
        <v>4.8899999999999997</v>
      </c>
    </row>
    <row r="12" spans="1:8" ht="27.75" customHeight="1" x14ac:dyDescent="0.25">
      <c r="B12" s="211">
        <v>2020</v>
      </c>
      <c r="C12" s="212">
        <v>10.44</v>
      </c>
      <c r="D12" s="212">
        <v>9.57</v>
      </c>
      <c r="E12" s="213"/>
      <c r="F12" s="211">
        <v>2020</v>
      </c>
      <c r="G12" s="214">
        <v>6.67</v>
      </c>
      <c r="H12" s="212">
        <v>4.8600000000000003</v>
      </c>
    </row>
    <row r="13" spans="1:8" ht="27.75" customHeight="1" x14ac:dyDescent="0.25">
      <c r="B13" s="211" t="s">
        <v>139</v>
      </c>
      <c r="C13" s="212">
        <v>10.08</v>
      </c>
      <c r="D13" s="253" t="s">
        <v>214</v>
      </c>
      <c r="E13" s="213"/>
      <c r="F13" s="215" t="s">
        <v>139</v>
      </c>
      <c r="G13" s="216">
        <v>6.56</v>
      </c>
      <c r="H13" s="253" t="s">
        <v>213</v>
      </c>
    </row>
  </sheetData>
  <mergeCells count="1">
    <mergeCell ref="B1:G6"/>
  </mergeCells>
  <conditionalFormatting sqref="B12:D12 F12:H12">
    <cfRule type="expression" dxfId="29" priority="2">
      <formula>MOD(ROW(),2)=0</formula>
    </cfRule>
  </conditionalFormatting>
  <conditionalFormatting sqref="B8:D11 F8:H11">
    <cfRule type="expression" dxfId="28" priority="3">
      <formula>MOD(ROW(),2)=0</formula>
    </cfRule>
  </conditionalFormatting>
  <conditionalFormatting sqref="B13:D13 F13:H13">
    <cfRule type="expression" dxfId="27" priority="1">
      <formula>MOD(ROW(),2)=0</formula>
    </cfRule>
  </conditionalFormatting>
  <pageMargins left="0.511811024" right="0.511811024" top="0.78740157499999996" bottom="0.78740157499999996" header="0.31496062000000002" footer="0.31496062000000002"/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showGridLines="0" showRowColHeaders="0" zoomScale="80" zoomScaleNormal="80" workbookViewId="0">
      <selection activeCell="I45" sqref="I45"/>
    </sheetView>
  </sheetViews>
  <sheetFormatPr defaultColWidth="0" defaultRowHeight="15" customHeight="1" x14ac:dyDescent="0.25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11" width="6.28515625" customWidth="1"/>
    <col min="12" max="16384" width="0.85546875" hidden="1"/>
  </cols>
  <sheetData>
    <row r="1" spans="2:7" x14ac:dyDescent="0.25">
      <c r="B1" s="314"/>
      <c r="C1" s="315"/>
      <c r="D1" s="315"/>
      <c r="E1" s="315"/>
      <c r="F1" s="315"/>
      <c r="G1" s="315"/>
    </row>
    <row r="2" spans="2:7" x14ac:dyDescent="0.25">
      <c r="B2" s="315"/>
      <c r="C2" s="315"/>
      <c r="D2" s="315"/>
      <c r="E2" s="315"/>
      <c r="F2" s="315"/>
      <c r="G2" s="315"/>
    </row>
    <row r="3" spans="2:7" x14ac:dyDescent="0.25">
      <c r="B3" s="315"/>
      <c r="C3" s="315"/>
      <c r="D3" s="315"/>
      <c r="E3" s="315"/>
      <c r="F3" s="315"/>
      <c r="G3" s="315"/>
    </row>
    <row r="4" spans="2:7" x14ac:dyDescent="0.25">
      <c r="B4" s="315"/>
      <c r="C4" s="315"/>
      <c r="D4" s="315"/>
      <c r="E4" s="315"/>
      <c r="F4" s="315"/>
      <c r="G4" s="315"/>
    </row>
    <row r="5" spans="2:7" x14ac:dyDescent="0.25">
      <c r="B5" s="315"/>
      <c r="C5" s="315"/>
      <c r="D5" s="315"/>
      <c r="E5" s="315"/>
      <c r="F5" s="315"/>
      <c r="G5" s="315"/>
    </row>
    <row r="6" spans="2:7" x14ac:dyDescent="0.25">
      <c r="B6" s="315"/>
      <c r="C6" s="315"/>
      <c r="D6" s="315"/>
      <c r="E6" s="315"/>
      <c r="F6" s="315"/>
      <c r="G6" s="315"/>
    </row>
  </sheetData>
  <mergeCells count="1">
    <mergeCell ref="B1:G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Cemig (Índice)</vt:lpstr>
      <vt:lpstr>1.1 RAP 2020-2021 </vt:lpstr>
      <vt:lpstr>1.2 Usinas</vt:lpstr>
      <vt:lpstr>1.3 Balanço de Energia</vt:lpstr>
      <vt:lpstr>1.4 Mercado de Energia</vt:lpstr>
      <vt:lpstr>1.5 EE comprada para revenda</vt:lpstr>
      <vt:lpstr>1.6 Perdas Energia</vt:lpstr>
      <vt:lpstr>1.7 DEC _ FEC</vt:lpstr>
      <vt:lpstr>1.8 Taxa de arrecadação_Inad</vt:lpstr>
      <vt:lpstr>2.1 Receita</vt:lpstr>
      <vt:lpstr>2.2 Custos Despesas operaci</vt:lpstr>
      <vt:lpstr>2.3 LAJIDA</vt:lpstr>
      <vt:lpstr>2.4 Resultado Financeiro</vt:lpstr>
      <vt:lpstr>2.5 Endividamento</vt:lpstr>
      <vt:lpstr>2.6 Endividamento (Debêntures)</vt:lpstr>
      <vt:lpstr>2.7 Investimentos</vt:lpstr>
      <vt:lpstr>3.1 BP (Ativo)</vt:lpstr>
      <vt:lpstr>3.2 BP (Passivo)</vt:lpstr>
      <vt:lpstr>4.1 DRE</vt:lpstr>
      <vt:lpstr>5. Fluxo de caixa</vt:lpstr>
      <vt:lpstr>6. Desempenhos das ações</vt:lpstr>
      <vt:lpstr>'2.2 Custos Despesas operaci'!_Hlk160453777</vt:lpstr>
      <vt:lpstr>'1.5 EE comprada para revenda'!_Toc223922453</vt:lpstr>
      <vt:lpstr>'5. Fluxo de caixa'!_Toc229977613</vt:lpstr>
      <vt:lpstr>'6. Desempenhos das ações'!_Toc229977613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2021-05-14T21:21:34Z</dcterms:modified>
</cp:coreProperties>
</file>