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8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I:\SA\RI\RI_DADOS\1_Informacoes_Tecnicas_e_Financeiras\1. Resultados\2020 e anos anteriores\2020\1 - Tabelas Release\Cemig Consolidado\2022\1T22\"/>
    </mc:Choice>
  </mc:AlternateContent>
  <xr:revisionPtr revIDLastSave="0" documentId="13_ncr:1_{640E4734-60F2-40EA-9A17-939FFCCBB265}" xr6:coauthVersionLast="47" xr6:coauthVersionMax="47" xr10:uidLastSave="{00000000-0000-0000-0000-000000000000}"/>
  <bookViews>
    <workbookView xWindow="20370" yWindow="-930" windowWidth="19440" windowHeight="14880" tabRatio="827" xr2:uid="{00000000-000D-0000-FFFF-FFFF00000000}"/>
  </bookViews>
  <sheets>
    <sheet name="Cemig (Índice)" sheetId="1" r:id="rId1"/>
    <sheet name="1.1 RAP 2021-2022 " sheetId="3" r:id="rId2"/>
    <sheet name="1.2 Usinas" sheetId="4" r:id="rId3"/>
    <sheet name="1.3 Balanço de Energia" sheetId="5" r:id="rId4"/>
    <sheet name="1.4 Mercado de Energia" sheetId="6" r:id="rId5"/>
    <sheet name="1.5 EE comprada para revenda" sheetId="19" r:id="rId6"/>
    <sheet name="1.6 Perdas Energia" sheetId="7" r:id="rId7"/>
    <sheet name="1.7 DEC _ FEC" sheetId="8" r:id="rId8"/>
    <sheet name="1.8 Taxa de arrecadação_Inad" sheetId="20" r:id="rId9"/>
    <sheet name="2.1 Receita" sheetId="9" r:id="rId10"/>
    <sheet name="2.2 Custos Despesas operaci" sheetId="10" r:id="rId11"/>
    <sheet name="2.3 LAJIDA" sheetId="11" r:id="rId12"/>
    <sheet name="2.4 Resultado Financeiro" sheetId="12" r:id="rId13"/>
    <sheet name="2.5 Endividamento" sheetId="13" r:id="rId14"/>
    <sheet name="2.6 Endividamento (Debêntures)" sheetId="21" r:id="rId15"/>
    <sheet name="2.7 Investimentos" sheetId="14" r:id="rId16"/>
    <sheet name="3.1 BP (Ativo)" sheetId="15" r:id="rId17"/>
    <sheet name="3.2 BP (Passivo)" sheetId="16" r:id="rId18"/>
    <sheet name="4.1 DRE" sheetId="17" r:id="rId19"/>
    <sheet name="5. Fluxo de caixa" sheetId="18" r:id="rId20"/>
    <sheet name="6. Desempenhos das ações" sheetId="22" r:id="rId21"/>
  </sheets>
  <externalReferences>
    <externalReference r:id="rId22"/>
    <externalReference r:id="rId23"/>
  </externalReferences>
  <definedNames>
    <definedName name="_Hlk160453777" localSheetId="10">'2.2 Custos Despesas operaci'!$B$11</definedName>
    <definedName name="_Toc223922453" localSheetId="5">'1.5 EE comprada para revenda'!$B$7</definedName>
    <definedName name="_Toc229977613" localSheetId="19">'5. Fluxo de caixa'!$B$7</definedName>
    <definedName name="_Toc229977613" localSheetId="20">'6. Desempenhos das ações'!$B$7</definedName>
    <definedName name="_Toc282006926" localSheetId="17">'3.2 BP (Passivo)'!$B$6</definedName>
    <definedName name="_Toc282006927" localSheetId="17">'3.2 BP (Passivo)'!$B$7</definedName>
    <definedName name="_Toc288721758" localSheetId="10">'2.2 Custos Despesas operaci'!#REF!</definedName>
    <definedName name="_Toc288721760" localSheetId="10">'2.2 Custos Despesas operaci'!#REF!</definedName>
    <definedName name="_xlcn.WorksheetConnection_teste_atualizado1.xlsmTabela290620161" hidden="1">[1]!Tabela30102017[#Data]</definedName>
    <definedName name="_xlcn.WorksheetConnection_teste_atualizado1.xlsxTabela11" hidden="1">[1]!Tabela1[#Data]</definedName>
    <definedName name="Tabela20042017">[1]!Tabela301011121314[#Data]</definedName>
    <definedName name="Tabela29062016">[1]!Tabela301011121314[#Data]</definedName>
    <definedName name="Tabela31032017">[1]!Tabela301011121314[#Data]</definedName>
    <definedName name="Timeline_Operação_Comercial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16" i="14" l="1"/>
  <c r="C18" i="14" s="1"/>
  <c r="E9" i="3" l="1"/>
  <c r="E55" i="3"/>
  <c r="E12" i="3"/>
  <c r="E11" i="3"/>
  <c r="E10" i="3"/>
</calcChain>
</file>

<file path=xl/sharedStrings.xml><?xml version="1.0" encoding="utf-8"?>
<sst xmlns="http://schemas.openxmlformats.org/spreadsheetml/2006/main" count="657" uniqueCount="464">
  <si>
    <t>Total</t>
  </si>
  <si>
    <t>Valores em MW</t>
  </si>
  <si>
    <t>CCGF</t>
  </si>
  <si>
    <t>CCEN</t>
  </si>
  <si>
    <t>Vendas na CCEE</t>
  </si>
  <si>
    <t>Vendas no MRE</t>
  </si>
  <si>
    <t>Energia Comprada</t>
  </si>
  <si>
    <t>Vendas CEMIG GT no Mercado Livre</t>
  </si>
  <si>
    <t>Energia Comercializada</t>
  </si>
  <si>
    <t>Energia Produzida</t>
  </si>
  <si>
    <t>R$</t>
  </si>
  <si>
    <t>MWh</t>
  </si>
  <si>
    <t>Preço Médio MWh Faturado  (R$/MWh)
(1)</t>
  </si>
  <si>
    <t xml:space="preserve">R$ </t>
  </si>
  <si>
    <t>MWh
(2)</t>
  </si>
  <si>
    <t>Variação %</t>
  </si>
  <si>
    <t>Ano</t>
  </si>
  <si>
    <t>FECi</t>
  </si>
  <si>
    <t>Limite</t>
  </si>
  <si>
    <t>DECi</t>
  </si>
  <si>
    <t>Trimestre</t>
  </si>
  <si>
    <t>(Em milhares de Reais)</t>
  </si>
  <si>
    <t>Var %</t>
  </si>
  <si>
    <t>LAJIDA - R$ mil</t>
  </si>
  <si>
    <t>Moedas</t>
  </si>
  <si>
    <t>Consolidado</t>
  </si>
  <si>
    <t>Realizado</t>
  </si>
  <si>
    <t>Descrição (milhares)</t>
  </si>
  <si>
    <t>(Em milhares de Reais, exceto resultado por ação)</t>
  </si>
  <si>
    <t>Financiadores</t>
  </si>
  <si>
    <t>Vencimento principal</t>
  </si>
  <si>
    <t>Encargos financeiros anuais</t>
  </si>
  <si>
    <t>Circulante</t>
  </si>
  <si>
    <t>Não circulante</t>
  </si>
  <si>
    <t>Denominação</t>
  </si>
  <si>
    <t>Jan a Mar/2021</t>
  </si>
  <si>
    <t>Receita Anual Permitida - RAP</t>
  </si>
  <si>
    <t xml:space="preserve">RAP </t>
  </si>
  <si>
    <t>% Cemig</t>
  </si>
  <si>
    <t>Cemig</t>
  </si>
  <si>
    <t>Vencimento</t>
  </si>
  <si>
    <t xml:space="preserve">Cemig </t>
  </si>
  <si>
    <t xml:space="preserve">Cemig GT </t>
  </si>
  <si>
    <t>Cemig Itajuba</t>
  </si>
  <si>
    <t>Centroeste</t>
  </si>
  <si>
    <t>Taesa</t>
  </si>
  <si>
    <t>Munirah</t>
  </si>
  <si>
    <t>GTESA</t>
  </si>
  <si>
    <t>ETAU</t>
  </si>
  <si>
    <t>ETEO</t>
  </si>
  <si>
    <t xml:space="preserve">ATE I </t>
  </si>
  <si>
    <t xml:space="preserve">ATE II </t>
  </si>
  <si>
    <t xml:space="preserve">EATE </t>
  </si>
  <si>
    <t xml:space="preserve">ETEP </t>
  </si>
  <si>
    <t xml:space="preserve">ENTE </t>
  </si>
  <si>
    <t xml:space="preserve">ECTE </t>
  </si>
  <si>
    <t xml:space="preserve">ERTE </t>
  </si>
  <si>
    <t xml:space="preserve">Lumitrans </t>
  </si>
  <si>
    <t xml:space="preserve">Transleste </t>
  </si>
  <si>
    <t xml:space="preserve">Transirapé </t>
  </si>
  <si>
    <t xml:space="preserve">Transudeste </t>
  </si>
  <si>
    <t xml:space="preserve">ATE III </t>
  </si>
  <si>
    <t xml:space="preserve">São Gotardo </t>
  </si>
  <si>
    <t xml:space="preserve">Mariana </t>
  </si>
  <si>
    <t xml:space="preserve">Miracema </t>
  </si>
  <si>
    <t xml:space="preserve">Paraguaçu </t>
  </si>
  <si>
    <t xml:space="preserve">Brasnorte </t>
  </si>
  <si>
    <t xml:space="preserve">STC </t>
  </si>
  <si>
    <t xml:space="preserve">EBTE </t>
  </si>
  <si>
    <t xml:space="preserve">ETSE </t>
  </si>
  <si>
    <t xml:space="preserve">ESTE </t>
  </si>
  <si>
    <t xml:space="preserve">EDTE </t>
  </si>
  <si>
    <t>RAP TOTAL CEMIG</t>
  </si>
  <si>
    <t>Belo Monte</t>
  </si>
  <si>
    <t>Emborcação</t>
  </si>
  <si>
    <t>Santo Antônio</t>
  </si>
  <si>
    <t>Nova Ponte</t>
  </si>
  <si>
    <t>Três Marias</t>
  </si>
  <si>
    <t>Irapé</t>
  </si>
  <si>
    <t xml:space="preserve">Aimorés                      </t>
  </si>
  <si>
    <t>Salto Grande</t>
  </si>
  <si>
    <t>Amador Aguiar I (Capim Branco I)</t>
  </si>
  <si>
    <t xml:space="preserve">Sá Carvalho     </t>
  </si>
  <si>
    <t xml:space="preserve">Queimado  </t>
  </si>
  <si>
    <t>Amador Aguiar II (Capim Branco II)</t>
  </si>
  <si>
    <t xml:space="preserve">Funil                       </t>
  </si>
  <si>
    <t xml:space="preserve">Igarapava                  </t>
  </si>
  <si>
    <t>Rosal</t>
  </si>
  <si>
    <t>Baguari</t>
  </si>
  <si>
    <t>Itutinga</t>
  </si>
  <si>
    <t>Camargos</t>
  </si>
  <si>
    <t xml:space="preserve">Porto Estrela       </t>
  </si>
  <si>
    <t>Volta do Rio</t>
  </si>
  <si>
    <t>Retiro Baixo</t>
  </si>
  <si>
    <t>Candonga</t>
  </si>
  <si>
    <t xml:space="preserve">Pai Joaquim             </t>
  </si>
  <si>
    <t xml:space="preserve"> Piau</t>
  </si>
  <si>
    <t>Paracambi</t>
  </si>
  <si>
    <t xml:space="preserve">Praias de Parajuru </t>
  </si>
  <si>
    <t xml:space="preserve">Cachoeirão                        </t>
  </si>
  <si>
    <t xml:space="preserve">Salto Voltão         </t>
  </si>
  <si>
    <t>Gafanhoto</t>
  </si>
  <si>
    <t>Peti</t>
  </si>
  <si>
    <t>Santo Inácio III</t>
  </si>
  <si>
    <t>Pipoca</t>
  </si>
  <si>
    <t>Poço Fundo</t>
  </si>
  <si>
    <t xml:space="preserve"> Joasal</t>
  </si>
  <si>
    <t>São Raimundo</t>
  </si>
  <si>
    <t>Santo Inácio IV</t>
  </si>
  <si>
    <t>Usina</t>
  </si>
  <si>
    <t>Potência 
Cemig H</t>
  </si>
  <si>
    <t>Garantia Física 
Cemig H</t>
  </si>
  <si>
    <t xml:space="preserve">Fim da 
Concessão </t>
  </si>
  <si>
    <t>Tipo de 
Usina</t>
  </si>
  <si>
    <t>UHE</t>
  </si>
  <si>
    <t>EOL</t>
  </si>
  <si>
    <t>PCH</t>
  </si>
  <si>
    <t>Outras</t>
  </si>
  <si>
    <t>1T21</t>
  </si>
  <si>
    <t>CMIG4 (PN) no fechamento (R$/ação)</t>
  </si>
  <si>
    <t>CMIG3 (ON) no fechamento (R$/ação)</t>
  </si>
  <si>
    <t>CIG (ADR PN) no fechamento (US$/ação)</t>
  </si>
  <si>
    <t>CIG.C (ADR ON) no fechamento (US$/ação)</t>
  </si>
  <si>
    <t>XCMIG (Cemig PN Latibex) no fechamento (Euro/ação)</t>
  </si>
  <si>
    <t>CMIG4 (PN) (R$ milhões)</t>
  </si>
  <si>
    <t>CMIG3 (ON) (R$ milhões)</t>
  </si>
  <si>
    <t>CIG (ADR PN)  (US$ milhões)</t>
  </si>
  <si>
    <t>CIG.C (ADR ON)  (US$ milhões)</t>
  </si>
  <si>
    <t>Índices</t>
  </si>
  <si>
    <t>IEE</t>
  </si>
  <si>
    <t>IBOV</t>
  </si>
  <si>
    <t>DJIA</t>
  </si>
  <si>
    <t>Indicadores</t>
  </si>
  <si>
    <t>Valor de mercado no final do exercício (R$ milhões)</t>
  </si>
  <si>
    <t>(1) EV = Valor de mercado (R$/ação x quantidade de ações) + dívida líquida consolidada;</t>
  </si>
  <si>
    <t>(2) Cotações ajustadas por proventos, inclusive dividendos</t>
  </si>
  <si>
    <t>(3) Dividendos distribuídos nos últimos quatro trimestres / cotação de fechamento das ações</t>
  </si>
  <si>
    <t>REQUISITOS TOTAIS</t>
  </si>
  <si>
    <t xml:space="preserve">Geração Própria                               </t>
  </si>
  <si>
    <t xml:space="preserve">Energia Empresas Coligadas          </t>
  </si>
  <si>
    <t xml:space="preserve">Perdas Geração Rede Básica          </t>
  </si>
  <si>
    <t xml:space="preserve">Itaipu </t>
  </si>
  <si>
    <t xml:space="preserve">Compra na CCEE                            </t>
  </si>
  <si>
    <t xml:space="preserve">Contratos Bilaterais                       </t>
  </si>
  <si>
    <t>Perdas - Rede de Distribuição</t>
  </si>
  <si>
    <t>Perdas - Rede Básica</t>
  </si>
  <si>
    <r>
      <t xml:space="preserve">Vendas CEMIG D no Mercado  Cativo </t>
    </r>
    <r>
      <rPr>
        <vertAlign val="superscript"/>
        <sz val="10"/>
        <color rgb="FF000000"/>
        <rFont val="Arial"/>
        <family val="2"/>
      </rPr>
      <t>(7)</t>
    </r>
  </si>
  <si>
    <r>
      <t>Vendas Empresas Coligadas</t>
    </r>
    <r>
      <rPr>
        <vertAlign val="superscript"/>
        <sz val="10"/>
        <color rgb="FF000000"/>
        <rFont val="Arial"/>
        <family val="2"/>
      </rPr>
      <t xml:space="preserve"> (5)</t>
    </r>
  </si>
  <si>
    <r>
      <t>Vendas CEMIG GT às Distribuidoras</t>
    </r>
    <r>
      <rPr>
        <vertAlign val="superscript"/>
        <sz val="10"/>
        <color rgb="FF000000"/>
        <rFont val="Arial"/>
        <family val="2"/>
      </rPr>
      <t>(6)</t>
    </r>
  </si>
  <si>
    <r>
      <t xml:space="preserve">Contratos Regulados </t>
    </r>
    <r>
      <rPr>
        <b/>
        <vertAlign val="superscript"/>
        <sz val="10"/>
        <color rgb="FF000000"/>
        <rFont val="Arial"/>
        <family val="2"/>
      </rPr>
      <t>(1)</t>
    </r>
  </si>
  <si>
    <r>
      <t xml:space="preserve">Compra no MRE </t>
    </r>
    <r>
      <rPr>
        <b/>
        <vertAlign val="superscript"/>
        <sz val="10"/>
        <color rgb="FF000000"/>
        <rFont val="Arial"/>
        <family val="2"/>
      </rPr>
      <t>(2)</t>
    </r>
    <r>
      <rPr>
        <b/>
        <sz val="10"/>
        <color rgb="FF000000"/>
        <rFont val="Arial"/>
        <family val="2"/>
      </rPr>
      <t xml:space="preserve">                           </t>
    </r>
  </si>
  <si>
    <r>
      <t xml:space="preserve">Recebimento na RD </t>
    </r>
    <r>
      <rPr>
        <b/>
        <vertAlign val="superscript"/>
        <sz val="10"/>
        <color rgb="FF000000"/>
        <rFont val="Arial"/>
        <family val="2"/>
      </rPr>
      <t>(3)</t>
    </r>
    <r>
      <rPr>
        <b/>
        <sz val="10"/>
        <color rgb="FF000000"/>
        <rFont val="Arial"/>
        <family val="2"/>
      </rPr>
      <t xml:space="preserve">                        </t>
    </r>
  </si>
  <si>
    <r>
      <t xml:space="preserve">PROINFA  </t>
    </r>
    <r>
      <rPr>
        <b/>
        <vertAlign val="superscript"/>
        <sz val="10"/>
        <color rgb="FF000000"/>
        <rFont val="Arial"/>
        <family val="2"/>
      </rPr>
      <t>(4)</t>
    </r>
  </si>
  <si>
    <t>Compreende o balanço de energia do grupo Cemig , empresas integrais : Cemig  D, Cemig GT,  Cemig PCH, Horizontes, Rosal, Sá Carvalho e SPE's .Exclui transações entre as empresas .</t>
  </si>
  <si>
    <t>1. Contratos de Comercialização de Energia no Ambiente Regulado - CCEAR e Leilão de Ajuste</t>
  </si>
  <si>
    <t>2. Mecanismo de Realocação de Energia - MRE</t>
  </si>
  <si>
    <t>3. Geração injetada diretamente na Rede de Distribuição (Micro e Mini GD)</t>
  </si>
  <si>
    <t>4. Programa de incentivo às fontes alternativas de energia - PROINFA</t>
  </si>
  <si>
    <t>5. Contratos Bilaterais das empresas CEMIG GT, Sá Carvalho, Horizontes, Rosal, CEMIG PCH e SPE's</t>
  </si>
  <si>
    <t>6. Vendas da Cemig GT no Ambiente de Contratação Regulado - ACR</t>
  </si>
  <si>
    <t>7. Considera a energia compesada pela Micro e Mini GD e o mês de referência é o de leitura</t>
  </si>
  <si>
    <t>Residencial</t>
  </si>
  <si>
    <t>Industrial</t>
  </si>
  <si>
    <t>Comércio, serviços e outros</t>
  </si>
  <si>
    <t>Rural</t>
  </si>
  <si>
    <t>Poder público</t>
  </si>
  <si>
    <t>Iluminação pública</t>
  </si>
  <si>
    <t>Serviço público</t>
  </si>
  <si>
    <t>Subtotal</t>
  </si>
  <si>
    <t>Consumo Próprio</t>
  </si>
  <si>
    <t>-</t>
  </si>
  <si>
    <t>Fornecimento não faturado líquido</t>
  </si>
  <si>
    <t>Suprimento a outras concessionárias (3)</t>
  </si>
  <si>
    <t>Suprimento não faturado líquido</t>
  </si>
  <si>
    <t xml:space="preserve">Energia de Itaipu Binacional </t>
  </si>
  <si>
    <t xml:space="preserve">Contratos por cotas de garantia física </t>
  </si>
  <si>
    <t xml:space="preserve">Cotas das usinas de Angra I e II </t>
  </si>
  <si>
    <t xml:space="preserve">Energia de curto prazo </t>
  </si>
  <si>
    <t xml:space="preserve">PROINFA </t>
  </si>
  <si>
    <t xml:space="preserve">Contratos bilaterais </t>
  </si>
  <si>
    <t xml:space="preserve">Energia adquirida através de leilão em ambiente regulado </t>
  </si>
  <si>
    <t>Geração distribuída</t>
  </si>
  <si>
    <t>Créditos de PIS/Pasep e Cofins</t>
  </si>
  <si>
    <t>Perdas Reais</t>
  </si>
  <si>
    <t>Perdas Totais (GWh)</t>
  </si>
  <si>
    <t>% Perdas Totais</t>
  </si>
  <si>
    <t>% Perdas regulatórias</t>
  </si>
  <si>
    <t xml:space="preserve">Receita de construção de distribuição </t>
  </si>
  <si>
    <t>Fornecimento de gás</t>
  </si>
  <si>
    <t>Multa por violação de padrão indicador de continuidade</t>
  </si>
  <si>
    <t>Receita operacional líquida</t>
  </si>
  <si>
    <t>Fornecimento bruto de energia elétrica</t>
  </si>
  <si>
    <t>Receita de uso dos sistemas elétricos de distribuição – TUSD</t>
  </si>
  <si>
    <t>CVA e outros componentes financeiros</t>
  </si>
  <si>
    <t>Restituição de créditos de PIS/Pasep e Cofins aos consumidores – Realização</t>
  </si>
  <si>
    <t>Ajuste de expectativa do fluxo de caixa do ativo financeiro indenizável da concessão de distribuição</t>
  </si>
  <si>
    <t>Liquidação na CCEE</t>
  </si>
  <si>
    <t>Outras receitas operacionais</t>
  </si>
  <si>
    <t>Impostos e encargos incidentes sobre a receita</t>
  </si>
  <si>
    <t xml:space="preserve">Pessoal </t>
  </si>
  <si>
    <t>Participação dos empregados e administradores no resultado</t>
  </si>
  <si>
    <t>Materiais</t>
  </si>
  <si>
    <t>Encargos de uso da rede básica de transmissão</t>
  </si>
  <si>
    <t>Gás comprado para revenda</t>
  </si>
  <si>
    <t>Obrigações pós-emprego</t>
  </si>
  <si>
    <t>Serviços de terceiros</t>
  </si>
  <si>
    <t>Energia elétrica comprada para revenda</t>
  </si>
  <si>
    <t>Depreciação e amortização</t>
  </si>
  <si>
    <t>Provisões e ajustes para perdas operacionais</t>
  </si>
  <si>
    <t>Custos de construção da infraestrutura</t>
  </si>
  <si>
    <t>Outras despesas operacionais líquidas</t>
  </si>
  <si>
    <t>Resultado do período</t>
  </si>
  <si>
    <t xml:space="preserve">+ Despesa de imposto de renda e contribuição social </t>
  </si>
  <si>
    <t>+ Resultado financeiro</t>
  </si>
  <si>
    <t>+ Depreciação e amortização</t>
  </si>
  <si>
    <t>Efeitos não recorrentes e não caixa</t>
  </si>
  <si>
    <t>+ Lucro líquido atribuído a acionistas não-controladores</t>
  </si>
  <si>
    <t xml:space="preserve">+ Reversão de provisões tributárias </t>
  </si>
  <si>
    <t xml:space="preserve">RECEITAS FINANCEIRAS </t>
  </si>
  <si>
    <t>Renda de aplicação financeira</t>
  </si>
  <si>
    <t>Acréscimos moratórios sobre venda de energia</t>
  </si>
  <si>
    <t>Variação monetária</t>
  </si>
  <si>
    <t>Variação monetária de depósitos vinculados a litígios</t>
  </si>
  <si>
    <t xml:space="preserve">DESPESAS FINANCEIRAS </t>
  </si>
  <si>
    <t>Variações cambiais – Itaipu Binacional</t>
  </si>
  <si>
    <t>Variação monetária – Concessão Onerosa</t>
  </si>
  <si>
    <t>RESULTADO FINANCEIRO LÍQUIDO</t>
  </si>
  <si>
    <t>Variação monetária – CVA</t>
  </si>
  <si>
    <t>Amortização do custo de transação</t>
  </si>
  <si>
    <t>Variações cambiais – empréstimos e financiamentos</t>
  </si>
  <si>
    <t>Encargos e variação monetária de obrigação pós-emprego</t>
  </si>
  <si>
    <t>Variação monetária de arrendamento</t>
  </si>
  <si>
    <t>Dólar Norte-Americano</t>
  </si>
  <si>
    <t>Total por moedas</t>
  </si>
  <si>
    <t>Indexadores</t>
  </si>
  <si>
    <t>Total por indexadores</t>
  </si>
  <si>
    <t>(-) Custos de transação</t>
  </si>
  <si>
    <t>(±) Recursos antecipados</t>
  </si>
  <si>
    <t>(-) Deságio</t>
  </si>
  <si>
    <t>Total geral</t>
  </si>
  <si>
    <t>MOEDA ESTRANGEIRA</t>
  </si>
  <si>
    <t>U$$</t>
  </si>
  <si>
    <t>Dívida em moeda estrangeira</t>
  </si>
  <si>
    <t>MOEDA NACIONAL</t>
  </si>
  <si>
    <t>UFIR + 6,00% a 8,00%</t>
  </si>
  <si>
    <t>110,00% do CDI</t>
  </si>
  <si>
    <t>(-) Custos de Transação</t>
  </si>
  <si>
    <t>Dívida em moeda nacional</t>
  </si>
  <si>
    <t>Total de empréstimos e financiamento</t>
  </si>
  <si>
    <t>IPCA + 6,20%</t>
  </si>
  <si>
    <t>IPCA + 5,10%</t>
  </si>
  <si>
    <t>CDI + 0,45%</t>
  </si>
  <si>
    <t>IPCA + 4,10%</t>
  </si>
  <si>
    <t xml:space="preserve">TJLP+1,82% </t>
  </si>
  <si>
    <t>Selic + 1,82%</t>
  </si>
  <si>
    <t>TJLP + 1,82%</t>
  </si>
  <si>
    <t>CDI + 1,50%</t>
  </si>
  <si>
    <t>IPCA + 5,27%</t>
  </si>
  <si>
    <t>Total de debêntures</t>
  </si>
  <si>
    <t>Total geral consolidado</t>
  </si>
  <si>
    <t>Eurobonds</t>
  </si>
  <si>
    <t>Eletrobrás</t>
  </si>
  <si>
    <t>Sonda</t>
  </si>
  <si>
    <t>Debêntures - 3ª Emissão - 3ª Série</t>
  </si>
  <si>
    <t>Debêntures - 7ª Emissão - 1ª Série</t>
  </si>
  <si>
    <t>Debêntures - 7ª Emissão - 2ª Série</t>
  </si>
  <si>
    <t>Debêntures - - 4ª emissão - 1ª série</t>
  </si>
  <si>
    <t>Debêntures - 4ª emissão - 2ª série</t>
  </si>
  <si>
    <t>Debêntures - 4ª emissão - 3ª série</t>
  </si>
  <si>
    <t>Debêntures - 4ª emissão - 4ª série</t>
  </si>
  <si>
    <t>Debêntures - 7ª emissão - Série única</t>
  </si>
  <si>
    <t>Debêntures - 8ª emissão - Série única</t>
  </si>
  <si>
    <t>(-) Deságio na emissão de debêntures</t>
  </si>
  <si>
    <t>CIRCULANTE</t>
  </si>
  <si>
    <t>Caixa e equivalentes de caixa</t>
  </si>
  <si>
    <t>Títulos e valores mobiliários</t>
  </si>
  <si>
    <t>Ativos financeiros e setoriais da concessão</t>
  </si>
  <si>
    <t>Ativos de contrato</t>
  </si>
  <si>
    <t>Tributos compensáveis</t>
  </si>
  <si>
    <t>Imposto de renda e contribuição social a recuperar</t>
  </si>
  <si>
    <t>Dividendos a receber</t>
  </si>
  <si>
    <t>Contribuição de iluminação pública</t>
  </si>
  <si>
    <t>Reembolso de subsídios tarifários</t>
  </si>
  <si>
    <t>Instrumentos financeiros derivativos</t>
  </si>
  <si>
    <t>TOTAL DO CIRCULANTE</t>
  </si>
  <si>
    <t>NÃO CIRCULANTE</t>
  </si>
  <si>
    <t xml:space="preserve">Tributos compensáveis </t>
  </si>
  <si>
    <t>Impostos de renda e contribuição social diferidos</t>
  </si>
  <si>
    <t xml:space="preserve">Depósitos vinculados a litígios </t>
  </si>
  <si>
    <t>Contas a receber do Estado de Minas Gerais</t>
  </si>
  <si>
    <t>Investimentos</t>
  </si>
  <si>
    <t>Imobilizado</t>
  </si>
  <si>
    <t>Intangível</t>
  </si>
  <si>
    <t xml:space="preserve">Operações de arrendamento mercantil - direito de uso </t>
  </si>
  <si>
    <t>TOTAL DO NÃO CIRCULANTE</t>
  </si>
  <si>
    <t>TOTAL DO ATIVO</t>
  </si>
  <si>
    <t>Fornecedores</t>
  </si>
  <si>
    <t>Encargos regulatórios</t>
  </si>
  <si>
    <t>Impostos, taxas e contribuições</t>
  </si>
  <si>
    <t>Imposto de renda e contribuição social</t>
  </si>
  <si>
    <t>Juros sobre capital próprio e dividendos a pagar</t>
  </si>
  <si>
    <t>Empréstimos, financiamentos e debêntures</t>
  </si>
  <si>
    <t>Salários e contribuições sociais</t>
  </si>
  <si>
    <t>Passivo financeiro da concessão</t>
  </si>
  <si>
    <t>Pis/Pasep e Cofins a ser restituído a consumidores</t>
  </si>
  <si>
    <t>Opções de venda SAAG</t>
  </si>
  <si>
    <t>Operações de arrendamento mercantil</t>
  </si>
  <si>
    <t>Outras obrigações</t>
  </si>
  <si>
    <t>Imposto de renda e contribuição social diferidos</t>
  </si>
  <si>
    <t>Provisões</t>
  </si>
  <si>
    <t>PIS/Pasep e Cofins a ser restituído a consumidores</t>
  </si>
  <si>
    <t>TOTAL DO PASSIVO</t>
  </si>
  <si>
    <t xml:space="preserve">PATRIMÔNIO LÍQUIDO </t>
  </si>
  <si>
    <t>Capital social</t>
  </si>
  <si>
    <t>Reservas de capital</t>
  </si>
  <si>
    <t>Reservas de lucros</t>
  </si>
  <si>
    <t>Ajustes de avaliação patrimonial</t>
  </si>
  <si>
    <t>Lucros acumulados</t>
  </si>
  <si>
    <t>ATRIBUÍDO A PARTICIPAÇÃO DOS ACIONISTAS CONTROLADORES</t>
  </si>
  <si>
    <t>PARTICIPAÇÃO DE ACIONISTA NÃO-CONTROLADOR</t>
  </si>
  <si>
    <t>PATRIMÔNIO LÍQUIDO</t>
  </si>
  <si>
    <t>TOTAL DO PASSIVO E DO PATRIMÔNIO LÍQUIDO</t>
  </si>
  <si>
    <t>OPERAÇÕES EM CONTINUIDADE</t>
  </si>
  <si>
    <t>RECEITA LÍQUIDA</t>
  </si>
  <si>
    <t>CUSTOS OPERACIONAIS</t>
  </si>
  <si>
    <t>CUSTO COM ENERGIA ELÉTRICA E GÁS</t>
  </si>
  <si>
    <t xml:space="preserve">Energia elétrica comprada para revenda </t>
  </si>
  <si>
    <t>OUTROS CUSTOS</t>
  </si>
  <si>
    <t xml:space="preserve">Pessoal e administradores </t>
  </si>
  <si>
    <t xml:space="preserve">Provisões operacionais </t>
  </si>
  <si>
    <t>Custo de construção de infraestrutura</t>
  </si>
  <si>
    <t>Outros</t>
  </si>
  <si>
    <t>CUSTO TOTAL</t>
  </si>
  <si>
    <t>LUCRO BRUTO</t>
  </si>
  <si>
    <t xml:space="preserve">  Despesas com Vendas</t>
  </si>
  <si>
    <t xml:space="preserve">  Despesas Gerais e Administrativas</t>
  </si>
  <si>
    <t xml:space="preserve">  Despesas com Provisões Operacionais</t>
  </si>
  <si>
    <t xml:space="preserve"> Outras Despesas Operacionais, líquidas</t>
  </si>
  <si>
    <t>Revisão Tarifária Periódica, líquida</t>
  </si>
  <si>
    <t>Ganho na alienação de ativo mantido para venda, líquido</t>
  </si>
  <si>
    <t>Resultado de equivalência patrimonial</t>
  </si>
  <si>
    <t>Receitas financeiras</t>
  </si>
  <si>
    <t>Despesas financeiras</t>
  </si>
  <si>
    <t>Resultado antes do imposto de renda e da contribuição social</t>
  </si>
  <si>
    <t>Imposto de renda e contribuição social correntes</t>
  </si>
  <si>
    <t>Participação dos acionistas controladores</t>
  </si>
  <si>
    <t>Participação dos acionistas não-controladores</t>
  </si>
  <si>
    <t>FLUXO DE CAIXA DAS ATIVIDADES OPERACIONAIS</t>
  </si>
  <si>
    <t>Despesas (receitas) que não afetam o caixa e equivalentes de caixa</t>
  </si>
  <si>
    <t>Baixa de valor residual líquido de ativos de contrato, ativos financeiros da concessão, imobilizado e intangível</t>
  </si>
  <si>
    <t>Ajuste na expectativa do fluxo de caixa dos ativos financeiros e de contrato da concessão</t>
  </si>
  <si>
    <t>Efeitos da revisão tarifária periódica da RAP</t>
  </si>
  <si>
    <t>Juros e variações monetárias</t>
  </si>
  <si>
    <t>Variação cambial de empréstimos e financiamentos</t>
  </si>
  <si>
    <t>Ganho na alienação de ativo mantido para venda</t>
  </si>
  <si>
    <t>Amortização de custo de transação de empréstimos e financiamentos</t>
  </si>
  <si>
    <t>Provisões operacionais e perdas estimadas</t>
  </si>
  <si>
    <t>Variação do valor justo de instrumentos financeiros derivativos – swap e opções</t>
  </si>
  <si>
    <t>Conta de compensação de variação de valores de itens da “Parcela A” (CVA) e outros componentes financeiros</t>
  </si>
  <si>
    <t>Aumento (redução) de ativos</t>
  </si>
  <si>
    <t>Consumidores, revendedores e concessionários de energia</t>
  </si>
  <si>
    <t>Depósitos vinculados a litígios</t>
  </si>
  <si>
    <t>Dividendos recebidos</t>
  </si>
  <si>
    <t>Ativos de contrato e financeiros da concessão</t>
  </si>
  <si>
    <t>Aumento (redução) de passivos</t>
  </si>
  <si>
    <t>Imposto de renda e contribuição social a pagar</t>
  </si>
  <si>
    <t xml:space="preserve">Caixa gerado (consumido) pelas atividades operacionais </t>
  </si>
  <si>
    <t>Juros sobre empréstimos, financiamentos, debêntures pagos</t>
  </si>
  <si>
    <t>Juros sobre arrendamentos pagos</t>
  </si>
  <si>
    <t>Imposto de renda e contribuição social pagos</t>
  </si>
  <si>
    <t>CAIXA LÍQUIDO GERADO (CONSUMIDO) PELAS ATIVIDADES OPERACIONAIS</t>
  </si>
  <si>
    <t>FLUXO DE CAIXA DAS ATIVIDADES DE INVESTIMENTO</t>
  </si>
  <si>
    <t>Em títulos e valores mobiliários – aplicação financeira</t>
  </si>
  <si>
    <t>Fundos vinculados</t>
  </si>
  <si>
    <t>Em investimentos</t>
  </si>
  <si>
    <t xml:space="preserve">     Aquisição de participação societária e aporte em investidas</t>
  </si>
  <si>
    <t>Em imobilizado</t>
  </si>
  <si>
    <t>Em intangível</t>
  </si>
  <si>
    <t xml:space="preserve">Em ativos de contrato – infraestrutura de distribuição e gás </t>
  </si>
  <si>
    <t>CAIXA LÍQUIDO GERADO (CONSUMIDO) PELAS ATIVIDADES DE INVESTIMENTO</t>
  </si>
  <si>
    <t>FLUXO DE CAIXA DAS ATIVIDADES DE FINANCIAMENTO</t>
  </si>
  <si>
    <t xml:space="preserve">Juros sobre capital próprio e dividendos pagos </t>
  </si>
  <si>
    <t>Pagamentos de empréstimos, financiamentos e debêntures</t>
  </si>
  <si>
    <t>Arrendamentos pagos</t>
  </si>
  <si>
    <t>CAIXA LÍQUIDO CONSUMIDO PELAS ATIVIDADES DE FINANCIAMENTO</t>
  </si>
  <si>
    <t>VARIAÇÃO LÍQUIDA DO CAIXA E EQUIVALENTES DE CAIXA</t>
  </si>
  <si>
    <t>Caixa e equivalentes de caixa no início do período</t>
  </si>
  <si>
    <t>Caixa e equivalentes de caixa no final do período</t>
  </si>
  <si>
    <r>
      <t xml:space="preserve">Cotação das ações </t>
    </r>
    <r>
      <rPr>
        <b/>
        <vertAlign val="superscript"/>
        <sz val="10"/>
        <color rgb="FF375623"/>
        <rFont val="Arial"/>
        <family val="2"/>
      </rPr>
      <t>(2)</t>
    </r>
  </si>
  <si>
    <r>
      <t xml:space="preserve">Enterprise value (EV - R$ milhões) </t>
    </r>
    <r>
      <rPr>
        <vertAlign val="superscript"/>
        <sz val="10"/>
        <color rgb="FF000000"/>
        <rFont val="Arial"/>
        <family val="2"/>
      </rPr>
      <t xml:space="preserve">(1) </t>
    </r>
  </si>
  <si>
    <r>
      <t xml:space="preserve">Dividend Yield de CMIG4 (PN) (%)  </t>
    </r>
    <r>
      <rPr>
        <vertAlign val="superscript"/>
        <sz val="10"/>
        <color rgb="FF000000"/>
        <rFont val="Arial"/>
        <family val="2"/>
      </rPr>
      <t>(3)</t>
    </r>
  </si>
  <si>
    <r>
      <t xml:space="preserve">Dividend Yield de CMIG3 (ON) (%) </t>
    </r>
    <r>
      <rPr>
        <vertAlign val="superscript"/>
        <sz val="10"/>
        <color rgb="FF000000"/>
        <rFont val="Arial"/>
        <family val="2"/>
      </rPr>
      <t xml:space="preserve"> (3)</t>
    </r>
  </si>
  <si>
    <t>Geração</t>
  </si>
  <si>
    <t>Transmissão</t>
  </si>
  <si>
    <t>Distribuição</t>
  </si>
  <si>
    <t>Holding</t>
  </si>
  <si>
    <t>TOTAL</t>
  </si>
  <si>
    <r>
      <t>(1)</t>
    </r>
    <r>
      <rPr>
        <sz val="7"/>
        <color rgb="FF404040"/>
        <rFont val="Times New Roman"/>
        <family val="1"/>
      </rPr>
      <t xml:space="preserve">       </t>
    </r>
    <r>
      <rPr>
        <sz val="7"/>
        <color rgb="FF404040"/>
        <rFont val="Calibri"/>
        <family val="2"/>
        <scheme val="minor"/>
      </rPr>
      <t>Informações não auditadas pelos auditores independentes.</t>
    </r>
  </si>
  <si>
    <r>
      <t>(2)</t>
    </r>
    <r>
      <rPr>
        <sz val="7"/>
        <color rgb="FF404040"/>
        <rFont val="Times New Roman"/>
        <family val="1"/>
      </rPr>
      <t xml:space="preserve">       </t>
    </r>
    <r>
      <rPr>
        <sz val="7"/>
        <color rgb="FF404040"/>
        <rFont val="Calibri"/>
        <family val="2"/>
        <scheme val="minor"/>
      </rPr>
      <t>Inclui Contrato de Comercialização de Energia no Ambiente Regulado (CCEAR), contratos bilaterais com outros agentes e as receitas de gestão de ativos de geração (GAG) das 18 usinas hidrelétricas do Lote D do Leilão nº 12/2015.</t>
    </r>
  </si>
  <si>
    <t>Jan a Mar/2022</t>
  </si>
  <si>
    <t xml:space="preserve"> Receita de operação e manutenção</t>
  </si>
  <si>
    <t xml:space="preserve"> Receita de construção de transmissão</t>
  </si>
  <si>
    <t xml:space="preserve"> Remuneração financeira do ativo de contrato da transmissão</t>
  </si>
  <si>
    <t xml:space="preserve">Receita de atualização financeira da bonificação pela outorga </t>
  </si>
  <si>
    <t>Transações no Mecanismo de Venda de Excedentes</t>
  </si>
  <si>
    <t xml:space="preserve">Participação dos empregados e administradores no resultado </t>
  </si>
  <si>
    <t>Variações cambiais de Itaipu</t>
  </si>
  <si>
    <t>Variação Cambial Empréstimos</t>
  </si>
  <si>
    <t>Rendas de antecipação de pagamento</t>
  </si>
  <si>
    <t>Encargos de créditos com partes relacionadas</t>
  </si>
  <si>
    <t xml:space="preserve"> - </t>
  </si>
  <si>
    <t>Outras receitas financeiras</t>
  </si>
  <si>
    <t>Encargos de empréstimos e financiamentos</t>
  </si>
  <si>
    <t>Variação monetária – empréstimos e financiamentos</t>
  </si>
  <si>
    <t>Perdas com instrumentos financeiros - swap</t>
  </si>
  <si>
    <t>Atualização PIS/Pasep e Cofins a restituir</t>
  </si>
  <si>
    <t>Despesas financeiras P&amp;D e PEE</t>
  </si>
  <si>
    <t>Outras despesas financeiras</t>
  </si>
  <si>
    <t>PASEP e COFINS incidente sobre as receitas financeiras</t>
  </si>
  <si>
    <t>Atualização dos créditos de PIS/Pasep e Cofins sobre ICMS</t>
  </si>
  <si>
    <t>Consumidores, revendedores e concessionários</t>
  </si>
  <si>
    <t>Outros créditos</t>
  </si>
  <si>
    <t>Consumidores, revendedores e concessionários de transporte de energia</t>
  </si>
  <si>
    <t>Instrumentos financeiros derivativos (swap)</t>
  </si>
  <si>
    <t xml:space="preserve">DESPESAS OPERACIONAIS </t>
  </si>
  <si>
    <t>Resultado operacional antes do resultado financeiro e impostos</t>
  </si>
  <si>
    <t>LUCRO LÍQUIDO DO PERÍODO</t>
  </si>
  <si>
    <t>Total do lucro líquido do período atribuído a:</t>
  </si>
  <si>
    <t>Lucro básico e diluído por ação preferencial</t>
  </si>
  <si>
    <t>Lucro básico e diluído por ação ordinária</t>
  </si>
  <si>
    <t>Lucro líquido do período</t>
  </si>
  <si>
    <t xml:space="preserve">     Alienação de participação societária, líquido dos custos</t>
  </si>
  <si>
    <t>Volume médio diário</t>
  </si>
  <si>
    <t>-4,91 p.p</t>
  </si>
  <si>
    <t>-3,07 p.p</t>
  </si>
  <si>
    <t>1T22</t>
  </si>
  <si>
    <t>9,26*</t>
  </si>
  <si>
    <t>4,48*</t>
  </si>
  <si>
    <t>Sete Lagoas</t>
  </si>
  <si>
    <t>Novatrans</t>
  </si>
  <si>
    <t>TSN</t>
  </si>
  <si>
    <t>PATESA</t>
  </si>
  <si>
    <t>NTE</t>
  </si>
  <si>
    <t>STE</t>
  </si>
  <si>
    <t>Janaúba</t>
  </si>
  <si>
    <t>Aimorés</t>
  </si>
  <si>
    <t>ESDE</t>
  </si>
  <si>
    <t>Ivaí</t>
  </si>
  <si>
    <t>Sant'Ana</t>
  </si>
  <si>
    <t xml:space="preserve">São João </t>
  </si>
  <si>
    <t>São Pedro</t>
  </si>
  <si>
    <t>Lagoa Nova</t>
  </si>
  <si>
    <t>Ananaí</t>
  </si>
  <si>
    <t xml:space="preserve">Gasmig </t>
  </si>
  <si>
    <t>Garrote</t>
  </si>
  <si>
    <t>Energia adquirida no ambiente livre</t>
  </si>
  <si>
    <t>+ Ganho na alienação de ativo mantido para venda, líquido</t>
  </si>
  <si>
    <t>= LAJIDA conforme “Instrução CVM 527”</t>
  </si>
  <si>
    <t>IPCA</t>
  </si>
  <si>
    <t>UFIR/RGR</t>
  </si>
  <si>
    <t>CDI</t>
  </si>
  <si>
    <t>URTJ/TJLP</t>
  </si>
  <si>
    <t>20.795 GWh</t>
  </si>
  <si>
    <t>Lajida ajustado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</si>
</sst>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??_);_(@_)"/>
    <numFmt numFmtId="165" formatCode="_(* #,##0.00000_);_(* \(#,##0.00000\);_(* &quot;-&quot;??_);_(@_)"/>
    <numFmt numFmtId="166" formatCode="_(* #,##0.0_);_(* \(#,##0.0\);_(* &quot;-&quot;??_);_(@_)"/>
    <numFmt numFmtId="167" formatCode="[$-416]d\-mmm\-yy;@"/>
    <numFmt numFmtId="168" formatCode="_-* #,##0.0_-;\-* #,##0.0_-;_-* &quot;-&quot;??_-;_-@_-"/>
    <numFmt numFmtId="169" formatCode="dd/mm/yy;@"/>
    <numFmt numFmtId="170" formatCode="_(* #,##0.00_);_(* \(#,##0.00\);_(* &quot;-&quot;??_);_(@_)"/>
    <numFmt numFmtId="171" formatCode="0.0%"/>
    <numFmt numFmtId="172" formatCode="_-* #,##0.00_-;\(#,##0.00\);_-* &quot;-&quot;??_-;_-@_-"/>
    <numFmt numFmtId="173" formatCode="_-* #,##0_-;\(#,##0\);_-* &quot;-&quot;??_-;_-@_-"/>
    <numFmt numFmtId="174" formatCode="_-* #,##0_-;\-* #,##0_-;_-* &quot;-&quot;??_-;_-@_-"/>
    <numFmt numFmtId="175" formatCode="[$-416]mmm\-yy;@"/>
  </numFmts>
  <fonts count="5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744D"/>
      <name val="Calibri"/>
      <family val="2"/>
      <scheme val="minor"/>
    </font>
    <font>
      <sz val="11"/>
      <color theme="1"/>
      <name val="Arial"/>
      <family val="2"/>
    </font>
    <font>
      <b/>
      <sz val="14"/>
      <color rgb="FF00744D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FFFFFF"/>
      <name val="Arial"/>
      <family val="2"/>
    </font>
    <font>
      <sz val="11"/>
      <color theme="1" tint="0.249977111117893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</font>
    <font>
      <sz val="10"/>
      <color theme="1"/>
      <name val="Calibri"/>
      <family val="2"/>
      <scheme val="minor"/>
    </font>
    <font>
      <b/>
      <sz val="10"/>
      <color rgb="FF00744D"/>
      <name val="Calibri"/>
      <family val="2"/>
    </font>
    <font>
      <sz val="12"/>
      <color theme="1"/>
      <name val="Arial"/>
      <family val="2"/>
    </font>
    <font>
      <b/>
      <sz val="10"/>
      <color rgb="FF00744D"/>
      <name val="Arial"/>
      <family val="2"/>
    </font>
    <font>
      <b/>
      <sz val="12"/>
      <color theme="1"/>
      <name val="Arial"/>
      <family val="2"/>
    </font>
    <font>
      <b/>
      <sz val="10"/>
      <color rgb="FFFFFFFF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.5"/>
      <color theme="1"/>
      <name val="Calibri"/>
      <family val="2"/>
    </font>
    <font>
      <sz val="7.5"/>
      <color rgb="FF404040"/>
      <name val="Calibri"/>
      <family val="2"/>
    </font>
    <font>
      <sz val="7"/>
      <color rgb="FF404040"/>
      <name val="Times New Roman"/>
      <family val="1"/>
    </font>
    <font>
      <b/>
      <sz val="10"/>
      <color rgb="FF404040"/>
      <name val="Calibri"/>
      <family val="2"/>
    </font>
    <font>
      <sz val="10"/>
      <color rgb="FF404040"/>
      <name val="Calibri"/>
      <family val="2"/>
    </font>
    <font>
      <b/>
      <sz val="10"/>
      <color rgb="FF404040"/>
      <name val="Arial"/>
      <family val="2"/>
    </font>
    <font>
      <sz val="10"/>
      <color rgb="FF404040"/>
      <name val="Arial"/>
      <family val="2"/>
    </font>
    <font>
      <sz val="10"/>
      <color theme="1" tint="0.249977111117893"/>
      <name val="Arial"/>
      <family val="2"/>
    </font>
    <font>
      <sz val="10"/>
      <color rgb="FFFFFFFF"/>
      <name val="Arial"/>
      <family val="2"/>
    </font>
    <font>
      <b/>
      <sz val="11"/>
      <color rgb="FFFFFFFF"/>
      <name val="Arial"/>
      <family val="2"/>
    </font>
    <font>
      <b/>
      <sz val="11"/>
      <color rgb="FF00744D"/>
      <name val="Arial"/>
      <family val="2"/>
    </font>
    <font>
      <sz val="10"/>
      <color rgb="FF595959"/>
      <name val="Arial"/>
      <family val="2"/>
    </font>
    <font>
      <b/>
      <sz val="14"/>
      <color rgb="FF00744D"/>
      <name val="Calibri"/>
      <family val="2"/>
    </font>
    <font>
      <b/>
      <sz val="10"/>
      <color theme="1" tint="0.249977111117893"/>
      <name val="Arial"/>
      <family val="2"/>
    </font>
    <font>
      <sz val="12"/>
      <color rgb="FF404040"/>
      <name val="Arial"/>
      <family val="2"/>
    </font>
    <font>
      <b/>
      <sz val="11"/>
      <color theme="0"/>
      <name val="Arial"/>
      <family val="2"/>
    </font>
    <font>
      <sz val="11"/>
      <color rgb="FFFFFFFF"/>
      <name val="Arial"/>
      <family val="2"/>
    </font>
    <font>
      <sz val="10"/>
      <name val="Arial"/>
      <family val="2"/>
    </font>
    <font>
      <sz val="7"/>
      <color rgb="FF000000"/>
      <name val="Calibri"/>
      <family val="2"/>
    </font>
    <font>
      <b/>
      <vertAlign val="superscript"/>
      <sz val="10"/>
      <color rgb="FF000000"/>
      <name val="Arial"/>
      <family val="2"/>
    </font>
    <font>
      <b/>
      <sz val="10"/>
      <color rgb="FF0000FF"/>
      <name val="Arial"/>
      <family val="2"/>
    </font>
    <font>
      <b/>
      <sz val="10"/>
      <color rgb="FF0000E1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rgb="FF0000FF"/>
      <name val="Arial"/>
      <family val="2"/>
    </font>
    <font>
      <sz val="7"/>
      <color rgb="FF000000"/>
      <name val="Arial"/>
      <family val="2"/>
    </font>
    <font>
      <b/>
      <sz val="10"/>
      <color rgb="FF375623"/>
      <name val="Arial"/>
      <family val="2"/>
    </font>
    <font>
      <b/>
      <vertAlign val="superscript"/>
      <sz val="10"/>
      <color rgb="FF375623"/>
      <name val="Arial"/>
      <family val="2"/>
    </font>
    <font>
      <sz val="10"/>
      <color rgb="FF333333"/>
      <name val="Arial"/>
      <family val="2"/>
    </font>
    <font>
      <sz val="7"/>
      <color rgb="FF40404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28"/>
        <bgColor indexed="64"/>
      </patternFill>
    </fill>
    <fill>
      <patternFill patternType="solid">
        <fgColor rgb="FF46D2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008228"/>
        <bgColor rgb="FF000000"/>
      </patternFill>
    </fill>
    <fill>
      <patternFill patternType="solid">
        <fgColor rgb="FFF2F2F2"/>
        <bgColor rgb="FF000000"/>
      </patternFill>
    </fill>
  </fills>
  <borders count="4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ck">
        <color rgb="FFFFFFFF"/>
      </bottom>
      <diagonal/>
    </border>
    <border>
      <left style="thin">
        <color theme="0"/>
      </left>
      <right style="thick">
        <color rgb="FFFFFFFF"/>
      </right>
      <top/>
      <bottom/>
      <diagonal/>
    </border>
    <border>
      <left style="thick">
        <color rgb="FFFFFFFF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FFFFFF"/>
      </right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double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double">
        <color indexed="64"/>
      </bottom>
      <diagonal/>
    </border>
    <border>
      <left/>
      <right style="thick">
        <color rgb="FFFFFFFF"/>
      </right>
      <top style="thin">
        <color indexed="64"/>
      </top>
      <bottom style="double">
        <color indexed="64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double">
        <color indexed="64"/>
      </bottom>
      <diagonal/>
    </border>
    <border>
      <left/>
      <right/>
      <top style="medium">
        <color rgb="FF375623"/>
      </top>
      <bottom style="medium">
        <color rgb="FF375623"/>
      </bottom>
      <diagonal/>
    </border>
    <border>
      <left/>
      <right/>
      <top/>
      <bottom style="medium">
        <color rgb="FFA9D08E"/>
      </bottom>
      <diagonal/>
    </border>
    <border>
      <left style="double">
        <color rgb="FF006600"/>
      </left>
      <right/>
      <top style="double">
        <color rgb="FF006600"/>
      </top>
      <bottom/>
      <diagonal/>
    </border>
    <border>
      <left/>
      <right style="double">
        <color rgb="FF006600"/>
      </right>
      <top style="double">
        <color rgb="FF006600"/>
      </top>
      <bottom/>
      <diagonal/>
    </border>
    <border>
      <left style="double">
        <color rgb="FF006600"/>
      </left>
      <right/>
      <top/>
      <bottom/>
      <diagonal/>
    </border>
    <border>
      <left/>
      <right style="double">
        <color rgb="FF006600"/>
      </right>
      <top/>
      <bottom/>
      <diagonal/>
    </border>
    <border>
      <left style="double">
        <color rgb="FF006600"/>
      </left>
      <right/>
      <top/>
      <bottom style="double">
        <color rgb="FF006600"/>
      </bottom>
      <diagonal/>
    </border>
    <border>
      <left/>
      <right style="double">
        <color rgb="FF006600"/>
      </right>
      <top/>
      <bottom style="double">
        <color rgb="FF006600"/>
      </bottom>
      <diagonal/>
    </border>
    <border>
      <left style="thin">
        <color rgb="FFFFFFFF"/>
      </left>
      <right/>
      <top/>
      <bottom/>
      <diagonal/>
    </border>
    <border>
      <left/>
      <right style="double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double">
        <color indexed="64"/>
      </bottom>
      <diagonal/>
    </border>
    <border>
      <left style="thin">
        <color theme="0"/>
      </left>
      <right style="double">
        <color theme="0"/>
      </right>
      <top/>
      <bottom style="thin">
        <color indexed="64"/>
      </bottom>
      <diagonal/>
    </border>
    <border>
      <left style="thin">
        <color theme="0"/>
      </left>
      <right style="double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double">
        <color theme="0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0" fillId="0" borderId="0"/>
    <xf numFmtId="17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7" fillId="2" borderId="0" applyFont="0" applyBorder="0" applyAlignment="0">
      <alignment vertical="center" wrapText="1"/>
    </xf>
    <xf numFmtId="0" fontId="20" fillId="0" borderId="0"/>
  </cellStyleXfs>
  <cellXfs count="328">
    <xf numFmtId="0" fontId="0" fillId="0" borderId="0" xfId="0"/>
    <xf numFmtId="0" fontId="1" fillId="3" borderId="0" xfId="0" applyFont="1" applyFill="1"/>
    <xf numFmtId="0" fontId="4" fillId="0" borderId="0" xfId="0" applyFont="1"/>
    <xf numFmtId="164" fontId="4" fillId="0" borderId="0" xfId="1" applyNumberFormat="1" applyFont="1"/>
    <xf numFmtId="10" fontId="4" fillId="0" borderId="0" xfId="2" applyNumberFormat="1" applyFont="1"/>
    <xf numFmtId="43" fontId="4" fillId="0" borderId="0" xfId="1" applyFont="1"/>
    <xf numFmtId="4" fontId="4" fillId="0" borderId="0" xfId="0" applyNumberFormat="1" applyFont="1"/>
    <xf numFmtId="166" fontId="4" fillId="0" borderId="0" xfId="1" applyNumberFormat="1" applyFont="1"/>
    <xf numFmtId="164" fontId="4" fillId="0" borderId="0" xfId="0" applyNumberFormat="1" applyFont="1"/>
    <xf numFmtId="166" fontId="4" fillId="0" borderId="0" xfId="0" applyNumberFormat="1" applyFont="1"/>
    <xf numFmtId="165" fontId="4" fillId="0" borderId="0" xfId="1" applyNumberFormat="1" applyFont="1"/>
    <xf numFmtId="0" fontId="4" fillId="0" borderId="0" xfId="0" applyFont="1" applyFill="1"/>
    <xf numFmtId="0" fontId="4" fillId="4" borderId="0" xfId="0" applyFont="1" applyFill="1"/>
    <xf numFmtId="0" fontId="6" fillId="5" borderId="0" xfId="0" applyFont="1" applyFill="1" applyAlignment="1">
      <alignment horizontal="left" vertical="center"/>
    </xf>
    <xf numFmtId="164" fontId="6" fillId="5" borderId="1" xfId="1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4" fontId="6" fillId="5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7" fontId="10" fillId="0" borderId="0" xfId="0" applyNumberFormat="1" applyFont="1" applyAlignment="1">
      <alignment horizontal="center"/>
    </xf>
    <xf numFmtId="168" fontId="10" fillId="0" borderId="0" xfId="1" applyNumberFormat="1" applyFont="1" applyAlignment="1">
      <alignment horizontal="center"/>
    </xf>
    <xf numFmtId="10" fontId="11" fillId="0" borderId="0" xfId="2" applyNumberFormat="1" applyFont="1" applyAlignment="1">
      <alignment horizontal="center"/>
    </xf>
    <xf numFmtId="43" fontId="10" fillId="0" borderId="0" xfId="1" applyFont="1" applyAlignment="1">
      <alignment horizontal="center"/>
    </xf>
    <xf numFmtId="43" fontId="11" fillId="0" borderId="0" xfId="1" applyFont="1" applyAlignment="1">
      <alignment horizontal="center"/>
    </xf>
    <xf numFmtId="0" fontId="11" fillId="0" borderId="0" xfId="0" applyFont="1" applyAlignment="1">
      <alignment horizontal="left"/>
    </xf>
    <xf numFmtId="0" fontId="1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 vertical="center"/>
    </xf>
    <xf numFmtId="43" fontId="17" fillId="0" borderId="0" xfId="1" applyFont="1" applyAlignment="1">
      <alignment horizontal="center"/>
    </xf>
    <xf numFmtId="43" fontId="15" fillId="0" borderId="0" xfId="1" applyFont="1" applyAlignment="1">
      <alignment horizontal="center"/>
    </xf>
    <xf numFmtId="10" fontId="17" fillId="0" borderId="0" xfId="2" applyNumberFormat="1" applyFont="1" applyAlignment="1">
      <alignment horizontal="center"/>
    </xf>
    <xf numFmtId="168" fontId="15" fillId="0" borderId="0" xfId="1" applyNumberFormat="1" applyFont="1" applyAlignment="1">
      <alignment horizontal="center"/>
    </xf>
    <xf numFmtId="0" fontId="6" fillId="5" borderId="0" xfId="0" applyFont="1" applyFill="1" applyAlignment="1">
      <alignment horizontal="center" vertical="center"/>
    </xf>
    <xf numFmtId="0" fontId="6" fillId="5" borderId="2" xfId="0" applyFont="1" applyFill="1" applyBorder="1" applyAlignment="1">
      <alignment horizontal="center" vertical="center" wrapText="1"/>
    </xf>
    <xf numFmtId="164" fontId="6" fillId="5" borderId="3" xfId="1" applyNumberFormat="1" applyFont="1" applyFill="1" applyBorder="1" applyAlignment="1">
      <alignment horizontal="center" vertical="center" wrapText="1"/>
    </xf>
    <xf numFmtId="43" fontId="8" fillId="5" borderId="3" xfId="1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20" fillId="0" borderId="0" xfId="3"/>
    <xf numFmtId="0" fontId="20" fillId="0" borderId="0" xfId="3" applyFill="1"/>
    <xf numFmtId="164" fontId="20" fillId="0" borderId="0" xfId="3" applyNumberFormat="1" applyFill="1"/>
    <xf numFmtId="164" fontId="0" fillId="0" borderId="0" xfId="4" applyNumberFormat="1" applyFont="1" applyFill="1"/>
    <xf numFmtId="171" fontId="0" fillId="0" borderId="0" xfId="5" applyNumberFormat="1" applyFont="1" applyFill="1"/>
    <xf numFmtId="164" fontId="0" fillId="0" borderId="0" xfId="4" applyNumberFormat="1" applyFont="1"/>
    <xf numFmtId="3" fontId="0" fillId="0" borderId="0" xfId="0" applyNumberFormat="1"/>
    <xf numFmtId="0" fontId="22" fillId="0" borderId="0" xfId="0" applyFont="1" applyAlignment="1">
      <alignment horizontal="left" vertical="center" indent="3"/>
    </xf>
    <xf numFmtId="0" fontId="23" fillId="0" borderId="0" xfId="0" applyFont="1" applyAlignment="1">
      <alignment horizontal="left" vertical="center" indent="3"/>
    </xf>
    <xf numFmtId="0" fontId="27" fillId="5" borderId="0" xfId="0" applyFont="1" applyFill="1" applyBorder="1" applyAlignment="1">
      <alignment vertical="center" wrapText="1"/>
    </xf>
    <xf numFmtId="0" fontId="19" fillId="5" borderId="0" xfId="0" applyFont="1" applyFill="1" applyBorder="1" applyAlignment="1">
      <alignment vertical="center" wrapText="1"/>
    </xf>
    <xf numFmtId="0" fontId="28" fillId="2" borderId="0" xfId="0" applyFont="1" applyFill="1" applyBorder="1" applyAlignment="1">
      <alignment vertical="center" wrapText="1"/>
    </xf>
    <xf numFmtId="0" fontId="28" fillId="7" borderId="0" xfId="0" applyFont="1" applyFill="1" applyBorder="1" applyAlignment="1">
      <alignment vertical="center" wrapText="1"/>
    </xf>
    <xf numFmtId="0" fontId="27" fillId="2" borderId="0" xfId="0" applyFont="1" applyFill="1" applyBorder="1" applyAlignment="1">
      <alignment vertical="center" wrapText="1"/>
    </xf>
    <xf numFmtId="0" fontId="18" fillId="5" borderId="2" xfId="0" applyFont="1" applyFill="1" applyBorder="1" applyAlignment="1">
      <alignment horizontal="center" vertical="center" wrapText="1"/>
    </xf>
    <xf numFmtId="173" fontId="28" fillId="2" borderId="2" xfId="0" applyNumberFormat="1" applyFont="1" applyFill="1" applyBorder="1" applyAlignment="1">
      <alignment horizontal="right" vertical="center" wrapText="1"/>
    </xf>
    <xf numFmtId="173" fontId="28" fillId="7" borderId="2" xfId="0" applyNumberFormat="1" applyFont="1" applyFill="1" applyBorder="1" applyAlignment="1">
      <alignment horizontal="right" vertical="center" wrapText="1"/>
    </xf>
    <xf numFmtId="173" fontId="27" fillId="2" borderId="2" xfId="0" applyNumberFormat="1" applyFont="1" applyFill="1" applyBorder="1" applyAlignment="1">
      <alignment horizontal="right" vertical="center" wrapText="1"/>
    </xf>
    <xf numFmtId="172" fontId="28" fillId="2" borderId="2" xfId="0" applyNumberFormat="1" applyFont="1" applyFill="1" applyBorder="1" applyAlignment="1">
      <alignment horizontal="right" vertical="center" wrapText="1"/>
    </xf>
    <xf numFmtId="172" fontId="28" fillId="7" borderId="2" xfId="0" applyNumberFormat="1" applyFont="1" applyFill="1" applyBorder="1" applyAlignment="1">
      <alignment horizontal="right" vertical="center" wrapText="1"/>
    </xf>
    <xf numFmtId="172" fontId="27" fillId="2" borderId="2" xfId="0" applyNumberFormat="1" applyFont="1" applyFill="1" applyBorder="1" applyAlignment="1">
      <alignment horizontal="right" vertical="center" wrapText="1"/>
    </xf>
    <xf numFmtId="0" fontId="10" fillId="0" borderId="0" xfId="0" applyFont="1"/>
    <xf numFmtId="0" fontId="10" fillId="0" borderId="0" xfId="0" applyFont="1" applyFill="1"/>
    <xf numFmtId="0" fontId="10" fillId="0" borderId="0" xfId="0" applyFont="1" applyAlignment="1">
      <alignment horizontal="center" vertical="center"/>
    </xf>
    <xf numFmtId="14" fontId="0" fillId="0" borderId="0" xfId="0" applyNumberFormat="1"/>
    <xf numFmtId="0" fontId="13" fillId="0" borderId="0" xfId="0" applyFont="1"/>
    <xf numFmtId="0" fontId="25" fillId="0" borderId="0" xfId="0" applyFont="1" applyAlignment="1">
      <alignment vertical="center"/>
    </xf>
    <xf numFmtId="0" fontId="7" fillId="5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1" fillId="5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10" fontId="25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10" fontId="2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/>
    <xf numFmtId="0" fontId="28" fillId="2" borderId="0" xfId="0" applyFont="1" applyFill="1" applyBorder="1" applyAlignment="1">
      <alignment vertical="center"/>
    </xf>
    <xf numFmtId="0" fontId="7" fillId="6" borderId="0" xfId="0" applyFont="1" applyFill="1" applyBorder="1" applyAlignment="1">
      <alignment vertical="center" wrapText="1"/>
    </xf>
    <xf numFmtId="173" fontId="7" fillId="6" borderId="2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vertical="center" wrapText="1"/>
    </xf>
    <xf numFmtId="0" fontId="35" fillId="2" borderId="0" xfId="0" applyFont="1" applyFill="1" applyBorder="1" applyAlignment="1">
      <alignment vertical="center" wrapText="1"/>
    </xf>
    <xf numFmtId="0" fontId="14" fillId="0" borderId="0" xfId="0" applyFont="1" applyBorder="1" applyAlignment="1">
      <alignment horizontal="left" vertical="center"/>
    </xf>
    <xf numFmtId="0" fontId="28" fillId="2" borderId="2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right" vertical="center" wrapText="1"/>
    </xf>
    <xf numFmtId="0" fontId="0" fillId="4" borderId="0" xfId="0" applyFill="1"/>
    <xf numFmtId="3" fontId="0" fillId="4" borderId="0" xfId="0" applyNumberFormat="1" applyFill="1"/>
    <xf numFmtId="0" fontId="28" fillId="7" borderId="0" xfId="0" applyFont="1" applyFill="1" applyBorder="1" applyAlignment="1">
      <alignment horizontal="left" vertical="center" wrapText="1" indent="2"/>
    </xf>
    <xf numFmtId="0" fontId="28" fillId="2" borderId="0" xfId="0" applyFont="1" applyFill="1" applyBorder="1" applyAlignment="1">
      <alignment horizontal="left" vertical="center" wrapText="1" indent="2"/>
    </xf>
    <xf numFmtId="0" fontId="7" fillId="6" borderId="0" xfId="0" applyFont="1" applyFill="1" applyBorder="1" applyAlignment="1">
      <alignment horizontal="left" vertical="center" wrapText="1"/>
    </xf>
    <xf numFmtId="0" fontId="31" fillId="5" borderId="8" xfId="0" applyFont="1" applyFill="1" applyBorder="1" applyAlignment="1">
      <alignment horizontal="center" vertical="center" wrapText="1"/>
    </xf>
    <xf numFmtId="17" fontId="31" fillId="5" borderId="8" xfId="0" applyNumberFormat="1" applyFont="1" applyFill="1" applyBorder="1" applyAlignment="1">
      <alignment horizontal="center" vertical="center" wrapText="1"/>
    </xf>
    <xf numFmtId="174" fontId="7" fillId="6" borderId="2" xfId="1" applyNumberFormat="1" applyFont="1" applyFill="1" applyBorder="1" applyAlignment="1">
      <alignment horizontal="center" vertical="center" wrapText="1"/>
    </xf>
    <xf numFmtId="174" fontId="7" fillId="6" borderId="8" xfId="1" applyNumberFormat="1" applyFont="1" applyFill="1" applyBorder="1" applyAlignment="1">
      <alignment horizontal="center" vertical="center" wrapText="1"/>
    </xf>
    <xf numFmtId="174" fontId="28" fillId="7" borderId="8" xfId="1" applyNumberFormat="1" applyFont="1" applyFill="1" applyBorder="1" applyAlignment="1">
      <alignment horizontal="center" vertical="center" wrapText="1"/>
    </xf>
    <xf numFmtId="174" fontId="28" fillId="2" borderId="2" xfId="1" applyNumberFormat="1" applyFont="1" applyFill="1" applyBorder="1" applyAlignment="1">
      <alignment horizontal="center" vertical="center" wrapText="1"/>
    </xf>
    <xf numFmtId="174" fontId="7" fillId="6" borderId="7" xfId="1" applyNumberFormat="1" applyFont="1" applyFill="1" applyBorder="1" applyAlignment="1">
      <alignment horizontal="center" vertical="center" wrapText="1"/>
    </xf>
    <xf numFmtId="172" fontId="7" fillId="6" borderId="2" xfId="0" applyNumberFormat="1" applyFont="1" applyFill="1" applyBorder="1" applyAlignment="1">
      <alignment horizontal="right" vertical="center" wrapText="1"/>
    </xf>
    <xf numFmtId="14" fontId="8" fillId="5" borderId="1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left" vertical="center" wrapText="1" indent="1"/>
    </xf>
    <xf numFmtId="0" fontId="29" fillId="2" borderId="0" xfId="0" applyFont="1" applyFill="1" applyBorder="1" applyAlignment="1">
      <alignment horizontal="left" vertical="center" wrapText="1" indent="1"/>
    </xf>
    <xf numFmtId="0" fontId="29" fillId="2" borderId="2" xfId="0" applyFont="1" applyFill="1" applyBorder="1" applyAlignment="1">
      <alignment vertical="center" wrapText="1"/>
    </xf>
    <xf numFmtId="0" fontId="16" fillId="0" borderId="0" xfId="0" applyFont="1" applyBorder="1" applyAlignment="1">
      <alignment horizontal="left" vertical="center"/>
    </xf>
    <xf numFmtId="0" fontId="4" fillId="0" borderId="0" xfId="0" applyFont="1" applyBorder="1"/>
    <xf numFmtId="0" fontId="16" fillId="0" borderId="0" xfId="0" applyFont="1" applyAlignment="1">
      <alignment vertical="center"/>
    </xf>
    <xf numFmtId="0" fontId="1" fillId="0" borderId="0" xfId="0" applyFont="1" applyFill="1"/>
    <xf numFmtId="0" fontId="27" fillId="0" borderId="4" xfId="0" applyFont="1" applyBorder="1" applyAlignment="1">
      <alignment vertical="center" wrapText="1"/>
    </xf>
    <xf numFmtId="173" fontId="28" fillId="2" borderId="13" xfId="0" applyNumberFormat="1" applyFont="1" applyFill="1" applyBorder="1" applyAlignment="1">
      <alignment horizontal="right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29" fillId="2" borderId="2" xfId="0" applyNumberFormat="1" applyFont="1" applyFill="1" applyBorder="1" applyAlignment="1">
      <alignment horizontal="right" vertical="center" wrapText="1"/>
    </xf>
    <xf numFmtId="3" fontId="29" fillId="2" borderId="13" xfId="0" applyNumberFormat="1" applyFont="1" applyFill="1" applyBorder="1" applyAlignment="1">
      <alignment horizontal="right" vertical="center" wrapText="1"/>
    </xf>
    <xf numFmtId="3" fontId="28" fillId="2" borderId="2" xfId="0" applyNumberFormat="1" applyFont="1" applyFill="1" applyBorder="1" applyAlignment="1">
      <alignment horizontal="right" vertical="center" wrapText="1"/>
    </xf>
    <xf numFmtId="173" fontId="28" fillId="2" borderId="13" xfId="1" applyNumberFormat="1" applyFont="1" applyFill="1" applyBorder="1" applyAlignment="1">
      <alignment horizontal="right" vertical="center" wrapText="1"/>
    </xf>
    <xf numFmtId="0" fontId="27" fillId="2" borderId="4" xfId="0" applyFont="1" applyFill="1" applyBorder="1" applyAlignment="1">
      <alignment vertical="center" wrapText="1"/>
    </xf>
    <xf numFmtId="173" fontId="27" fillId="2" borderId="4" xfId="0" applyNumberFormat="1" applyFont="1" applyFill="1" applyBorder="1" applyAlignment="1">
      <alignment horizontal="right" vertical="center" wrapText="1"/>
    </xf>
    <xf numFmtId="173" fontId="27" fillId="2" borderId="12" xfId="0" applyNumberFormat="1" applyFont="1" applyFill="1" applyBorder="1" applyAlignment="1">
      <alignment horizontal="right" vertical="center" wrapText="1"/>
    </xf>
    <xf numFmtId="0" fontId="27" fillId="2" borderId="0" xfId="0" applyFont="1" applyFill="1" applyBorder="1" applyAlignment="1">
      <alignment vertical="center"/>
    </xf>
    <xf numFmtId="173" fontId="27" fillId="2" borderId="13" xfId="0" applyNumberFormat="1" applyFont="1" applyFill="1" applyBorder="1" applyAlignment="1">
      <alignment horizontal="right" vertical="center" wrapText="1"/>
    </xf>
    <xf numFmtId="173" fontId="28" fillId="2" borderId="0" xfId="0" applyNumberFormat="1" applyFont="1" applyFill="1" applyBorder="1" applyAlignment="1">
      <alignment horizontal="right" vertical="center" wrapText="1"/>
    </xf>
    <xf numFmtId="173" fontId="27" fillId="2" borderId="0" xfId="0" applyNumberFormat="1" applyFont="1" applyFill="1" applyBorder="1" applyAlignment="1">
      <alignment horizontal="right" vertical="center" wrapText="1"/>
    </xf>
    <xf numFmtId="173" fontId="27" fillId="2" borderId="15" xfId="0" applyNumberFormat="1" applyFont="1" applyFill="1" applyBorder="1" applyAlignment="1">
      <alignment horizontal="right" vertical="center" wrapText="1"/>
    </xf>
    <xf numFmtId="173" fontId="27" fillId="2" borderId="1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1" fillId="5" borderId="0" xfId="0" applyFont="1" applyFill="1" applyBorder="1" applyAlignment="1">
      <alignment horizontal="center" vertical="center" wrapText="1"/>
    </xf>
    <xf numFmtId="173" fontId="28" fillId="2" borderId="17" xfId="1" applyNumberFormat="1" applyFont="1" applyFill="1" applyBorder="1" applyAlignment="1">
      <alignment horizontal="right" vertical="center"/>
    </xf>
    <xf numFmtId="173" fontId="33" fillId="2" borderId="17" xfId="1" applyNumberFormat="1" applyFont="1" applyFill="1" applyBorder="1" applyAlignment="1">
      <alignment horizontal="right" vertical="center" wrapText="1"/>
    </xf>
    <xf numFmtId="172" fontId="33" fillId="2" borderId="17" xfId="1" applyNumberFormat="1" applyFont="1" applyFill="1" applyBorder="1" applyAlignment="1">
      <alignment horizontal="right" vertical="center" wrapText="1"/>
    </xf>
    <xf numFmtId="3" fontId="27" fillId="2" borderId="18" xfId="0" applyNumberFormat="1" applyFont="1" applyFill="1" applyBorder="1" applyAlignment="1">
      <alignment horizontal="right" vertical="center"/>
    </xf>
    <xf numFmtId="172" fontId="27" fillId="2" borderId="18" xfId="0" applyNumberFormat="1" applyFont="1" applyFill="1" applyBorder="1" applyAlignment="1">
      <alignment horizontal="right" vertical="center"/>
    </xf>
    <xf numFmtId="173" fontId="27" fillId="2" borderId="17" xfId="0" applyNumberFormat="1" applyFont="1" applyFill="1" applyBorder="1" applyAlignment="1">
      <alignment horizontal="right" vertical="center"/>
    </xf>
    <xf numFmtId="173" fontId="27" fillId="2" borderId="17" xfId="0" applyNumberFormat="1" applyFont="1" applyFill="1" applyBorder="1" applyAlignment="1">
      <alignment horizontal="right" vertical="center" wrapText="1"/>
    </xf>
    <xf numFmtId="172" fontId="28" fillId="2" borderId="17" xfId="2" applyNumberFormat="1" applyFont="1" applyFill="1" applyBorder="1" applyAlignment="1">
      <alignment horizontal="right" vertical="center"/>
    </xf>
    <xf numFmtId="0" fontId="28" fillId="2" borderId="17" xfId="0" applyFont="1" applyFill="1" applyBorder="1" applyAlignment="1">
      <alignment horizontal="right" vertical="center" wrapText="1"/>
    </xf>
    <xf numFmtId="173" fontId="29" fillId="2" borderId="17" xfId="0" applyNumberFormat="1" applyFont="1" applyFill="1" applyBorder="1" applyAlignment="1">
      <alignment horizontal="right" vertical="center" wrapText="1"/>
    </xf>
    <xf numFmtId="0" fontId="20" fillId="2" borderId="4" xfId="0" applyFont="1" applyFill="1" applyBorder="1" applyAlignment="1">
      <alignment vertical="center" wrapText="1"/>
    </xf>
    <xf numFmtId="173" fontId="20" fillId="2" borderId="4" xfId="0" applyNumberFormat="1" applyFont="1" applyFill="1" applyBorder="1" applyAlignment="1">
      <alignment horizontal="right" vertical="center" wrapText="1"/>
    </xf>
    <xf numFmtId="0" fontId="28" fillId="2" borderId="4" xfId="0" applyFont="1" applyFill="1" applyBorder="1" applyAlignment="1">
      <alignment vertical="center" wrapText="1"/>
    </xf>
    <xf numFmtId="3" fontId="27" fillId="2" borderId="20" xfId="0" applyNumberFormat="1" applyFont="1" applyFill="1" applyBorder="1" applyAlignment="1">
      <alignment horizontal="right" vertical="center" wrapText="1"/>
    </xf>
    <xf numFmtId="3" fontId="27" fillId="2" borderId="21" xfId="0" applyNumberFormat="1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vertical="center" wrapText="1"/>
    </xf>
    <xf numFmtId="1" fontId="20" fillId="2" borderId="17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 wrapText="1"/>
    </xf>
    <xf numFmtId="173" fontId="20" fillId="2" borderId="17" xfId="1" applyNumberFormat="1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173" fontId="20" fillId="2" borderId="17" xfId="0" applyNumberFormat="1" applyFont="1" applyFill="1" applyBorder="1" applyAlignment="1">
      <alignment horizontal="center" vertical="center" wrapText="1"/>
    </xf>
    <xf numFmtId="173" fontId="20" fillId="2" borderId="30" xfId="1" applyNumberFormat="1" applyFont="1" applyFill="1" applyBorder="1" applyAlignment="1">
      <alignment horizontal="right" vertical="center" wrapText="1"/>
    </xf>
    <xf numFmtId="173" fontId="21" fillId="2" borderId="17" xfId="1" applyNumberFormat="1" applyFont="1" applyFill="1" applyBorder="1" applyAlignment="1">
      <alignment horizontal="right" vertical="center" wrapText="1"/>
    </xf>
    <xf numFmtId="173" fontId="21" fillId="2" borderId="31" xfId="1" applyNumberFormat="1" applyFont="1" applyFill="1" applyBorder="1" applyAlignment="1">
      <alignment horizontal="right" vertical="center" wrapText="1"/>
    </xf>
    <xf numFmtId="173" fontId="21" fillId="2" borderId="30" xfId="1" applyNumberFormat="1" applyFont="1" applyFill="1" applyBorder="1" applyAlignment="1">
      <alignment horizontal="right" vertical="center" wrapText="1"/>
    </xf>
    <xf numFmtId="164" fontId="37" fillId="5" borderId="1" xfId="1" applyNumberFormat="1" applyFont="1" applyFill="1" applyBorder="1" applyAlignment="1">
      <alignment horizontal="center" vertical="center" wrapText="1"/>
    </xf>
    <xf numFmtId="0" fontId="37" fillId="6" borderId="0" xfId="0" applyFont="1" applyFill="1" applyAlignment="1">
      <alignment horizontal="left" vertical="center"/>
    </xf>
    <xf numFmtId="164" fontId="37" fillId="6" borderId="2" xfId="1" applyNumberFormat="1" applyFont="1" applyFill="1" applyBorder="1" applyAlignment="1">
      <alignment horizontal="center" vertical="center"/>
    </xf>
    <xf numFmtId="10" fontId="37" fillId="6" borderId="2" xfId="2" applyNumberFormat="1" applyFont="1" applyFill="1" applyBorder="1" applyAlignment="1">
      <alignment horizontal="center" vertical="center"/>
    </xf>
    <xf numFmtId="0" fontId="9" fillId="4" borderId="0" xfId="0" applyFont="1" applyFill="1" applyAlignment="1">
      <alignment horizontal="left" vertical="center" indent="1"/>
    </xf>
    <xf numFmtId="164" fontId="9" fillId="4" borderId="2" xfId="1" applyNumberFormat="1" applyFont="1" applyFill="1" applyBorder="1" applyAlignment="1">
      <alignment horizontal="center" vertical="center"/>
    </xf>
    <xf numFmtId="10" fontId="9" fillId="4" borderId="2" xfId="2" applyNumberFormat="1" applyFont="1" applyFill="1" applyBorder="1" applyAlignment="1">
      <alignment horizontal="center" vertical="center"/>
    </xf>
    <xf numFmtId="164" fontId="9" fillId="4" borderId="0" xfId="1" applyNumberFormat="1" applyFont="1" applyFill="1" applyAlignment="1">
      <alignment horizontal="left" vertical="center" indent="1"/>
    </xf>
    <xf numFmtId="174" fontId="9" fillId="4" borderId="2" xfId="1" applyNumberFormat="1" applyFont="1" applyFill="1" applyBorder="1" applyAlignment="1">
      <alignment horizontal="center" vertical="center"/>
    </xf>
    <xf numFmtId="175" fontId="9" fillId="4" borderId="2" xfId="1" applyNumberFormat="1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174" fontId="6" fillId="6" borderId="2" xfId="1" applyNumberFormat="1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174" fontId="9" fillId="2" borderId="2" xfId="1" applyNumberFormat="1" applyFont="1" applyFill="1" applyBorder="1" applyAlignment="1">
      <alignment horizontal="center" vertical="center"/>
    </xf>
    <xf numFmtId="174" fontId="9" fillId="2" borderId="3" xfId="1" applyNumberFormat="1" applyFont="1" applyFill="1" applyBorder="1" applyAlignment="1">
      <alignment horizontal="center" vertical="center"/>
    </xf>
    <xf numFmtId="174" fontId="9" fillId="2" borderId="3" xfId="0" applyNumberFormat="1" applyFont="1" applyFill="1" applyBorder="1" applyAlignment="1">
      <alignment horizontal="center" vertical="center" wrapText="1"/>
    </xf>
    <xf numFmtId="169" fontId="9" fillId="2" borderId="2" xfId="0" applyNumberFormat="1" applyFont="1" applyFill="1" applyBorder="1" applyAlignment="1">
      <alignment horizontal="center" vertical="center"/>
    </xf>
    <xf numFmtId="0" fontId="20" fillId="2" borderId="4" xfId="0" quotePrefix="1" applyFont="1" applyFill="1" applyBorder="1" applyAlignment="1">
      <alignment horizontal="center" vertical="center" wrapText="1"/>
    </xf>
    <xf numFmtId="43" fontId="20" fillId="2" borderId="4" xfId="1" applyFont="1" applyFill="1" applyBorder="1" applyAlignment="1">
      <alignment vertical="center" wrapText="1"/>
    </xf>
    <xf numFmtId="43" fontId="20" fillId="0" borderId="4" xfId="1" applyFont="1" applyFill="1" applyBorder="1" applyAlignment="1">
      <alignment horizontal="right" vertical="center" wrapText="1"/>
    </xf>
    <xf numFmtId="43" fontId="20" fillId="2" borderId="4" xfId="1" quotePrefix="1" applyFont="1" applyFill="1" applyBorder="1" applyAlignment="1">
      <alignment vertical="center" wrapText="1"/>
    </xf>
    <xf numFmtId="0" fontId="39" fillId="2" borderId="4" xfId="0" quotePrefix="1" applyFont="1" applyFill="1" applyBorder="1" applyAlignment="1">
      <alignment horizontal="center" vertical="center" wrapText="1"/>
    </xf>
    <xf numFmtId="43" fontId="39" fillId="2" borderId="4" xfId="1" quotePrefix="1" applyFont="1" applyFill="1" applyBorder="1" applyAlignment="1">
      <alignment vertical="center" wrapText="1"/>
    </xf>
    <xf numFmtId="17" fontId="31" fillId="5" borderId="1" xfId="0" applyNumberFormat="1" applyFont="1" applyFill="1" applyBorder="1" applyAlignment="1">
      <alignment horizontal="center" vertical="center" wrapText="1"/>
    </xf>
    <xf numFmtId="0" fontId="38" fillId="5" borderId="25" xfId="0" applyFont="1" applyFill="1" applyBorder="1" applyAlignment="1">
      <alignment horizontal="center" vertical="center" wrapText="1"/>
    </xf>
    <xf numFmtId="0" fontId="38" fillId="5" borderId="27" xfId="0" applyFont="1" applyFill="1" applyBorder="1" applyAlignment="1">
      <alignment horizontal="center" vertical="center" wrapText="1"/>
    </xf>
    <xf numFmtId="0" fontId="20" fillId="0" borderId="0" xfId="3" applyFont="1"/>
    <xf numFmtId="0" fontId="42" fillId="12" borderId="36" xfId="0" applyFont="1" applyFill="1" applyBorder="1" applyAlignment="1">
      <alignment horizontal="left" indent="1"/>
    </xf>
    <xf numFmtId="164" fontId="43" fillId="12" borderId="37" xfId="4" applyNumberFormat="1" applyFont="1" applyFill="1" applyBorder="1" applyAlignment="1">
      <alignment horizontal="center"/>
    </xf>
    <xf numFmtId="0" fontId="42" fillId="4" borderId="36" xfId="0" applyFont="1" applyFill="1" applyBorder="1" applyAlignment="1">
      <alignment horizontal="left" indent="1"/>
    </xf>
    <xf numFmtId="164" fontId="43" fillId="4" borderId="37" xfId="4" applyNumberFormat="1" applyFont="1" applyFill="1" applyBorder="1" applyAlignment="1">
      <alignment horizontal="center"/>
    </xf>
    <xf numFmtId="0" fontId="44" fillId="12" borderId="36" xfId="0" applyFont="1" applyFill="1" applyBorder="1" applyAlignment="1">
      <alignment horizontal="left" indent="2"/>
    </xf>
    <xf numFmtId="164" fontId="20" fillId="12" borderId="37" xfId="4" applyNumberFormat="1" applyFont="1" applyFill="1" applyBorder="1" applyAlignment="1">
      <alignment horizontal="center"/>
    </xf>
    <xf numFmtId="0" fontId="44" fillId="4" borderId="36" xfId="0" applyFont="1" applyFill="1" applyBorder="1" applyAlignment="1">
      <alignment horizontal="left" indent="2"/>
    </xf>
    <xf numFmtId="164" fontId="20" fillId="4" borderId="37" xfId="4" applyNumberFormat="1" applyFont="1" applyFill="1" applyBorder="1" applyAlignment="1">
      <alignment horizontal="center"/>
    </xf>
    <xf numFmtId="0" fontId="20" fillId="4" borderId="36" xfId="7" applyFont="1" applyFill="1" applyBorder="1" applyAlignment="1">
      <alignment horizontal="left" indent="1"/>
    </xf>
    <xf numFmtId="164" fontId="21" fillId="4" borderId="37" xfId="4" applyNumberFormat="1" applyFont="1" applyFill="1" applyBorder="1" applyAlignment="1">
      <alignment horizontal="center"/>
    </xf>
    <xf numFmtId="0" fontId="47" fillId="4" borderId="38" xfId="0" applyFont="1" applyFill="1" applyBorder="1"/>
    <xf numFmtId="164" fontId="43" fillId="4" borderId="39" xfId="4" applyNumberFormat="1" applyFont="1" applyFill="1" applyBorder="1" applyAlignment="1">
      <alignment horizontal="center"/>
    </xf>
    <xf numFmtId="0" fontId="44" fillId="13" borderId="36" xfId="0" applyFont="1" applyFill="1" applyBorder="1" applyAlignment="1">
      <alignment horizontal="left" indent="2"/>
    </xf>
    <xf numFmtId="164" fontId="20" fillId="13" borderId="37" xfId="4" applyNumberFormat="1" applyFont="1" applyFill="1" applyBorder="1" applyAlignment="1">
      <alignment horizontal="center"/>
    </xf>
    <xf numFmtId="0" fontId="44" fillId="13" borderId="38" xfId="0" applyFont="1" applyFill="1" applyBorder="1" applyAlignment="1">
      <alignment horizontal="left" indent="2"/>
    </xf>
    <xf numFmtId="164" fontId="20" fillId="13" borderId="39" xfId="4" applyNumberFormat="1" applyFont="1" applyFill="1" applyBorder="1" applyAlignment="1">
      <alignment horizontal="center"/>
    </xf>
    <xf numFmtId="0" fontId="44" fillId="2" borderId="36" xfId="0" applyFont="1" applyFill="1" applyBorder="1" applyAlignment="1">
      <alignment horizontal="left" indent="2"/>
    </xf>
    <xf numFmtId="164" fontId="20" fillId="2" borderId="37" xfId="4" applyNumberFormat="1" applyFont="1" applyFill="1" applyBorder="1" applyAlignment="1">
      <alignment horizontal="center"/>
    </xf>
    <xf numFmtId="3" fontId="27" fillId="8" borderId="9" xfId="0" applyNumberFormat="1" applyFont="1" applyFill="1" applyBorder="1" applyAlignment="1">
      <alignment horizontal="right" vertical="center" wrapText="1"/>
    </xf>
    <xf numFmtId="3" fontId="27" fillId="8" borderId="10" xfId="0" applyNumberFormat="1" applyFont="1" applyFill="1" applyBorder="1" applyAlignment="1">
      <alignment horizontal="right" vertical="center" wrapText="1"/>
    </xf>
    <xf numFmtId="173" fontId="27" fillId="7" borderId="13" xfId="0" applyNumberFormat="1" applyFont="1" applyFill="1" applyBorder="1" applyAlignment="1">
      <alignment horizontal="right" vertical="center" wrapText="1"/>
    </xf>
    <xf numFmtId="173" fontId="28" fillId="7" borderId="13" xfId="0" applyNumberFormat="1" applyFont="1" applyFill="1" applyBorder="1" applyAlignment="1">
      <alignment horizontal="right" vertical="center" wrapText="1"/>
    </xf>
    <xf numFmtId="172" fontId="27" fillId="7" borderId="13" xfId="0" applyNumberFormat="1" applyFont="1" applyFill="1" applyBorder="1" applyAlignment="1">
      <alignment horizontal="right" vertical="center" wrapText="1"/>
    </xf>
    <xf numFmtId="172" fontId="28" fillId="7" borderId="13" xfId="0" applyNumberFormat="1" applyFont="1" applyFill="1" applyBorder="1" applyAlignment="1">
      <alignment horizontal="right" vertical="center" wrapText="1"/>
    </xf>
    <xf numFmtId="0" fontId="31" fillId="14" borderId="40" xfId="0" applyFont="1" applyFill="1" applyBorder="1" applyAlignment="1">
      <alignment horizontal="left" vertical="center" wrapText="1"/>
    </xf>
    <xf numFmtId="0" fontId="31" fillId="14" borderId="40" xfId="0" applyFont="1" applyFill="1" applyBorder="1" applyAlignment="1">
      <alignment horizontal="center" vertical="center" wrapText="1"/>
    </xf>
    <xf numFmtId="173" fontId="20" fillId="15" borderId="4" xfId="0" applyNumberFormat="1" applyFont="1" applyFill="1" applyBorder="1" applyAlignment="1">
      <alignment horizontal="left" vertical="center" wrapText="1"/>
    </xf>
    <xf numFmtId="3" fontId="20" fillId="15" borderId="4" xfId="0" applyNumberFormat="1" applyFont="1" applyFill="1" applyBorder="1" applyAlignment="1">
      <alignment horizontal="center" vertical="center" wrapText="1"/>
    </xf>
    <xf numFmtId="3" fontId="20" fillId="15" borderId="4" xfId="2" applyNumberFormat="1" applyFont="1" applyFill="1" applyBorder="1" applyAlignment="1">
      <alignment horizontal="center" vertical="center" wrapText="1"/>
    </xf>
    <xf numFmtId="10" fontId="20" fillId="15" borderId="4" xfId="0" applyNumberFormat="1" applyFont="1" applyFill="1" applyBorder="1" applyAlignment="1">
      <alignment horizontal="center" vertical="center" wrapText="1"/>
    </xf>
    <xf numFmtId="10" fontId="20" fillId="15" borderId="4" xfId="2" applyNumberFormat="1" applyFont="1" applyFill="1" applyBorder="1" applyAlignment="1">
      <alignment horizontal="center" vertical="center" wrapText="1"/>
    </xf>
    <xf numFmtId="43" fontId="20" fillId="2" borderId="4" xfId="1" applyFont="1" applyFill="1" applyBorder="1" applyAlignment="1">
      <alignment horizontal="right" vertical="center" wrapText="1"/>
    </xf>
    <xf numFmtId="173" fontId="29" fillId="2" borderId="2" xfId="0" applyNumberFormat="1" applyFont="1" applyFill="1" applyBorder="1" applyAlignment="1">
      <alignment horizontal="right" vertical="center" wrapText="1"/>
    </xf>
    <xf numFmtId="0" fontId="29" fillId="7" borderId="0" xfId="0" applyFont="1" applyFill="1" applyBorder="1" applyAlignment="1">
      <alignment vertical="center" wrapText="1"/>
    </xf>
    <xf numFmtId="173" fontId="29" fillId="7" borderId="2" xfId="0" applyNumberFormat="1" applyFont="1" applyFill="1" applyBorder="1" applyAlignment="1">
      <alignment horizontal="right" vertical="center" wrapText="1"/>
    </xf>
    <xf numFmtId="173" fontId="35" fillId="2" borderId="16" xfId="0" applyNumberFormat="1" applyFont="1" applyFill="1" applyBorder="1" applyAlignment="1">
      <alignment horizontal="right" vertical="center" wrapText="1"/>
    </xf>
    <xf numFmtId="3" fontId="28" fillId="7" borderId="2" xfId="0" applyNumberFormat="1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vertical="center" wrapText="1"/>
    </xf>
    <xf numFmtId="173" fontId="28" fillId="2" borderId="17" xfId="0" applyNumberFormat="1" applyFont="1" applyFill="1" applyBorder="1" applyAlignment="1">
      <alignment horizontal="right" vertical="center"/>
    </xf>
    <xf numFmtId="173" fontId="28" fillId="2" borderId="17" xfId="0" applyNumberFormat="1" applyFont="1" applyFill="1" applyBorder="1" applyAlignment="1">
      <alignment horizontal="right" vertical="center" wrapText="1"/>
    </xf>
    <xf numFmtId="49" fontId="27" fillId="2" borderId="0" xfId="0" applyNumberFormat="1" applyFont="1" applyFill="1" applyBorder="1" applyAlignment="1">
      <alignment vertical="center"/>
    </xf>
    <xf numFmtId="49" fontId="28" fillId="2" borderId="0" xfId="0" applyNumberFormat="1" applyFont="1" applyFill="1" applyBorder="1" applyAlignment="1">
      <alignment vertical="center"/>
    </xf>
    <xf numFmtId="49" fontId="28" fillId="2" borderId="0" xfId="0" applyNumberFormat="1" applyFont="1" applyFill="1" applyBorder="1" applyAlignment="1">
      <alignment vertical="center" wrapText="1"/>
    </xf>
    <xf numFmtId="173" fontId="35" fillId="2" borderId="19" xfId="0" applyNumberFormat="1" applyFont="1" applyFill="1" applyBorder="1" applyAlignment="1">
      <alignment horizontal="right" vertical="center" wrapText="1"/>
    </xf>
    <xf numFmtId="14" fontId="31" fillId="5" borderId="27" xfId="0" applyNumberFormat="1" applyFont="1" applyFill="1" applyBorder="1" applyAlignment="1">
      <alignment horizontal="center" vertical="center" wrapText="1"/>
    </xf>
    <xf numFmtId="173" fontId="20" fillId="2" borderId="2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right" vertical="center" wrapText="1"/>
    </xf>
    <xf numFmtId="3" fontId="35" fillId="2" borderId="16" xfId="0" applyNumberFormat="1" applyFont="1" applyFill="1" applyBorder="1" applyAlignment="1">
      <alignment horizontal="right" vertical="center" wrapText="1"/>
    </xf>
    <xf numFmtId="173" fontId="28" fillId="2" borderId="14" xfId="0" applyNumberFormat="1" applyFont="1" applyFill="1" applyBorder="1" applyAlignment="1">
      <alignment horizontal="right" vertical="center" wrapText="1"/>
    </xf>
    <xf numFmtId="173" fontId="27" fillId="2" borderId="11" xfId="0" applyNumberFormat="1" applyFont="1" applyFill="1" applyBorder="1" applyAlignment="1">
      <alignment horizontal="right" vertical="center" wrapText="1"/>
    </xf>
    <xf numFmtId="0" fontId="44" fillId="0" borderId="0" xfId="0" applyFont="1" applyAlignment="1">
      <alignment vertical="center" wrapText="1"/>
    </xf>
    <xf numFmtId="43" fontId="51" fillId="9" borderId="0" xfId="1" applyFont="1" applyFill="1" applyBorder="1" applyAlignment="1">
      <alignment horizontal="right" vertical="center"/>
    </xf>
    <xf numFmtId="43" fontId="51" fillId="0" borderId="0" xfId="1" applyFont="1" applyFill="1" applyBorder="1" applyAlignment="1">
      <alignment horizontal="right" vertical="center"/>
    </xf>
    <xf numFmtId="10" fontId="44" fillId="0" borderId="0" xfId="0" applyNumberFormat="1" applyFont="1" applyAlignment="1">
      <alignment horizontal="right" vertical="center"/>
    </xf>
    <xf numFmtId="0" fontId="44" fillId="0" borderId="0" xfId="0" applyFont="1" applyBorder="1" applyAlignment="1">
      <alignment vertical="center" wrapText="1"/>
    </xf>
    <xf numFmtId="43" fontId="51" fillId="9" borderId="0" xfId="1" applyFont="1" applyFill="1" applyBorder="1" applyAlignment="1">
      <alignment horizontal="center" vertical="center"/>
    </xf>
    <xf numFmtId="43" fontId="51" fillId="0" borderId="0" xfId="1" applyFont="1" applyFill="1" applyBorder="1" applyAlignment="1">
      <alignment horizontal="center" vertical="center"/>
    </xf>
    <xf numFmtId="43" fontId="44" fillId="0" borderId="0" xfId="1" applyFont="1" applyBorder="1" applyAlignment="1">
      <alignment vertical="center"/>
    </xf>
    <xf numFmtId="43" fontId="44" fillId="0" borderId="0" xfId="1" applyFont="1" applyFill="1" applyBorder="1" applyAlignment="1">
      <alignment vertical="center"/>
    </xf>
    <xf numFmtId="43" fontId="19" fillId="0" borderId="0" xfId="1" applyFont="1"/>
    <xf numFmtId="43" fontId="44" fillId="0" borderId="0" xfId="1" applyFont="1" applyAlignment="1">
      <alignment vertical="center"/>
    </xf>
    <xf numFmtId="0" fontId="44" fillId="0" borderId="0" xfId="0" applyFont="1" applyAlignment="1">
      <alignment vertical="center"/>
    </xf>
    <xf numFmtId="174" fontId="51" fillId="9" borderId="0" xfId="1" applyNumberFormat="1" applyFont="1" applyFill="1" applyBorder="1" applyAlignment="1">
      <alignment horizontal="right" vertical="center"/>
    </xf>
    <xf numFmtId="174" fontId="44" fillId="0" borderId="0" xfId="1" applyNumberFormat="1" applyFont="1" applyAlignment="1">
      <alignment vertical="center"/>
    </xf>
    <xf numFmtId="0" fontId="19" fillId="0" borderId="4" xfId="0" applyFont="1" applyBorder="1" applyAlignment="1">
      <alignment vertical="center" wrapText="1"/>
    </xf>
    <xf numFmtId="174" fontId="19" fillId="0" borderId="0" xfId="1" applyNumberFormat="1" applyFont="1"/>
    <xf numFmtId="0" fontId="44" fillId="0" borderId="0" xfId="0" applyFont="1" applyFill="1" applyAlignment="1">
      <alignment horizontal="right" vertical="center"/>
    </xf>
    <xf numFmtId="0" fontId="44" fillId="0" borderId="33" xfId="0" applyFont="1" applyBorder="1" applyAlignment="1">
      <alignment vertical="center"/>
    </xf>
    <xf numFmtId="43" fontId="44" fillId="0" borderId="33" xfId="1" applyFont="1" applyBorder="1" applyAlignment="1">
      <alignment vertical="center"/>
    </xf>
    <xf numFmtId="0" fontId="44" fillId="0" borderId="33" xfId="0" applyFont="1" applyFill="1" applyBorder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4" fillId="0" borderId="0" xfId="0" applyFont="1" applyFill="1" applyBorder="1" applyAlignment="1">
      <alignment horizontal="right" vertical="center"/>
    </xf>
    <xf numFmtId="43" fontId="4" fillId="0" borderId="0" xfId="1" applyFont="1" applyFill="1"/>
    <xf numFmtId="0" fontId="31" fillId="5" borderId="2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5" fillId="2" borderId="0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center" vertical="center" wrapText="1"/>
    </xf>
    <xf numFmtId="173" fontId="28" fillId="2" borderId="41" xfId="0" applyNumberFormat="1" applyFont="1" applyFill="1" applyBorder="1" applyAlignment="1">
      <alignment horizontal="right" vertical="center" wrapText="1"/>
    </xf>
    <xf numFmtId="173" fontId="27" fillId="2" borderId="41" xfId="0" applyNumberFormat="1" applyFont="1" applyFill="1" applyBorder="1" applyAlignment="1">
      <alignment horizontal="right" vertical="center" wrapText="1"/>
    </xf>
    <xf numFmtId="0" fontId="19" fillId="2" borderId="41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vertical="center" wrapText="1"/>
    </xf>
    <xf numFmtId="0" fontId="28" fillId="2" borderId="42" xfId="0" applyFont="1" applyFill="1" applyBorder="1" applyAlignment="1">
      <alignment vertical="center" wrapText="1"/>
    </xf>
    <xf numFmtId="49" fontId="27" fillId="2" borderId="0" xfId="0" applyNumberFormat="1" applyFont="1" applyFill="1" applyBorder="1" applyAlignment="1">
      <alignment vertical="center" wrapText="1"/>
    </xf>
    <xf numFmtId="0" fontId="53" fillId="0" borderId="0" xfId="0" applyFont="1"/>
    <xf numFmtId="173" fontId="35" fillId="2" borderId="30" xfId="0" applyNumberFormat="1" applyFont="1" applyFill="1" applyBorder="1" applyAlignment="1">
      <alignment horizontal="right" vertical="center" wrapText="1"/>
    </xf>
    <xf numFmtId="173" fontId="29" fillId="2" borderId="30" xfId="0" applyNumberFormat="1" applyFont="1" applyFill="1" applyBorder="1" applyAlignment="1">
      <alignment horizontal="right" vertical="center" wrapText="1"/>
    </xf>
    <xf numFmtId="173" fontId="35" fillId="2" borderId="31" xfId="0" applyNumberFormat="1" applyFont="1" applyFill="1" applyBorder="1" applyAlignment="1">
      <alignment horizontal="right" vertical="center" wrapText="1"/>
    </xf>
    <xf numFmtId="0" fontId="35" fillId="2" borderId="0" xfId="0" applyFont="1" applyFill="1" applyBorder="1" applyAlignment="1">
      <alignment horizontal="left" vertical="center" wrapText="1" indent="1"/>
    </xf>
    <xf numFmtId="173" fontId="27" fillId="2" borderId="43" xfId="0" applyNumberFormat="1" applyFont="1" applyFill="1" applyBorder="1" applyAlignment="1">
      <alignment horizontal="right" vertical="center" wrapText="1"/>
    </xf>
    <xf numFmtId="172" fontId="28" fillId="2" borderId="0" xfId="0" applyNumberFormat="1" applyFont="1" applyFill="1" applyBorder="1" applyAlignment="1">
      <alignment horizontal="right" vertical="center" wrapText="1"/>
    </xf>
    <xf numFmtId="173" fontId="28" fillId="2" borderId="44" xfId="0" applyNumberFormat="1" applyFont="1" applyFill="1" applyBorder="1" applyAlignment="1">
      <alignment horizontal="right" vertical="center" wrapText="1"/>
    </xf>
    <xf numFmtId="173" fontId="27" fillId="2" borderId="44" xfId="0" applyNumberFormat="1" applyFont="1" applyFill="1" applyBorder="1" applyAlignment="1">
      <alignment horizontal="right" vertical="center" wrapText="1"/>
    </xf>
    <xf numFmtId="173" fontId="27" fillId="2" borderId="14" xfId="0" applyNumberFormat="1" applyFont="1" applyFill="1" applyBorder="1" applyAlignment="1">
      <alignment horizontal="right" vertical="center" wrapText="1"/>
    </xf>
    <xf numFmtId="173" fontId="27" fillId="2" borderId="45" xfId="0" applyNumberFormat="1" applyFont="1" applyFill="1" applyBorder="1" applyAlignment="1">
      <alignment horizontal="right" vertical="center" wrapText="1"/>
    </xf>
    <xf numFmtId="173" fontId="27" fillId="2" borderId="46" xfId="0" applyNumberFormat="1" applyFont="1" applyFill="1" applyBorder="1" applyAlignment="1">
      <alignment horizontal="right" vertical="center" wrapText="1"/>
    </xf>
    <xf numFmtId="173" fontId="27" fillId="2" borderId="47" xfId="0" applyNumberFormat="1" applyFont="1" applyFill="1" applyBorder="1" applyAlignment="1">
      <alignment horizontal="right" vertical="center" wrapText="1"/>
    </xf>
    <xf numFmtId="173" fontId="27" fillId="2" borderId="31" xfId="0" applyNumberFormat="1" applyFont="1" applyFill="1" applyBorder="1" applyAlignment="1">
      <alignment horizontal="right" vertical="center"/>
    </xf>
    <xf numFmtId="173" fontId="27" fillId="2" borderId="31" xfId="0" applyNumberFormat="1" applyFont="1" applyFill="1" applyBorder="1" applyAlignment="1">
      <alignment horizontal="right" vertical="center" wrapText="1"/>
    </xf>
    <xf numFmtId="172" fontId="27" fillId="2" borderId="31" xfId="2" applyNumberFormat="1" applyFont="1" applyFill="1" applyBorder="1" applyAlignment="1">
      <alignment horizontal="right" vertical="center"/>
    </xf>
    <xf numFmtId="10" fontId="0" fillId="0" borderId="0" xfId="0" applyNumberFormat="1" applyBorder="1"/>
    <xf numFmtId="0" fontId="27" fillId="2" borderId="0" xfId="0" applyFont="1" applyFill="1" applyBorder="1" applyAlignment="1">
      <alignment horizontal="left" vertical="center" wrapText="1" inden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37" fillId="6" borderId="0" xfId="0" applyFont="1" applyFill="1" applyAlignment="1">
      <alignment horizontal="left" vertical="center"/>
    </xf>
    <xf numFmtId="0" fontId="37" fillId="6" borderId="42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48" fillId="4" borderId="0" xfId="0" applyFont="1" applyFill="1" applyAlignment="1">
      <alignment horizontal="left" vertical="center" wrapText="1" shrinkToFit="1"/>
    </xf>
    <xf numFmtId="0" fontId="8" fillId="11" borderId="34" xfId="0" applyFont="1" applyFill="1" applyBorder="1" applyAlignment="1">
      <alignment horizontal="center" vertical="center" readingOrder="1"/>
    </xf>
    <xf numFmtId="0" fontId="8" fillId="11" borderId="35" xfId="0" applyFont="1" applyFill="1" applyBorder="1" applyAlignment="1">
      <alignment horizontal="center" vertical="center" readingOrder="1"/>
    </xf>
    <xf numFmtId="0" fontId="8" fillId="11" borderId="36" xfId="0" applyFont="1" applyFill="1" applyBorder="1" applyAlignment="1">
      <alignment horizontal="center" vertical="center" readingOrder="1"/>
    </xf>
    <xf numFmtId="0" fontId="8" fillId="11" borderId="37" xfId="0" applyFont="1" applyFill="1" applyBorder="1" applyAlignment="1">
      <alignment horizontal="center" vertical="center" readingOrder="1"/>
    </xf>
    <xf numFmtId="0" fontId="6" fillId="10" borderId="34" xfId="0" applyFont="1" applyFill="1" applyBorder="1" applyAlignment="1">
      <alignment horizontal="center" vertical="center" readingOrder="1"/>
    </xf>
    <xf numFmtId="0" fontId="6" fillId="10" borderId="35" xfId="0" applyFont="1" applyFill="1" applyBorder="1" applyAlignment="1">
      <alignment horizontal="center" vertical="center" readingOrder="1"/>
    </xf>
    <xf numFmtId="0" fontId="6" fillId="10" borderId="36" xfId="0" applyFont="1" applyFill="1" applyBorder="1" applyAlignment="1">
      <alignment horizontal="center" vertical="center" readingOrder="1"/>
    </xf>
    <xf numFmtId="0" fontId="6" fillId="10" borderId="37" xfId="0" applyFont="1" applyFill="1" applyBorder="1" applyAlignment="1">
      <alignment horizontal="center" vertical="center" readingOrder="1"/>
    </xf>
    <xf numFmtId="0" fontId="52" fillId="0" borderId="0" xfId="0" applyFont="1" applyAlignment="1">
      <alignment horizontal="left" vertical="center" wrapText="1"/>
    </xf>
    <xf numFmtId="0" fontId="31" fillId="5" borderId="5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38" fillId="5" borderId="0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30" fillId="5" borderId="0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  <xf numFmtId="0" fontId="18" fillId="5" borderId="0" xfId="0" applyFont="1" applyFill="1" applyBorder="1" applyAlignment="1">
      <alignment horizontal="center" vertical="center" wrapText="1"/>
    </xf>
    <xf numFmtId="0" fontId="31" fillId="5" borderId="24" xfId="0" applyFont="1" applyFill="1" applyBorder="1" applyAlignment="1">
      <alignment horizontal="center" vertical="center" wrapText="1"/>
    </xf>
    <xf numFmtId="0" fontId="31" fillId="5" borderId="25" xfId="0" applyFont="1" applyFill="1" applyBorder="1" applyAlignment="1">
      <alignment horizontal="center" vertical="center" wrapText="1"/>
    </xf>
    <xf numFmtId="14" fontId="31" fillId="5" borderId="24" xfId="0" applyNumberFormat="1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31" fillId="5" borderId="26" xfId="0" applyFont="1" applyFill="1" applyBorder="1" applyAlignment="1">
      <alignment horizontal="center" vertical="center" wrapText="1"/>
    </xf>
    <xf numFmtId="0" fontId="31" fillId="5" borderId="28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9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Alignment="1">
      <alignment vertical="center" wrapText="1"/>
    </xf>
    <xf numFmtId="0" fontId="49" fillId="0" borderId="32" xfId="0" applyFont="1" applyBorder="1" applyAlignment="1">
      <alignment horizontal="center" vertical="center"/>
    </xf>
  </cellXfs>
  <cellStyles count="8">
    <cellStyle name="Estilo 1" xfId="6" xr:uid="{00000000-0005-0000-0000-000000000000}"/>
    <cellStyle name="Normal" xfId="0" builtinId="0"/>
    <cellStyle name="Normal 2 2" xfId="7" xr:uid="{00000000-0005-0000-0000-000002000000}"/>
    <cellStyle name="Normal 3" xfId="3" xr:uid="{00000000-0005-0000-0000-000003000000}"/>
    <cellStyle name="Porcentagem" xfId="2" builtinId="5"/>
    <cellStyle name="Porcentagem 2" xfId="5" xr:uid="{00000000-0005-0000-0000-000005000000}"/>
    <cellStyle name="Vírgula" xfId="1" builtinId="3"/>
    <cellStyle name="Vírgula 2" xfId="4" xr:uid="{00000000-0005-0000-0000-000007000000}"/>
  </cellStyles>
  <dxfs count="58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FFFFFF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ck">
          <color rgb="FFFFFFFF"/>
        </right>
        <top/>
        <bottom/>
        <vertical/>
        <horizontal/>
      </border>
    </dxf>
    <dxf>
      <font>
        <b/>
        <strike val="0"/>
        <outline val="0"/>
        <shadow val="0"/>
        <u val="none"/>
        <vertAlign val="baseline"/>
        <sz val="10"/>
        <name val="Arial"/>
        <scheme val="none"/>
      </font>
      <fill>
        <patternFill patternType="solid">
          <fgColor indexed="64"/>
          <bgColor rgb="FF008228"/>
        </patternFill>
      </fill>
      <alignment horizontal="center" vertical="center" textRotation="0" wrapText="1" indent="0" justifyLastLine="0" shrinkToFit="0" readingOrder="0"/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D9D9D9"/>
        </patternFill>
      </fill>
    </dxf>
    <dxf>
      <fill>
        <patternFill>
          <bgColor rgb="FFD9D9D9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008228"/>
      <color rgb="FFD7F83C"/>
      <color rgb="FF46D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Perdas Totais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8025371828521428E-2"/>
          <c:y val="0.23566215000510096"/>
          <c:w val="0.84983814523184598"/>
          <c:h val="0.515167264869276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'[2]Perdas %'!$A$2</c:f>
              <c:strCache>
                <c:ptCount val="1"/>
                <c:pt idx="0">
                  <c:v>Energia Total (GWh)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33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944-4B1A-A8CB-AA63D992B770}"/>
              </c:ext>
            </c:extLst>
          </c:dPt>
          <c:dPt>
            <c:idx val="1"/>
            <c:invertIfNegative val="0"/>
            <c:bubble3D val="0"/>
            <c:spPr>
              <a:solidFill>
                <a:srgbClr val="33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944-4B1A-A8CB-AA63D992B770}"/>
              </c:ext>
            </c:extLst>
          </c:dPt>
          <c:dPt>
            <c:idx val="2"/>
            <c:invertIfNegative val="0"/>
            <c:bubble3D val="0"/>
            <c:spPr>
              <a:solidFill>
                <a:srgbClr val="33993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944-4B1A-A8CB-AA63D992B770}"/>
              </c:ext>
            </c:extLst>
          </c:dPt>
          <c:dPt>
            <c:idx val="3"/>
            <c:invertIfNegative val="0"/>
            <c:bubble3D val="0"/>
            <c:spPr>
              <a:solidFill>
                <a:srgbClr val="46D23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44-4B1A-A8CB-AA63D992B770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'[2]Perdas %'!$B$3:$E$3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Mar 2022</c:v>
                </c:pt>
              </c:strCache>
            </c:strRef>
          </c:cat>
          <c:val>
            <c:numRef>
              <c:f>'[2]Perdas %'!$B$2:$E$2</c:f>
              <c:numCache>
                <c:formatCode>General</c:formatCode>
                <c:ptCount val="4"/>
                <c:pt idx="0">
                  <c:v>6613</c:v>
                </c:pt>
                <c:pt idx="1">
                  <c:v>6549</c:v>
                </c:pt>
                <c:pt idx="2">
                  <c:v>6135</c:v>
                </c:pt>
                <c:pt idx="3">
                  <c:v>6250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944-4B1A-A8CB-AA63D992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-419133072"/>
        <c:axId val="-419132528"/>
      </c:barChart>
      <c:lineChart>
        <c:grouping val="standard"/>
        <c:varyColors val="0"/>
        <c:ser>
          <c:idx val="1"/>
          <c:order val="1"/>
          <c:tx>
            <c:strRef>
              <c:f>'[2]Perdas %'!$A$4</c:f>
              <c:strCache>
                <c:ptCount val="1"/>
                <c:pt idx="0">
                  <c:v>% Perdas Totais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dPt>
            <c:idx val="2"/>
            <c:marker>
              <c:symbol val="none"/>
            </c:marker>
            <c:bubble3D val="0"/>
            <c:spPr>
              <a:ln w="28575" cap="rnd">
                <a:solidFill>
                  <a:srgbClr val="FFC000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3944-4B1A-A8CB-AA63D992B770}"/>
              </c:ext>
            </c:extLst>
          </c:dPt>
          <c:dLbls>
            <c:dLbl>
              <c:idx val="3"/>
              <c:layout>
                <c:manualLayout>
                  <c:x val="-6.5541776027996504E-2"/>
                  <c:y val="-9.97096953789867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44-4B1A-A8CB-AA63D992B7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'[2]Perdas %'!$B$3:$E$3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Mar 2022</c:v>
                </c:pt>
              </c:strCache>
            </c:strRef>
          </c:cat>
          <c:val>
            <c:numRef>
              <c:f>'[2]Perdas %'!$B$4:$E$4</c:f>
              <c:numCache>
                <c:formatCode>General</c:formatCode>
                <c:ptCount val="4"/>
                <c:pt idx="0">
                  <c:v>12.71</c:v>
                </c:pt>
                <c:pt idx="1">
                  <c:v>12.57</c:v>
                </c:pt>
                <c:pt idx="2">
                  <c:v>11.23</c:v>
                </c:pt>
                <c:pt idx="3">
                  <c:v>11.42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944-4B1A-A8CB-AA63D992B770}"/>
            </c:ext>
          </c:extLst>
        </c:ser>
        <c:ser>
          <c:idx val="2"/>
          <c:order val="2"/>
          <c:tx>
            <c:strRef>
              <c:f>'[2]Perdas %'!$A$10</c:f>
              <c:strCache>
                <c:ptCount val="1"/>
                <c:pt idx="0">
                  <c:v>% Perdas regulatórias</c:v>
                </c:pt>
              </c:strCache>
            </c:strRef>
          </c:tx>
          <c:spPr>
            <a:ln w="254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037510936132983E-2"/>
                  <c:y val="4.920464487393621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944-4B1A-A8CB-AA63D992B77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pt-BR"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Century Gothic" panose="020B0502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'[2]Perdas %'!$B$3:$E$3</c:f>
              <c:strCach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Mar 2022</c:v>
                </c:pt>
              </c:strCache>
            </c:strRef>
          </c:cat>
          <c:val>
            <c:numRef>
              <c:f>'[2]Perdas %'!$B$10:$E$10</c:f>
              <c:numCache>
                <c:formatCode>General</c:formatCode>
                <c:ptCount val="4"/>
                <c:pt idx="0">
                  <c:v>11.51</c:v>
                </c:pt>
                <c:pt idx="1">
                  <c:v>11.43</c:v>
                </c:pt>
                <c:pt idx="2">
                  <c:v>11.28</c:v>
                </c:pt>
                <c:pt idx="3">
                  <c:v>11.27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3944-4B1A-A8CB-AA63D992B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9105872"/>
        <c:axId val="-419111312"/>
      </c:lineChart>
      <c:catAx>
        <c:axId val="-419133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19132528"/>
        <c:crosses val="autoZero"/>
        <c:auto val="1"/>
        <c:lblAlgn val="ctr"/>
        <c:lblOffset val="100"/>
        <c:noMultiLvlLbl val="0"/>
      </c:catAx>
      <c:valAx>
        <c:axId val="-419132528"/>
        <c:scaling>
          <c:orientation val="minMax"/>
          <c:max val="7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19133072"/>
        <c:crosses val="autoZero"/>
        <c:crossBetween val="between"/>
      </c:valAx>
      <c:valAx>
        <c:axId val="-419111312"/>
        <c:scaling>
          <c:orientation val="minMax"/>
          <c:max val="14"/>
          <c:min val="9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419105872"/>
        <c:crosses val="max"/>
        <c:crossBetween val="between"/>
        <c:majorUnit val="1"/>
        <c:minorUnit val="1"/>
      </c:valAx>
      <c:catAx>
        <c:axId val="-41910587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-419111312"/>
        <c:crosses val="max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777777777777778E-2"/>
          <c:y val="0.8409618868064026"/>
          <c:w val="0.9"/>
          <c:h val="7.92259066208273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2.1 Receita'!A1"/><Relationship Id="rId13" Type="http://schemas.openxmlformats.org/officeDocument/2006/relationships/hyperlink" Target="#'2.7 Investimentos'!A1"/><Relationship Id="rId18" Type="http://schemas.openxmlformats.org/officeDocument/2006/relationships/hyperlink" Target="#'1.7 DEC _ FEC'!A1"/><Relationship Id="rId3" Type="http://schemas.openxmlformats.org/officeDocument/2006/relationships/hyperlink" Target="#'1.2 Usinas'!A1"/><Relationship Id="rId21" Type="http://schemas.openxmlformats.org/officeDocument/2006/relationships/hyperlink" Target="#'1.5 EE comprada para revenda'!A1"/><Relationship Id="rId7" Type="http://schemas.openxmlformats.org/officeDocument/2006/relationships/hyperlink" Target="#'1.8 Taxa de arrecada&#231;&#227;o_Inad'!A1"/><Relationship Id="rId12" Type="http://schemas.openxmlformats.org/officeDocument/2006/relationships/hyperlink" Target="#'2.6 Endividamento (Deb&#234;ntures)'!A1"/><Relationship Id="rId17" Type="http://schemas.openxmlformats.org/officeDocument/2006/relationships/hyperlink" Target="#'5. Fluxo de caixa'!A1"/><Relationship Id="rId2" Type="http://schemas.openxmlformats.org/officeDocument/2006/relationships/hyperlink" Target="#'1.1 RAP 2020-2021 '!A1"/><Relationship Id="rId16" Type="http://schemas.openxmlformats.org/officeDocument/2006/relationships/hyperlink" Target="#'4.1 DRE'!A1"/><Relationship Id="rId20" Type="http://schemas.openxmlformats.org/officeDocument/2006/relationships/hyperlink" Target="#'6. Desempenhos das a&#231;&#245;es'!A1"/><Relationship Id="rId1" Type="http://schemas.openxmlformats.org/officeDocument/2006/relationships/image" Target="../media/image1.jpeg"/><Relationship Id="rId6" Type="http://schemas.openxmlformats.org/officeDocument/2006/relationships/hyperlink" Target="#'1.6 Perdas Energia'!A1"/><Relationship Id="rId11" Type="http://schemas.openxmlformats.org/officeDocument/2006/relationships/hyperlink" Target="#'2.4 Resultado Financeiro'!A1"/><Relationship Id="rId5" Type="http://schemas.openxmlformats.org/officeDocument/2006/relationships/hyperlink" Target="#'1.4 Mercado de Energia'!A1"/><Relationship Id="rId15" Type="http://schemas.openxmlformats.org/officeDocument/2006/relationships/hyperlink" Target="#'3.2 BP (Passivo)'!A1"/><Relationship Id="rId10" Type="http://schemas.openxmlformats.org/officeDocument/2006/relationships/hyperlink" Target="#'2.3 LAJIDA'!A1"/><Relationship Id="rId19" Type="http://schemas.openxmlformats.org/officeDocument/2006/relationships/hyperlink" Target="#'2.5 Endividamento'!A1"/><Relationship Id="rId4" Type="http://schemas.openxmlformats.org/officeDocument/2006/relationships/hyperlink" Target="#'1.3 Balan&#231;o de Energia'!A1"/><Relationship Id="rId9" Type="http://schemas.openxmlformats.org/officeDocument/2006/relationships/hyperlink" Target="#'2.2 Custos Despesas operaci'!A1"/><Relationship Id="rId14" Type="http://schemas.openxmlformats.org/officeDocument/2006/relationships/hyperlink" Target="#'3.1 BP (Ativo)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7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1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0.jpe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3.png"/><Relationship Id="rId2" Type="http://schemas.openxmlformats.org/officeDocument/2006/relationships/hyperlink" Target="#'Cemig (&#205;ndice)'!A1"/><Relationship Id="rId1" Type="http://schemas.openxmlformats.org/officeDocument/2006/relationships/image" Target="../media/image12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4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4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5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6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16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hyperlink" Target="#'Cemig (&#205;ndice)'!A1"/><Relationship Id="rId1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571499</xdr:colOff>
      <xdr:row>5</xdr:row>
      <xdr:rowOff>165545</xdr:rowOff>
    </xdr:to>
    <xdr:pic>
      <xdr:nvPicPr>
        <xdr:cNvPr id="33" name="Imagem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88968" cy="1118045"/>
        </a:xfrm>
        <a:prstGeom prst="rect">
          <a:avLst/>
        </a:prstGeom>
      </xdr:spPr>
    </xdr:pic>
    <xdr:clientData/>
  </xdr:twoCellAnchor>
  <xdr:twoCellAnchor>
    <xdr:from>
      <xdr:col>2</xdr:col>
      <xdr:colOff>285749</xdr:colOff>
      <xdr:row>0</xdr:row>
      <xdr:rowOff>178595</xdr:rowOff>
    </xdr:from>
    <xdr:to>
      <xdr:col>11</xdr:col>
      <xdr:colOff>11906</xdr:colOff>
      <xdr:row>4</xdr:row>
      <xdr:rowOff>7939</xdr:rowOff>
    </xdr:to>
    <xdr:sp macro="" textlink="">
      <xdr:nvSpPr>
        <xdr:cNvPr id="34" name="CaixaDeTexto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452562" y="178595"/>
          <a:ext cx="4976813" cy="591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4000" b="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RESULTADOS</a:t>
          </a:r>
          <a:r>
            <a:rPr lang="pt-BR" sz="4000">
              <a:solidFill>
                <a:srgbClr val="008228"/>
              </a:solidFill>
              <a:latin typeface="+mj-lt"/>
              <a:cs typeface="Arial" panose="020B0604020202020204" pitchFamily="34" charset="0"/>
            </a:rPr>
            <a:t> </a:t>
          </a:r>
          <a:r>
            <a:rPr lang="pt-BR" sz="40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1T22</a:t>
          </a:r>
        </a:p>
      </xdr:txBody>
    </xdr:sp>
    <xdr:clientData/>
  </xdr:twoCellAnchor>
  <xdr:twoCellAnchor>
    <xdr:from>
      <xdr:col>0</xdr:col>
      <xdr:colOff>288347</xdr:colOff>
      <xdr:row>7</xdr:row>
      <xdr:rowOff>49555</xdr:rowOff>
    </xdr:from>
    <xdr:to>
      <xdr:col>3</xdr:col>
      <xdr:colOff>450850</xdr:colOff>
      <xdr:row>9</xdr:row>
      <xdr:rowOff>95343</xdr:rowOff>
    </xdr:to>
    <xdr:sp macro="" textlink="">
      <xdr:nvSpPr>
        <xdr:cNvPr id="75" name="Retângulo Arredondado 1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288347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operacionais</a:t>
          </a:r>
        </a:p>
      </xdr:txBody>
    </xdr:sp>
    <xdr:clientData/>
  </xdr:twoCellAnchor>
  <xdr:twoCellAnchor>
    <xdr:from>
      <xdr:col>0</xdr:col>
      <xdr:colOff>311370</xdr:colOff>
      <xdr:row>9</xdr:row>
      <xdr:rowOff>179053</xdr:rowOff>
    </xdr:from>
    <xdr:to>
      <xdr:col>3</xdr:col>
      <xdr:colOff>391322</xdr:colOff>
      <xdr:row>12</xdr:row>
      <xdr:rowOff>40809</xdr:rowOff>
    </xdr:to>
    <xdr:sp macro="" textlink="">
      <xdr:nvSpPr>
        <xdr:cNvPr id="76" name="Retângulo Arredondado 1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/>
      </xdr:nvSpPr>
      <xdr:spPr>
        <a:xfrm>
          <a:off x="311370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Anual Permitida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RAP</a:t>
          </a:r>
        </a:p>
      </xdr:txBody>
    </xdr:sp>
    <xdr:clientData/>
  </xdr:twoCellAnchor>
  <xdr:twoCellAnchor>
    <xdr:from>
      <xdr:col>4</xdr:col>
      <xdr:colOff>39831</xdr:colOff>
      <xdr:row>7</xdr:row>
      <xdr:rowOff>49555</xdr:rowOff>
    </xdr:from>
    <xdr:to>
      <xdr:col>7</xdr:col>
      <xdr:colOff>202334</xdr:colOff>
      <xdr:row>9</xdr:row>
      <xdr:rowOff>95343</xdr:rowOff>
    </xdr:to>
    <xdr:sp macro="" textlink="">
      <xdr:nvSpPr>
        <xdr:cNvPr id="77" name="Retângulo Arredondado 1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/>
      </xdr:nvSpPr>
      <xdr:spPr>
        <a:xfrm>
          <a:off x="2363931" y="1383055"/>
          <a:ext cx="1905578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Dados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Financeiros</a:t>
          </a:r>
        </a:p>
      </xdr:txBody>
    </xdr:sp>
    <xdr:clientData/>
  </xdr:twoCellAnchor>
  <xdr:twoCellAnchor>
    <xdr:from>
      <xdr:col>7</xdr:col>
      <xdr:colOff>400916</xdr:colOff>
      <xdr:row>7</xdr:row>
      <xdr:rowOff>49555</xdr:rowOff>
    </xdr:from>
    <xdr:to>
      <xdr:col>10</xdr:col>
      <xdr:colOff>563418</xdr:colOff>
      <xdr:row>9</xdr:row>
      <xdr:rowOff>95343</xdr:rowOff>
    </xdr:to>
    <xdr:sp macro="" textlink="">
      <xdr:nvSpPr>
        <xdr:cNvPr id="78" name="Retângulo Arredondado 1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/>
      </xdr:nvSpPr>
      <xdr:spPr>
        <a:xfrm>
          <a:off x="4468091" y="1383055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cs typeface="Arial" panose="020B0604020202020204" pitchFamily="34" charset="0"/>
            </a:rPr>
            <a:t>Patrimonial</a:t>
          </a:r>
        </a:p>
      </xdr:txBody>
    </xdr:sp>
    <xdr:clientData/>
  </xdr:twoCellAnchor>
  <xdr:twoCellAnchor>
    <xdr:from>
      <xdr:col>7</xdr:col>
      <xdr:colOff>402431</xdr:colOff>
      <xdr:row>16</xdr:row>
      <xdr:rowOff>144804</xdr:rowOff>
    </xdr:from>
    <xdr:to>
      <xdr:col>10</xdr:col>
      <xdr:colOff>564933</xdr:colOff>
      <xdr:row>19</xdr:row>
      <xdr:rowOff>92</xdr:rowOff>
    </xdr:to>
    <xdr:sp macro="" textlink="">
      <xdr:nvSpPr>
        <xdr:cNvPr id="79" name="Retângulo Arredondado 14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/>
      </xdr:nvSpPr>
      <xdr:spPr>
        <a:xfrm>
          <a:off x="4469606" y="3192804"/>
          <a:ext cx="1905577" cy="426788"/>
        </a:xfrm>
        <a:prstGeom prst="roundRect">
          <a:avLst>
            <a:gd name="adj" fmla="val 9474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Demonstrações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do Resultado</a:t>
          </a:r>
        </a:p>
      </xdr:txBody>
    </xdr:sp>
    <xdr:clientData/>
  </xdr:twoCellAnchor>
  <xdr:twoCellAnchor>
    <xdr:from>
      <xdr:col>0</xdr:col>
      <xdr:colOff>311370</xdr:colOff>
      <xdr:row>12</xdr:row>
      <xdr:rowOff>104034</xdr:rowOff>
    </xdr:from>
    <xdr:to>
      <xdr:col>3</xdr:col>
      <xdr:colOff>391322</xdr:colOff>
      <xdr:row>14</xdr:row>
      <xdr:rowOff>148353</xdr:rowOff>
    </xdr:to>
    <xdr:sp macro="" textlink="">
      <xdr:nvSpPr>
        <xdr:cNvPr id="80" name="Retângulo Arredondado 1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/>
      </xdr:nvSpPr>
      <xdr:spPr>
        <a:xfrm>
          <a:off x="311370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Usinas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(capacidade instalada)</a:t>
          </a:r>
        </a:p>
      </xdr:txBody>
    </xdr:sp>
    <xdr:clientData/>
  </xdr:twoCellAnchor>
  <xdr:twoCellAnchor>
    <xdr:from>
      <xdr:col>0</xdr:col>
      <xdr:colOff>311370</xdr:colOff>
      <xdr:row>15</xdr:row>
      <xdr:rowOff>29015</xdr:rowOff>
    </xdr:from>
    <xdr:to>
      <xdr:col>3</xdr:col>
      <xdr:colOff>391322</xdr:colOff>
      <xdr:row>17</xdr:row>
      <xdr:rowOff>72200</xdr:rowOff>
    </xdr:to>
    <xdr:sp macro="" textlink="">
      <xdr:nvSpPr>
        <xdr:cNvPr id="81" name="Retângulo Arredondado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/>
      </xdr:nvSpPr>
      <xdr:spPr>
        <a:xfrm>
          <a:off x="311370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Balanço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de energia</a:t>
          </a:r>
        </a:p>
      </xdr:txBody>
    </xdr:sp>
    <xdr:clientData/>
  </xdr:twoCellAnchor>
  <xdr:twoCellAnchor>
    <xdr:from>
      <xdr:col>0</xdr:col>
      <xdr:colOff>311370</xdr:colOff>
      <xdr:row>17</xdr:row>
      <xdr:rowOff>149062</xdr:rowOff>
    </xdr:from>
    <xdr:to>
      <xdr:col>3</xdr:col>
      <xdr:colOff>391322</xdr:colOff>
      <xdr:row>20</xdr:row>
      <xdr:rowOff>0</xdr:rowOff>
    </xdr:to>
    <xdr:sp macro="" textlink="">
      <xdr:nvSpPr>
        <xdr:cNvPr id="82" name="Retângulo Arredondado 18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/>
      </xdr:nvSpPr>
      <xdr:spPr>
        <a:xfrm>
          <a:off x="311370" y="3387562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venda da energia por  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classe de consumo </a:t>
          </a:r>
        </a:p>
      </xdr:txBody>
    </xdr:sp>
    <xdr:clientData/>
  </xdr:twoCellAnchor>
  <xdr:twoCellAnchor>
    <xdr:from>
      <xdr:col>0</xdr:col>
      <xdr:colOff>311370</xdr:colOff>
      <xdr:row>23</xdr:row>
      <xdr:rowOff>0</xdr:rowOff>
    </xdr:from>
    <xdr:to>
      <xdr:col>3</xdr:col>
      <xdr:colOff>391322</xdr:colOff>
      <xdr:row>25</xdr:row>
      <xdr:rowOff>43185</xdr:rowOff>
    </xdr:to>
    <xdr:sp macro="" textlink="">
      <xdr:nvSpPr>
        <xdr:cNvPr id="83" name="Retângulo Arredondado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/>
      </xdr:nvSpPr>
      <xdr:spPr>
        <a:xfrm>
          <a:off x="311370" y="4381500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Perdas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 energia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311370</xdr:colOff>
      <xdr:row>28</xdr:row>
      <xdr:rowOff>82597</xdr:rowOff>
    </xdr:from>
    <xdr:to>
      <xdr:col>3</xdr:col>
      <xdr:colOff>391322</xdr:colOff>
      <xdr:row>30</xdr:row>
      <xdr:rowOff>140908</xdr:rowOff>
    </xdr:to>
    <xdr:sp macro="" textlink="">
      <xdr:nvSpPr>
        <xdr:cNvPr id="84" name="Retângulo Arredondado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/>
      </xdr:nvSpPr>
      <xdr:spPr>
        <a:xfrm>
          <a:off x="311370" y="5416597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1.8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Taxa de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          .     .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arrecadação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/inadimplência	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71437</xdr:colOff>
      <xdr:row>9</xdr:row>
      <xdr:rowOff>179053</xdr:rowOff>
    </xdr:from>
    <xdr:to>
      <xdr:col>7</xdr:col>
      <xdr:colOff>151389</xdr:colOff>
      <xdr:row>12</xdr:row>
      <xdr:rowOff>40809</xdr:rowOff>
    </xdr:to>
    <xdr:sp macro="" textlink="">
      <xdr:nvSpPr>
        <xdr:cNvPr id="85" name="Retângulo Arredondado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/>
      </xdr:nvSpPr>
      <xdr:spPr>
        <a:xfrm>
          <a:off x="2395537" y="1893553"/>
          <a:ext cx="1823027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Receita 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Operacional </a:t>
          </a:r>
        </a:p>
      </xdr:txBody>
    </xdr:sp>
    <xdr:clientData/>
  </xdr:twoCellAnchor>
  <xdr:twoCellAnchor>
    <xdr:from>
      <xdr:col>4</xdr:col>
      <xdr:colOff>71437</xdr:colOff>
      <xdr:row>12</xdr:row>
      <xdr:rowOff>104034</xdr:rowOff>
    </xdr:from>
    <xdr:to>
      <xdr:col>7</xdr:col>
      <xdr:colOff>151389</xdr:colOff>
      <xdr:row>14</xdr:row>
      <xdr:rowOff>148353</xdr:rowOff>
    </xdr:to>
    <xdr:sp macro="" textlink="">
      <xdr:nvSpPr>
        <xdr:cNvPr id="86" name="Retângulo Arredondado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2395537" y="2390034"/>
          <a:ext cx="1823027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Custos e despesas  </a:t>
          </a:r>
        </a:p>
        <a:p>
          <a:pPr algn="l"/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operacionais</a:t>
          </a:r>
        </a:p>
      </xdr:txBody>
    </xdr:sp>
    <xdr:clientData/>
  </xdr:twoCellAnchor>
  <xdr:twoCellAnchor>
    <xdr:from>
      <xdr:col>4</xdr:col>
      <xdr:colOff>71437</xdr:colOff>
      <xdr:row>15</xdr:row>
      <xdr:rowOff>29015</xdr:rowOff>
    </xdr:from>
    <xdr:to>
      <xdr:col>7</xdr:col>
      <xdr:colOff>151389</xdr:colOff>
      <xdr:row>17</xdr:row>
      <xdr:rowOff>72200</xdr:rowOff>
    </xdr:to>
    <xdr:sp macro="" textlink="">
      <xdr:nvSpPr>
        <xdr:cNvPr id="87" name="Retângulo Arredondado 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2395537" y="2886515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2.3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LAJIDA</a:t>
          </a:r>
        </a:p>
      </xdr:txBody>
    </xdr:sp>
    <xdr:clientData/>
  </xdr:twoCellAnchor>
  <xdr:twoCellAnchor>
    <xdr:from>
      <xdr:col>4</xdr:col>
      <xdr:colOff>71437</xdr:colOff>
      <xdr:row>17</xdr:row>
      <xdr:rowOff>135425</xdr:rowOff>
    </xdr:from>
    <xdr:to>
      <xdr:col>7</xdr:col>
      <xdr:colOff>151389</xdr:colOff>
      <xdr:row>19</xdr:row>
      <xdr:rowOff>176863</xdr:rowOff>
    </xdr:to>
    <xdr:sp macro="" textlink="">
      <xdr:nvSpPr>
        <xdr:cNvPr id="88" name="Retângulo Arredondado 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2395537" y="3373925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2.4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Resultado</a:t>
          </a:r>
          <a:b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Financeiro</a:t>
          </a:r>
        </a:p>
      </xdr:txBody>
    </xdr:sp>
    <xdr:clientData/>
  </xdr:twoCellAnchor>
  <xdr:twoCellAnchor>
    <xdr:from>
      <xdr:col>4</xdr:col>
      <xdr:colOff>71437</xdr:colOff>
      <xdr:row>22</xdr:row>
      <xdr:rowOff>188492</xdr:rowOff>
    </xdr:from>
    <xdr:to>
      <xdr:col>7</xdr:col>
      <xdr:colOff>151389</xdr:colOff>
      <xdr:row>25</xdr:row>
      <xdr:rowOff>41177</xdr:rowOff>
    </xdr:to>
    <xdr:sp macro="" textlink="">
      <xdr:nvSpPr>
        <xdr:cNvPr id="89" name="Retângulo Arredondado 26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>
        <a:xfrm>
          <a:off x="2395537" y="4379492"/>
          <a:ext cx="1823027" cy="424185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2.6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 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            .        .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(Debêntures)</a:t>
          </a:r>
        </a:p>
      </xdr:txBody>
    </xdr:sp>
    <xdr:clientData/>
  </xdr:twoCellAnchor>
  <xdr:twoCellAnchor>
    <xdr:from>
      <xdr:col>4</xdr:col>
      <xdr:colOff>71437</xdr:colOff>
      <xdr:row>25</xdr:row>
      <xdr:rowOff>132832</xdr:rowOff>
    </xdr:from>
    <xdr:to>
      <xdr:col>7</xdr:col>
      <xdr:colOff>151389</xdr:colOff>
      <xdr:row>28</xdr:row>
      <xdr:rowOff>643</xdr:rowOff>
    </xdr:to>
    <xdr:sp macro="" textlink="">
      <xdr:nvSpPr>
        <xdr:cNvPr id="90" name="Retângulo Arredondado 27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/>
      </xdr:nvSpPr>
      <xdr:spPr>
        <a:xfrm>
          <a:off x="2395537" y="489533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Investimentos</a:t>
          </a:r>
        </a:p>
      </xdr:txBody>
    </xdr:sp>
    <xdr:clientData/>
  </xdr:twoCellAnchor>
  <xdr:twoCellAnchor>
    <xdr:from>
      <xdr:col>7</xdr:col>
      <xdr:colOff>452438</xdr:colOff>
      <xdr:row>10</xdr:row>
      <xdr:rowOff>459</xdr:rowOff>
    </xdr:from>
    <xdr:to>
      <xdr:col>10</xdr:col>
      <xdr:colOff>532391</xdr:colOff>
      <xdr:row>12</xdr:row>
      <xdr:rowOff>52715</xdr:rowOff>
    </xdr:to>
    <xdr:sp macro="" textlink="">
      <xdr:nvSpPr>
        <xdr:cNvPr id="91" name="Retângulo Arredondado 28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>
        <a:xfrm>
          <a:off x="4519613" y="1905459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Ativo</a:t>
          </a:r>
        </a:p>
      </xdr:txBody>
    </xdr:sp>
    <xdr:clientData/>
  </xdr:twoCellAnchor>
  <xdr:twoCellAnchor>
    <xdr:from>
      <xdr:col>7</xdr:col>
      <xdr:colOff>452438</xdr:colOff>
      <xdr:row>12</xdr:row>
      <xdr:rowOff>115940</xdr:rowOff>
    </xdr:from>
    <xdr:to>
      <xdr:col>10</xdr:col>
      <xdr:colOff>532391</xdr:colOff>
      <xdr:row>14</xdr:row>
      <xdr:rowOff>160259</xdr:rowOff>
    </xdr:to>
    <xdr:sp macro="" textlink="">
      <xdr:nvSpPr>
        <xdr:cNvPr id="92" name="Retângulo Arredondado 29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>
        <a:xfrm>
          <a:off x="4519613" y="2401940"/>
          <a:ext cx="1823028" cy="425319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3.2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Passivo</a:t>
          </a:r>
        </a:p>
      </xdr:txBody>
    </xdr:sp>
    <xdr:clientData/>
  </xdr:twoCellAnchor>
  <xdr:twoCellAnchor>
    <xdr:from>
      <xdr:col>7</xdr:col>
      <xdr:colOff>440535</xdr:colOff>
      <xdr:row>19</xdr:row>
      <xdr:rowOff>95708</xdr:rowOff>
    </xdr:from>
    <xdr:to>
      <xdr:col>10</xdr:col>
      <xdr:colOff>520488</xdr:colOff>
      <xdr:row>21</xdr:row>
      <xdr:rowOff>147964</xdr:rowOff>
    </xdr:to>
    <xdr:sp macro="" textlink="">
      <xdr:nvSpPr>
        <xdr:cNvPr id="93" name="Retângulo Arredondado 30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>
        <a:xfrm>
          <a:off x="4507710" y="3715208"/>
          <a:ext cx="1823028" cy="433256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4.1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DRE</a:t>
          </a:r>
        </a:p>
      </xdr:txBody>
    </xdr:sp>
    <xdr:clientData/>
  </xdr:twoCellAnchor>
  <xdr:twoCellAnchor>
    <xdr:from>
      <xdr:col>7</xdr:col>
      <xdr:colOff>404817</xdr:colOff>
      <xdr:row>23</xdr:row>
      <xdr:rowOff>151655</xdr:rowOff>
    </xdr:from>
    <xdr:to>
      <xdr:col>10</xdr:col>
      <xdr:colOff>566198</xdr:colOff>
      <xdr:row>26</xdr:row>
      <xdr:rowOff>8555</xdr:rowOff>
    </xdr:to>
    <xdr:sp macro="" textlink="">
      <xdr:nvSpPr>
        <xdr:cNvPr id="94" name="Retângulo Arredondado 31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>
        <a:xfrm>
          <a:off x="4471992" y="4533155"/>
          <a:ext cx="1904456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5.0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Demonstração do </a:t>
          </a:r>
          <a:b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Fluxos de caixa </a:t>
          </a:r>
        </a:p>
      </xdr:txBody>
    </xdr:sp>
    <xdr:clientData/>
  </xdr:twoCellAnchor>
  <xdr:twoCellAnchor>
    <xdr:from>
      <xdr:col>0</xdr:col>
      <xdr:colOff>311370</xdr:colOff>
      <xdr:row>25</xdr:row>
      <xdr:rowOff>122292</xdr:rowOff>
    </xdr:from>
    <xdr:to>
      <xdr:col>3</xdr:col>
      <xdr:colOff>391322</xdr:colOff>
      <xdr:row>27</xdr:row>
      <xdr:rowOff>180603</xdr:rowOff>
    </xdr:to>
    <xdr:sp macro="" textlink="">
      <xdr:nvSpPr>
        <xdr:cNvPr id="95" name="Retângulo Arredondado 21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311370" y="4884792"/>
          <a:ext cx="1823027" cy="439311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1.7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Indicadores de Qualidade</a:t>
          </a:r>
        </a:p>
        <a:p>
          <a:pPr algn="l"/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   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 DECi/FECi</a:t>
          </a:r>
        </a:p>
      </xdr:txBody>
    </xdr:sp>
    <xdr:clientData/>
  </xdr:twoCellAnchor>
  <xdr:twoCellAnchor>
    <xdr:from>
      <xdr:col>4</xdr:col>
      <xdr:colOff>71437</xdr:colOff>
      <xdr:row>20</xdr:row>
      <xdr:rowOff>60010</xdr:rowOff>
    </xdr:from>
    <xdr:to>
      <xdr:col>7</xdr:col>
      <xdr:colOff>151389</xdr:colOff>
      <xdr:row>22</xdr:row>
      <xdr:rowOff>101448</xdr:rowOff>
    </xdr:to>
    <xdr:sp macro="" textlink="">
      <xdr:nvSpPr>
        <xdr:cNvPr id="96" name="Retângulo Arredondado 25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>
        <a:xfrm>
          <a:off x="2395537" y="3870010"/>
          <a:ext cx="1823027" cy="422438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Endividamento</a:t>
          </a:r>
        </a:p>
      </xdr:txBody>
    </xdr:sp>
    <xdr:clientData/>
  </xdr:twoCellAnchor>
  <xdr:twoCellAnchor>
    <xdr:from>
      <xdr:col>7</xdr:col>
      <xdr:colOff>422025</xdr:colOff>
      <xdr:row>28</xdr:row>
      <xdr:rowOff>79591</xdr:rowOff>
    </xdr:from>
    <xdr:to>
      <xdr:col>11</xdr:col>
      <xdr:colOff>0</xdr:colOff>
      <xdr:row>30</xdr:row>
      <xdr:rowOff>126991</xdr:rowOff>
    </xdr:to>
    <xdr:sp macro="" textlink="">
      <xdr:nvSpPr>
        <xdr:cNvPr id="97" name="Retângulo Arredondado 31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>
        <a:xfrm>
          <a:off x="4489200" y="5413591"/>
          <a:ext cx="1902075" cy="428400"/>
        </a:xfrm>
        <a:prstGeom prst="roundRect">
          <a:avLst>
            <a:gd name="adj" fmla="val 9459"/>
          </a:avLst>
        </a:prstGeom>
        <a:solidFill>
          <a:srgbClr val="008228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6.0 </a:t>
          </a:r>
          <a:r>
            <a:rPr lang="pt-BR" sz="1000" b="1">
              <a:solidFill>
                <a:srgbClr val="D7F83C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Desempenho das ações</a:t>
          </a:r>
        </a:p>
      </xdr:txBody>
    </xdr:sp>
    <xdr:clientData/>
  </xdr:twoCellAnchor>
  <xdr:oneCellAnchor>
    <xdr:from>
      <xdr:col>0</xdr:col>
      <xdr:colOff>311370</xdr:colOff>
      <xdr:row>20</xdr:row>
      <xdr:rowOff>70902</xdr:rowOff>
    </xdr:from>
    <xdr:ext cx="1818000" cy="421200"/>
    <xdr:sp macro="" textlink="">
      <xdr:nvSpPr>
        <xdr:cNvPr id="98" name="Retângulo Arredondado 26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>
        <a:xfrm>
          <a:off x="311370" y="3880902"/>
          <a:ext cx="1818000" cy="421200"/>
        </a:xfrm>
        <a:prstGeom prst="roundRect">
          <a:avLst>
            <a:gd name="adj" fmla="val 9459"/>
          </a:avLst>
        </a:prstGeom>
        <a:solidFill>
          <a:srgbClr val="46D232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>
          <a:noAutofit/>
        </a:bodyPr>
        <a:lstStyle/>
        <a:p>
          <a:r>
            <a:rPr lang="pt-BR" sz="9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1.5 </a:t>
          </a:r>
          <a:r>
            <a:rPr lang="pt-BR" sz="900" b="1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Energia</a:t>
          </a:r>
          <a:r>
            <a:rPr lang="pt-BR" sz="900" b="1" baseline="0">
              <a:solidFill>
                <a:srgbClr val="008228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comprada para                    .     revenda</a:t>
          </a:r>
          <a:endParaRPr lang="pt-BR" sz="900" b="1">
            <a:solidFill>
              <a:srgbClr val="008228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35719</xdr:colOff>
      <xdr:row>5</xdr:row>
      <xdr:rowOff>141733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094233"/>
        </a:xfrm>
        <a:prstGeom prst="rect">
          <a:avLst/>
        </a:prstGeom>
      </xdr:spPr>
    </xdr:pic>
    <xdr:clientData/>
  </xdr:twoCellAnchor>
  <xdr:twoCellAnchor>
    <xdr:from>
      <xdr:col>1</xdr:col>
      <xdr:colOff>768350</xdr:colOff>
      <xdr:row>1</xdr:row>
      <xdr:rowOff>50800</xdr:rowOff>
    </xdr:from>
    <xdr:to>
      <xdr:col>4</xdr:col>
      <xdr:colOff>23813</xdr:colOff>
      <xdr:row>4</xdr:row>
      <xdr:rowOff>58738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 txBox="1"/>
      </xdr:nvSpPr>
      <xdr:spPr>
        <a:xfrm>
          <a:off x="1697038" y="241300"/>
          <a:ext cx="5958681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2.1 RECEITA OPERACIONAL</a:t>
          </a:r>
        </a:p>
      </xdr:txBody>
    </xdr:sp>
    <xdr:clientData/>
  </xdr:twoCellAnchor>
  <xdr:twoCellAnchor>
    <xdr:from>
      <xdr:col>3</xdr:col>
      <xdr:colOff>478386</xdr:colOff>
      <xdr:row>4</xdr:row>
      <xdr:rowOff>35143</xdr:rowOff>
    </xdr:from>
    <xdr:to>
      <xdr:col>3</xdr:col>
      <xdr:colOff>1314800</xdr:colOff>
      <xdr:row>5</xdr:row>
      <xdr:rowOff>71223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pSpPr/>
      </xdr:nvGrpSpPr>
      <xdr:grpSpPr>
        <a:xfrm>
          <a:off x="6741074" y="797143"/>
          <a:ext cx="836414" cy="22658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35719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67625" cy="1125983"/>
        </a:xfrm>
        <a:prstGeom prst="rect">
          <a:avLst/>
        </a:prstGeom>
      </xdr:spPr>
    </xdr:pic>
    <xdr:clientData/>
  </xdr:twoCellAnchor>
  <xdr:twoCellAnchor>
    <xdr:from>
      <xdr:col>1</xdr:col>
      <xdr:colOff>992188</xdr:colOff>
      <xdr:row>1</xdr:row>
      <xdr:rowOff>79372</xdr:rowOff>
    </xdr:from>
    <xdr:to>
      <xdr:col>4</xdr:col>
      <xdr:colOff>0</xdr:colOff>
      <xdr:row>3</xdr:row>
      <xdr:rowOff>134934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 txBox="1"/>
      </xdr:nvSpPr>
      <xdr:spPr>
        <a:xfrm>
          <a:off x="1801813" y="269872"/>
          <a:ext cx="5830093" cy="436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200">
              <a:solidFill>
                <a:srgbClr val="008228"/>
              </a:solidFill>
              <a:latin typeface="Arial Black" panose="020B0A04020102020204" pitchFamily="34" charset="0"/>
            </a:rPr>
            <a:t>2.2 CUSTOS E DESPESAS OPERACIONAIS</a:t>
          </a:r>
        </a:p>
      </xdr:txBody>
    </xdr:sp>
    <xdr:clientData/>
  </xdr:twoCellAnchor>
  <xdr:twoCellAnchor>
    <xdr:from>
      <xdr:col>3</xdr:col>
      <xdr:colOff>708573</xdr:colOff>
      <xdr:row>4</xdr:row>
      <xdr:rowOff>58956</xdr:rowOff>
    </xdr:from>
    <xdr:to>
      <xdr:col>3</xdr:col>
      <xdr:colOff>1544987</xdr:colOff>
      <xdr:row>5</xdr:row>
      <xdr:rowOff>102973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pSpPr/>
      </xdr:nvGrpSpPr>
      <xdr:grpSpPr>
        <a:xfrm>
          <a:off x="6733136" y="820956"/>
          <a:ext cx="836414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35718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17656" cy="1118046"/>
        </a:xfrm>
        <a:prstGeom prst="rect">
          <a:avLst/>
        </a:prstGeom>
      </xdr:spPr>
    </xdr:pic>
    <xdr:clientData/>
  </xdr:twoCellAnchor>
  <xdr:twoCellAnchor>
    <xdr:from>
      <xdr:col>1</xdr:col>
      <xdr:colOff>300037</xdr:colOff>
      <xdr:row>0</xdr:row>
      <xdr:rowOff>134938</xdr:rowOff>
    </xdr:from>
    <xdr:to>
      <xdr:col>5</xdr:col>
      <xdr:colOff>23812</xdr:colOff>
      <xdr:row>4</xdr:row>
      <xdr:rowOff>34926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 txBox="1"/>
      </xdr:nvSpPr>
      <xdr:spPr>
        <a:xfrm>
          <a:off x="1323975" y="134938"/>
          <a:ext cx="6581775" cy="6619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3600">
              <a:solidFill>
                <a:srgbClr val="008228"/>
              </a:solidFill>
              <a:latin typeface="Arial Black" panose="020B0A04020102020204" pitchFamily="34" charset="0"/>
            </a:rPr>
            <a:t>2.3 LAJIDA</a:t>
          </a:r>
        </a:p>
      </xdr:txBody>
    </xdr:sp>
    <xdr:clientData/>
  </xdr:twoCellAnchor>
  <xdr:twoCellAnchor>
    <xdr:from>
      <xdr:col>4</xdr:col>
      <xdr:colOff>188672</xdr:colOff>
      <xdr:row>4</xdr:row>
      <xdr:rowOff>51018</xdr:rowOff>
    </xdr:from>
    <xdr:to>
      <xdr:col>4</xdr:col>
      <xdr:colOff>1001273</xdr:colOff>
      <xdr:row>5</xdr:row>
      <xdr:rowOff>95035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GrpSpPr/>
      </xdr:nvGrpSpPr>
      <xdr:grpSpPr>
        <a:xfrm>
          <a:off x="6999047" y="813018"/>
          <a:ext cx="812601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35720</xdr:colOff>
      <xdr:row>5</xdr:row>
      <xdr:rowOff>157609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03344" cy="1110109"/>
        </a:xfrm>
        <a:prstGeom prst="rect">
          <a:avLst/>
        </a:prstGeom>
      </xdr:spPr>
    </xdr:pic>
    <xdr:clientData/>
  </xdr:twoCellAnchor>
  <xdr:twoCellAnchor>
    <xdr:from>
      <xdr:col>1</xdr:col>
      <xdr:colOff>774699</xdr:colOff>
      <xdr:row>1</xdr:row>
      <xdr:rowOff>44450</xdr:rowOff>
    </xdr:from>
    <xdr:to>
      <xdr:col>4</xdr:col>
      <xdr:colOff>35719</xdr:colOff>
      <xdr:row>4</xdr:row>
      <xdr:rowOff>122238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 txBox="1"/>
      </xdr:nvSpPr>
      <xdr:spPr>
        <a:xfrm>
          <a:off x="1608137" y="234950"/>
          <a:ext cx="6095207" cy="6492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2.4 RESULTADO FINANCEIRO</a:t>
          </a:r>
        </a:p>
      </xdr:txBody>
    </xdr:sp>
    <xdr:clientData/>
  </xdr:twoCellAnchor>
  <xdr:twoCellAnchor>
    <xdr:from>
      <xdr:col>3</xdr:col>
      <xdr:colOff>549030</xdr:colOff>
      <xdr:row>4</xdr:row>
      <xdr:rowOff>54191</xdr:rowOff>
    </xdr:from>
    <xdr:to>
      <xdr:col>3</xdr:col>
      <xdr:colOff>1385444</xdr:colOff>
      <xdr:row>5</xdr:row>
      <xdr:rowOff>96621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pSpPr/>
      </xdr:nvGrpSpPr>
      <xdr:grpSpPr>
        <a:xfrm>
          <a:off x="6764093" y="816191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8</xdr:row>
      <xdr:rowOff>144909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4781" cy="1097409"/>
        </a:xfrm>
        <a:prstGeom prst="rect">
          <a:avLst/>
        </a:prstGeom>
      </xdr:spPr>
    </xdr:pic>
    <xdr:clientData/>
  </xdr:twoCellAnchor>
  <xdr:twoCellAnchor>
    <xdr:from>
      <xdr:col>1</xdr:col>
      <xdr:colOff>800100</xdr:colOff>
      <xdr:row>3</xdr:row>
      <xdr:rowOff>178594</xdr:rowOff>
    </xdr:from>
    <xdr:to>
      <xdr:col>8</xdr:col>
      <xdr:colOff>0</xdr:colOff>
      <xdr:row>8</xdr:row>
      <xdr:rowOff>130966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1109663" y="178594"/>
          <a:ext cx="6641306" cy="9048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2.5 ENDIVIDAMENTO</a:t>
          </a:r>
        </a:p>
      </xdr:txBody>
    </xdr:sp>
    <xdr:clientData/>
  </xdr:twoCellAnchor>
  <xdr:twoCellAnchor>
    <xdr:from>
      <xdr:col>6</xdr:col>
      <xdr:colOff>881064</xdr:colOff>
      <xdr:row>6</xdr:row>
      <xdr:rowOff>190494</xdr:rowOff>
    </xdr:from>
    <xdr:to>
      <xdr:col>7</xdr:col>
      <xdr:colOff>812603</xdr:colOff>
      <xdr:row>8</xdr:row>
      <xdr:rowOff>42424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pSpPr/>
      </xdr:nvGrpSpPr>
      <xdr:grpSpPr>
        <a:xfrm>
          <a:off x="6822283" y="761994"/>
          <a:ext cx="836414" cy="232930"/>
          <a:chOff x="7817675" y="768144"/>
          <a:chExt cx="918516" cy="249238"/>
        </a:xfrm>
      </xdr:grpSpPr>
      <xdr:sp macro="" textlink="">
        <xdr:nvSpPr>
          <xdr:cNvPr id="11" name="Retângulo Arredondado 5">
            <a:extLst>
              <a:ext uri="{FF2B5EF4-FFF2-40B4-BE49-F238E27FC236}">
                <a16:creationId xmlns:a16="http://schemas.microsoft.com/office/drawing/2014/main" id="{00000000-0008-0000-0D00-00000B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2" name="Seta para a Direita 6">
            <a:extLst>
              <a:ext uri="{FF2B5EF4-FFF2-40B4-BE49-F238E27FC236}">
                <a16:creationId xmlns:a16="http://schemas.microsoft.com/office/drawing/2014/main" id="{00000000-0008-0000-0D00-00000C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-1</xdr:colOff>
      <xdr:row>5</xdr:row>
      <xdr:rowOff>157609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930062" cy="1110109"/>
        </a:xfrm>
        <a:prstGeom prst="rect">
          <a:avLst/>
        </a:prstGeom>
      </xdr:spPr>
    </xdr:pic>
    <xdr:clientData/>
  </xdr:twoCellAnchor>
  <xdr:twoCellAnchor>
    <xdr:from>
      <xdr:col>1</xdr:col>
      <xdr:colOff>1</xdr:colOff>
      <xdr:row>0</xdr:row>
      <xdr:rowOff>0</xdr:rowOff>
    </xdr:from>
    <xdr:to>
      <xdr:col>9</xdr:col>
      <xdr:colOff>-1</xdr:colOff>
      <xdr:row>6</xdr:row>
      <xdr:rowOff>26988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 txBox="1"/>
      </xdr:nvSpPr>
      <xdr:spPr>
        <a:xfrm>
          <a:off x="833439" y="0"/>
          <a:ext cx="11096623" cy="1253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2.6 ENDIVIDAMENTO</a:t>
          </a:r>
        </a:p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Empréstimos,</a:t>
          </a:r>
          <a:r>
            <a:rPr lang="pt-BR" sz="2400" baseline="0">
              <a:solidFill>
                <a:srgbClr val="008228"/>
              </a:solidFill>
              <a:latin typeface="Arial Black" panose="020B0A04020102020204" pitchFamily="34" charset="0"/>
            </a:rPr>
            <a:t> financiamentos e debêntures</a:t>
          </a:r>
          <a:endParaRPr lang="pt-BR" sz="24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7</xdr:col>
      <xdr:colOff>744407</xdr:colOff>
      <xdr:row>4</xdr:row>
      <xdr:rowOff>17101</xdr:rowOff>
    </xdr:from>
    <xdr:to>
      <xdr:col>8</xdr:col>
      <xdr:colOff>747384</xdr:colOff>
      <xdr:row>5</xdr:row>
      <xdr:rowOff>59531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pSpPr/>
      </xdr:nvGrpSpPr>
      <xdr:grpSpPr>
        <a:xfrm>
          <a:off x="11007595" y="779101"/>
          <a:ext cx="836414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11906</xdr:colOff>
      <xdr:row>5</xdr:row>
      <xdr:rowOff>152847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105347"/>
        </a:xfrm>
        <a:prstGeom prst="rect">
          <a:avLst/>
        </a:prstGeom>
      </xdr:spPr>
    </xdr:pic>
    <xdr:clientData/>
  </xdr:twoCellAnchor>
  <xdr:twoCellAnchor>
    <xdr:from>
      <xdr:col>1</xdr:col>
      <xdr:colOff>809625</xdr:colOff>
      <xdr:row>1</xdr:row>
      <xdr:rowOff>42863</xdr:rowOff>
    </xdr:from>
    <xdr:to>
      <xdr:col>3</xdr:col>
      <xdr:colOff>1476375</xdr:colOff>
      <xdr:row>4</xdr:row>
      <xdr:rowOff>117476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 txBox="1"/>
      </xdr:nvSpPr>
      <xdr:spPr>
        <a:xfrm>
          <a:off x="1726406" y="233363"/>
          <a:ext cx="5464969" cy="646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2.7 INVESTIMENTOS</a:t>
          </a:r>
        </a:p>
      </xdr:txBody>
    </xdr:sp>
    <xdr:clientData/>
  </xdr:twoCellAnchor>
  <xdr:twoCellAnchor>
    <xdr:from>
      <xdr:col>3</xdr:col>
      <xdr:colOff>555633</xdr:colOff>
      <xdr:row>4</xdr:row>
      <xdr:rowOff>39689</xdr:rowOff>
    </xdr:from>
    <xdr:to>
      <xdr:col>3</xdr:col>
      <xdr:colOff>1392047</xdr:colOff>
      <xdr:row>5</xdr:row>
      <xdr:rowOff>82119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pSpPr/>
      </xdr:nvGrpSpPr>
      <xdr:grpSpPr>
        <a:xfrm>
          <a:off x="6270633" y="801689"/>
          <a:ext cx="836414" cy="232930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1</xdr:col>
      <xdr:colOff>785812</xdr:colOff>
      <xdr:row>21</xdr:row>
      <xdr:rowOff>23814</xdr:rowOff>
    </xdr:from>
    <xdr:to>
      <xdr:col>2</xdr:col>
      <xdr:colOff>1301026</xdr:colOff>
      <xdr:row>36</xdr:row>
      <xdr:rowOff>107156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F66BB8D-7ECE-4EE1-9A1A-180D0EA4DD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02593" y="4369595"/>
          <a:ext cx="3825152" cy="2940842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4</xdr:row>
      <xdr:rowOff>329060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15187" cy="1091060"/>
        </a:xfrm>
        <a:prstGeom prst="rect">
          <a:avLst/>
        </a:prstGeom>
      </xdr:spPr>
    </xdr:pic>
    <xdr:clientData/>
  </xdr:twoCellAnchor>
  <xdr:twoCellAnchor>
    <xdr:from>
      <xdr:col>1</xdr:col>
      <xdr:colOff>500062</xdr:colOff>
      <xdr:row>0</xdr:row>
      <xdr:rowOff>60326</xdr:rowOff>
    </xdr:from>
    <xdr:to>
      <xdr:col>4</xdr:col>
      <xdr:colOff>11906</xdr:colOff>
      <xdr:row>4</xdr:row>
      <xdr:rowOff>381000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1154906" y="60326"/>
          <a:ext cx="6048375" cy="108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3.1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ATIVO</a:t>
          </a:r>
        </a:p>
      </xdr:txBody>
    </xdr:sp>
    <xdr:clientData/>
  </xdr:twoCellAnchor>
  <xdr:twoCellAnchor>
    <xdr:from>
      <xdr:col>3</xdr:col>
      <xdr:colOff>355609</xdr:colOff>
      <xdr:row>4</xdr:row>
      <xdr:rowOff>31751</xdr:rowOff>
    </xdr:from>
    <xdr:to>
      <xdr:col>3</xdr:col>
      <xdr:colOff>1118998</xdr:colOff>
      <xdr:row>4</xdr:row>
      <xdr:rowOff>256744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GrpSpPr/>
      </xdr:nvGrpSpPr>
      <xdr:grpSpPr>
        <a:xfrm>
          <a:off x="6356359" y="793751"/>
          <a:ext cx="763389" cy="22499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23813</xdr:colOff>
      <xdr:row>5</xdr:row>
      <xdr:rowOff>81410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453312" cy="1081535"/>
        </a:xfrm>
        <a:prstGeom prst="rect">
          <a:avLst/>
        </a:prstGeom>
      </xdr:spPr>
    </xdr:pic>
    <xdr:clientData/>
  </xdr:twoCellAnchor>
  <xdr:twoCellAnchor>
    <xdr:from>
      <xdr:col>1</xdr:col>
      <xdr:colOff>35720</xdr:colOff>
      <xdr:row>0</xdr:row>
      <xdr:rowOff>60326</xdr:rowOff>
    </xdr:from>
    <xdr:to>
      <xdr:col>4</xdr:col>
      <xdr:colOff>23812</xdr:colOff>
      <xdr:row>5</xdr:row>
      <xdr:rowOff>133350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 txBox="1"/>
      </xdr:nvSpPr>
      <xdr:spPr>
        <a:xfrm>
          <a:off x="762001" y="60326"/>
          <a:ext cx="6691311" cy="10731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3.2 BALANÇOS PATRIMONIAIS</a:t>
          </a:r>
          <a:b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2400">
              <a:solidFill>
                <a:srgbClr val="008228"/>
              </a:solidFill>
              <a:latin typeface="Arial Black" panose="020B0A04020102020204" pitchFamily="34" charset="0"/>
            </a:rPr>
            <a:t>PASSIVO</a:t>
          </a:r>
        </a:p>
      </xdr:txBody>
    </xdr:sp>
    <xdr:clientData/>
  </xdr:twoCellAnchor>
  <xdr:twoCellAnchor>
    <xdr:from>
      <xdr:col>3</xdr:col>
      <xdr:colOff>355604</xdr:colOff>
      <xdr:row>4</xdr:row>
      <xdr:rowOff>8729</xdr:rowOff>
    </xdr:from>
    <xdr:to>
      <xdr:col>3</xdr:col>
      <xdr:colOff>1174555</xdr:colOff>
      <xdr:row>5</xdr:row>
      <xdr:rowOff>19410</xdr:rowOff>
    </xdr:to>
    <xdr:grpSp>
      <xdr:nvGrpSpPr>
        <xdr:cNvPr id="8" name="Agrupar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GrpSpPr/>
      </xdr:nvGrpSpPr>
      <xdr:grpSpPr>
        <a:xfrm>
          <a:off x="6523042" y="794542"/>
          <a:ext cx="818951" cy="224993"/>
          <a:chOff x="7817675" y="768144"/>
          <a:chExt cx="918516" cy="249238"/>
        </a:xfrm>
      </xdr:grpSpPr>
      <xdr:sp macro="" textlink="">
        <xdr:nvSpPr>
          <xdr:cNvPr id="9" name="Retângulo Arredondado 8">
            <a:extLst>
              <a:ext uri="{FF2B5EF4-FFF2-40B4-BE49-F238E27FC236}">
                <a16:creationId xmlns:a16="http://schemas.microsoft.com/office/drawing/2014/main" id="{00000000-0008-0000-11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9">
            <a:extLst>
              <a:ext uri="{FF2B5EF4-FFF2-40B4-BE49-F238E27FC236}">
                <a16:creationId xmlns:a16="http://schemas.microsoft.com/office/drawing/2014/main" id="{00000000-0008-0000-11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23812</xdr:colOff>
      <xdr:row>5</xdr:row>
      <xdr:rowOff>173483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203281" cy="1125983"/>
        </a:xfrm>
        <a:prstGeom prst="rect">
          <a:avLst/>
        </a:prstGeom>
      </xdr:spPr>
    </xdr:pic>
    <xdr:clientData/>
  </xdr:twoCellAnchor>
  <xdr:twoCellAnchor>
    <xdr:from>
      <xdr:col>1</xdr:col>
      <xdr:colOff>404813</xdr:colOff>
      <xdr:row>0</xdr:row>
      <xdr:rowOff>160337</xdr:rowOff>
    </xdr:from>
    <xdr:to>
      <xdr:col>4</xdr:col>
      <xdr:colOff>23813</xdr:colOff>
      <xdr:row>5</xdr:row>
      <xdr:rowOff>119062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1095376" y="160337"/>
          <a:ext cx="6107906" cy="911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4.1 DEMONSTRAÇÕES DOS RESULTADOS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2022</a:t>
          </a:r>
        </a:p>
      </xdr:txBody>
    </xdr:sp>
    <xdr:clientData/>
  </xdr:twoCellAnchor>
  <xdr:twoCellAnchor>
    <xdr:from>
      <xdr:col>3</xdr:col>
      <xdr:colOff>561183</xdr:colOff>
      <xdr:row>4</xdr:row>
      <xdr:rowOff>57149</xdr:rowOff>
    </xdr:from>
    <xdr:to>
      <xdr:col>3</xdr:col>
      <xdr:colOff>1365847</xdr:colOff>
      <xdr:row>5</xdr:row>
      <xdr:rowOff>99579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GrpSpPr/>
      </xdr:nvGrpSpPr>
      <xdr:grpSpPr>
        <a:xfrm>
          <a:off x="6288089" y="819149"/>
          <a:ext cx="804664" cy="232930"/>
          <a:chOff x="7817675" y="768144"/>
          <a:chExt cx="918516" cy="249238"/>
        </a:xfrm>
      </xdr:grpSpPr>
      <xdr:sp macro="" textlink="">
        <xdr:nvSpPr>
          <xdr:cNvPr id="6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35719</xdr:colOff>
      <xdr:row>6</xdr:row>
      <xdr:rowOff>46482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048750" cy="1118045"/>
        </a:xfrm>
        <a:prstGeom prst="rect">
          <a:avLst/>
        </a:prstGeom>
      </xdr:spPr>
    </xdr:pic>
    <xdr:clientData/>
  </xdr:twoCellAnchor>
  <xdr:twoCellAnchor>
    <xdr:from>
      <xdr:col>1</xdr:col>
      <xdr:colOff>1341437</xdr:colOff>
      <xdr:row>1</xdr:row>
      <xdr:rowOff>42864</xdr:rowOff>
    </xdr:from>
    <xdr:to>
      <xdr:col>4</xdr:col>
      <xdr:colOff>912813</xdr:colOff>
      <xdr:row>4</xdr:row>
      <xdr:rowOff>98427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2428875" y="217489"/>
          <a:ext cx="532606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1.1 RAP 2021 - 2022</a:t>
          </a:r>
        </a:p>
        <a:p>
          <a:pPr algn="ctr"/>
          <a:endParaRPr lang="pt-BR" sz="2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5</xdr:col>
      <xdr:colOff>51592</xdr:colOff>
      <xdr:row>4</xdr:row>
      <xdr:rowOff>103186</xdr:rowOff>
    </xdr:from>
    <xdr:to>
      <xdr:col>5</xdr:col>
      <xdr:colOff>947174</xdr:colOff>
      <xdr:row>5</xdr:row>
      <xdr:rowOff>153174</xdr:rowOff>
    </xdr:to>
    <xdr:grpSp>
      <xdr:nvGrpSpPr>
        <xdr:cNvPr id="9" name="Agrupar 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pSpPr/>
      </xdr:nvGrpSpPr>
      <xdr:grpSpPr>
        <a:xfrm>
          <a:off x="8052592" y="817561"/>
          <a:ext cx="895582" cy="228582"/>
          <a:chOff x="7817675" y="768144"/>
          <a:chExt cx="918516" cy="249238"/>
        </a:xfrm>
      </xdr:grpSpPr>
      <xdr:sp macro="" textlink="">
        <xdr:nvSpPr>
          <xdr:cNvPr id="10" name="Retângulo Arredondado 9">
            <a:extLst>
              <a:ext uri="{FF2B5EF4-FFF2-40B4-BE49-F238E27FC236}">
                <a16:creationId xmlns:a16="http://schemas.microsoft.com/office/drawing/2014/main" id="{00000000-0008-0000-0100-00000A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1" name="Seta para a Direita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23813</xdr:colOff>
      <xdr:row>5</xdr:row>
      <xdr:rowOff>165546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798719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3</xdr:col>
      <xdr:colOff>254000</xdr:colOff>
      <xdr:row>6</xdr:row>
      <xdr:rowOff>25400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 txBox="1"/>
      </xdr:nvSpPr>
      <xdr:spPr>
        <a:xfrm>
          <a:off x="1690687" y="203200"/>
          <a:ext cx="6699251" cy="917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5.0 DEMONSTRAÇÕES DOS FLUXOS DE CAIXA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2022</a:t>
          </a:r>
        </a:p>
      </xdr:txBody>
    </xdr:sp>
    <xdr:clientData/>
  </xdr:twoCellAnchor>
  <xdr:twoCellAnchor>
    <xdr:from>
      <xdr:col>3</xdr:col>
      <xdr:colOff>404816</xdr:colOff>
      <xdr:row>4</xdr:row>
      <xdr:rowOff>83344</xdr:rowOff>
    </xdr:from>
    <xdr:to>
      <xdr:col>3</xdr:col>
      <xdr:colOff>1209480</xdr:colOff>
      <xdr:row>5</xdr:row>
      <xdr:rowOff>125774</xdr:rowOff>
    </xdr:to>
    <xdr:grpSp>
      <xdr:nvGrpSpPr>
        <xdr:cNvPr id="8" name="Agrupar 4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GrpSpPr/>
      </xdr:nvGrpSpPr>
      <xdr:grpSpPr>
        <a:xfrm>
          <a:off x="7893847" y="845344"/>
          <a:ext cx="804664" cy="232930"/>
          <a:chOff x="7817675" y="768144"/>
          <a:chExt cx="918516" cy="249238"/>
        </a:xfrm>
      </xdr:grpSpPr>
      <xdr:sp macro="" textlink="">
        <xdr:nvSpPr>
          <xdr:cNvPr id="9" name="Retângulo Arredondado 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1300-000009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0" name="Seta para a Direita 6">
            <a:extLst>
              <a:ext uri="{FF2B5EF4-FFF2-40B4-BE49-F238E27FC236}">
                <a16:creationId xmlns:a16="http://schemas.microsoft.com/office/drawing/2014/main" id="{00000000-0008-0000-1300-00000A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11206</xdr:colOff>
      <xdr:row>5</xdr:row>
      <xdr:rowOff>165546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552765" cy="1118046"/>
        </a:xfrm>
        <a:prstGeom prst="rect">
          <a:avLst/>
        </a:prstGeom>
      </xdr:spPr>
    </xdr:pic>
    <xdr:clientData/>
  </xdr:twoCellAnchor>
  <xdr:twoCellAnchor>
    <xdr:from>
      <xdr:col>1</xdr:col>
      <xdr:colOff>896937</xdr:colOff>
      <xdr:row>1</xdr:row>
      <xdr:rowOff>20637</xdr:rowOff>
    </xdr:from>
    <xdr:to>
      <xdr:col>4</xdr:col>
      <xdr:colOff>509224</xdr:colOff>
      <xdr:row>6</xdr:row>
      <xdr:rowOff>25400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 txBox="1"/>
      </xdr:nvSpPr>
      <xdr:spPr>
        <a:xfrm>
          <a:off x="1592262" y="211137"/>
          <a:ext cx="5736862" cy="95726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6.0 DESEMPENHO DE</a:t>
          </a:r>
          <a:r>
            <a:rPr lang="pt-BR" sz="2000" baseline="0">
              <a:solidFill>
                <a:srgbClr val="008228"/>
              </a:solidFill>
              <a:latin typeface="Arial Black" panose="020B0A04020102020204" pitchFamily="34" charset="0"/>
            </a:rPr>
            <a:t> NOSSAS </a:t>
          </a:r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AÇÕES</a:t>
          </a:r>
        </a:p>
        <a:p>
          <a:pPr algn="ctr"/>
          <a:r>
            <a:rPr lang="pt-BR" sz="18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1º TRIMESTRE 2022</a:t>
          </a:r>
        </a:p>
      </xdr:txBody>
    </xdr:sp>
    <xdr:clientData/>
  </xdr:twoCellAnchor>
  <xdr:twoCellAnchor>
    <xdr:from>
      <xdr:col>3</xdr:col>
      <xdr:colOff>654897</xdr:colOff>
      <xdr:row>4</xdr:row>
      <xdr:rowOff>43887</xdr:rowOff>
    </xdr:from>
    <xdr:to>
      <xdr:col>4</xdr:col>
      <xdr:colOff>649939</xdr:colOff>
      <xdr:row>5</xdr:row>
      <xdr:rowOff>86317</xdr:rowOff>
    </xdr:to>
    <xdr:grpSp>
      <xdr:nvGrpSpPr>
        <xdr:cNvPr id="4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GrpSpPr/>
      </xdr:nvGrpSpPr>
      <xdr:grpSpPr>
        <a:xfrm>
          <a:off x="6661250" y="805887"/>
          <a:ext cx="801865" cy="232930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6</xdr:col>
      <xdr:colOff>23813</xdr:colOff>
      <xdr:row>4</xdr:row>
      <xdr:rowOff>308420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8286750" cy="1118045"/>
        </a:xfrm>
        <a:prstGeom prst="rect">
          <a:avLst/>
        </a:prstGeom>
      </xdr:spPr>
    </xdr:pic>
    <xdr:clientData/>
  </xdr:twoCellAnchor>
  <xdr:twoCellAnchor>
    <xdr:from>
      <xdr:col>1</xdr:col>
      <xdr:colOff>2381251</xdr:colOff>
      <xdr:row>1</xdr:row>
      <xdr:rowOff>71438</xdr:rowOff>
    </xdr:from>
    <xdr:to>
      <xdr:col>5</xdr:col>
      <xdr:colOff>174626</xdr:colOff>
      <xdr:row>4</xdr:row>
      <xdr:rowOff>55564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254376" y="269876"/>
          <a:ext cx="3706813" cy="5794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1.2 USINAS</a:t>
          </a:r>
        </a:p>
      </xdr:txBody>
    </xdr:sp>
    <xdr:clientData/>
  </xdr:twoCellAnchor>
  <xdr:twoCellAnchor>
    <xdr:from>
      <xdr:col>5</xdr:col>
      <xdr:colOff>762006</xdr:colOff>
      <xdr:row>4</xdr:row>
      <xdr:rowOff>4728</xdr:rowOff>
    </xdr:from>
    <xdr:to>
      <xdr:col>5</xdr:col>
      <xdr:colOff>1623453</xdr:colOff>
      <xdr:row>4</xdr:row>
      <xdr:rowOff>250032</xdr:rowOff>
    </xdr:to>
    <xdr:grpSp>
      <xdr:nvGrpSpPr>
        <xdr:cNvPr id="17" name="Agrupar 1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7322350" y="814353"/>
          <a:ext cx="861447" cy="245304"/>
          <a:chOff x="7817675" y="768144"/>
          <a:chExt cx="918516" cy="249238"/>
        </a:xfrm>
      </xdr:grpSpPr>
      <xdr:sp macro="" textlink="">
        <xdr:nvSpPr>
          <xdr:cNvPr id="18" name="Retângulo Arredondado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pt-BR" sz="900" b="1" i="0" u="none" strike="noStrike" kern="0" cap="none" spc="0" normalizeH="0" baseline="0" noProof="0">
                <a:ln>
                  <a:noFill/>
                </a:ln>
                <a:solidFill>
                  <a:srgbClr val="D7F83C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19" name="Seta para a Direita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ysClr val="window" lastClr="FFFFFF"/>
          </a:solidFill>
          <a:ln w="1270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pt-BR" sz="105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47624</xdr:colOff>
      <xdr:row>7</xdr:row>
      <xdr:rowOff>48817</xdr:rowOff>
    </xdr:to>
    <xdr:pic>
      <xdr:nvPicPr>
        <xdr:cNvPr id="70" name="Imagem 69">
          <a:extLst>
            <a:ext uri="{FF2B5EF4-FFF2-40B4-BE49-F238E27FC236}">
              <a16:creationId xmlns:a16="http://schemas.microsoft.com/office/drawing/2014/main" id="{00000000-0008-0000-03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881937" cy="1168005"/>
        </a:xfrm>
        <a:prstGeom prst="rect">
          <a:avLst/>
        </a:prstGeom>
      </xdr:spPr>
    </xdr:pic>
    <xdr:clientData/>
  </xdr:twoCellAnchor>
  <xdr:twoCellAnchor>
    <xdr:from>
      <xdr:col>0</xdr:col>
      <xdr:colOff>1057463</xdr:colOff>
      <xdr:row>0</xdr:row>
      <xdr:rowOff>149227</xdr:rowOff>
    </xdr:from>
    <xdr:to>
      <xdr:col>6</xdr:col>
      <xdr:colOff>483534</xdr:colOff>
      <xdr:row>6</xdr:row>
      <xdr:rowOff>8779</xdr:rowOff>
    </xdr:to>
    <xdr:sp macro="" textlink="">
      <xdr:nvSpPr>
        <xdr:cNvPr id="71" name="CaixaDeTexto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 txBox="1"/>
      </xdr:nvSpPr>
      <xdr:spPr>
        <a:xfrm>
          <a:off x="1057463" y="149227"/>
          <a:ext cx="7084171" cy="831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000">
              <a:solidFill>
                <a:srgbClr val="008228"/>
              </a:solidFill>
              <a:latin typeface="Arial Black" panose="020B0A04020102020204" pitchFamily="34" charset="0"/>
            </a:rPr>
            <a:t>1.3 BALANÇO DE ENERGIA ELETRICA 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4</xdr:col>
      <xdr:colOff>2361411</xdr:colOff>
      <xdr:row>5</xdr:row>
      <xdr:rowOff>28575</xdr:rowOff>
    </xdr:from>
    <xdr:to>
      <xdr:col>5</xdr:col>
      <xdr:colOff>590556</xdr:colOff>
      <xdr:row>6</xdr:row>
      <xdr:rowOff>88900</xdr:rowOff>
    </xdr:to>
    <xdr:grpSp>
      <xdr:nvGrpSpPr>
        <xdr:cNvPr id="47" name="Agrupar 4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pSpPr/>
      </xdr:nvGrpSpPr>
      <xdr:grpSpPr>
        <a:xfrm>
          <a:off x="6909599" y="862013"/>
          <a:ext cx="860426" cy="227012"/>
          <a:chOff x="7817675" y="768144"/>
          <a:chExt cx="918516" cy="249238"/>
        </a:xfrm>
      </xdr:grpSpPr>
      <xdr:sp macro="" textlink="">
        <xdr:nvSpPr>
          <xdr:cNvPr id="49" name="Retângulo Arredondado 48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10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6" name="Seta para a Direita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23813</xdr:colOff>
      <xdr:row>5</xdr:row>
      <xdr:rowOff>181420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322469" cy="1133920"/>
        </a:xfrm>
        <a:prstGeom prst="rect">
          <a:avLst/>
        </a:prstGeom>
      </xdr:spPr>
    </xdr:pic>
    <xdr:clientData/>
  </xdr:twoCellAnchor>
  <xdr:twoCellAnchor>
    <xdr:from>
      <xdr:col>1</xdr:col>
      <xdr:colOff>1095375</xdr:colOff>
      <xdr:row>0</xdr:row>
      <xdr:rowOff>95250</xdr:rowOff>
    </xdr:from>
    <xdr:to>
      <xdr:col>10</xdr:col>
      <xdr:colOff>0</xdr:colOff>
      <xdr:row>6</xdr:row>
      <xdr:rowOff>23812</xdr:rowOff>
    </xdr:to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369219" y="95250"/>
          <a:ext cx="6929437" cy="107156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1.4 VENDA DE ENERGIA POR CLASSE DE CONSUMO</a:t>
          </a:r>
        </a:p>
        <a:p>
          <a:pPr algn="ctr"/>
          <a:r>
            <a:rPr lang="pt-BR" sz="2000">
              <a:solidFill>
                <a:srgbClr val="008228"/>
              </a:solidFill>
              <a:latin typeface="Arial" panose="020B0604020202020204" pitchFamily="34" charset="0"/>
              <a:cs typeface="Arial" panose="020B0604020202020204" pitchFamily="34" charset="0"/>
            </a:rPr>
            <a:t>Fornecimento Bruto de Energia Elétrica</a:t>
          </a:r>
        </a:p>
      </xdr:txBody>
    </xdr:sp>
    <xdr:clientData/>
  </xdr:twoCellAnchor>
  <xdr:twoCellAnchor>
    <xdr:from>
      <xdr:col>8</xdr:col>
      <xdr:colOff>315671</xdr:colOff>
      <xdr:row>4</xdr:row>
      <xdr:rowOff>66895</xdr:rowOff>
    </xdr:from>
    <xdr:to>
      <xdr:col>9</xdr:col>
      <xdr:colOff>588522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pSpPr/>
      </xdr:nvGrpSpPr>
      <xdr:grpSpPr>
        <a:xfrm>
          <a:off x="7399890" y="828895"/>
          <a:ext cx="832445" cy="234517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47625</xdr:colOff>
      <xdr:row>5</xdr:row>
      <xdr:rowOff>71883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679531" cy="1024383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5</xdr:row>
      <xdr:rowOff>14288</xdr:rowOff>
    </xdr:to>
    <xdr:grpSp>
      <xdr:nvGrpSpPr>
        <xdr:cNvPr id="3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8608219" y="762000"/>
          <a:ext cx="0" cy="204788"/>
          <a:chOff x="7817675" y="768144"/>
          <a:chExt cx="918516" cy="249238"/>
        </a:xfrm>
      </xdr:grpSpPr>
      <xdr:sp macro="" textlink="">
        <xdr:nvSpPr>
          <xdr:cNvPr id="4" name="Retângulo Arredondado 5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5" name="Seta para a Direita 6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404812</xdr:colOff>
      <xdr:row>0</xdr:row>
      <xdr:rowOff>154781</xdr:rowOff>
    </xdr:from>
    <xdr:to>
      <xdr:col>4</xdr:col>
      <xdr:colOff>71436</xdr:colOff>
      <xdr:row>4</xdr:row>
      <xdr:rowOff>154781</xdr:rowOff>
    </xdr:to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214437" y="154781"/>
          <a:ext cx="648890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1.5 ENERGIA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ELÉTRICA COMPRADA PARA REVENDA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3</xdr:col>
      <xdr:colOff>708574</xdr:colOff>
      <xdr:row>3</xdr:row>
      <xdr:rowOff>146483</xdr:rowOff>
    </xdr:from>
    <xdr:to>
      <xdr:col>3</xdr:col>
      <xdr:colOff>1544988</xdr:colOff>
      <xdr:row>5</xdr:row>
      <xdr:rowOff>0</xdr:rowOff>
    </xdr:to>
    <xdr:grpSp>
      <xdr:nvGrpSpPr>
        <xdr:cNvPr id="7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GrpSpPr/>
      </xdr:nvGrpSpPr>
      <xdr:grpSpPr>
        <a:xfrm>
          <a:off x="6733137" y="717983"/>
          <a:ext cx="836414" cy="234517"/>
          <a:chOff x="7817675" y="768144"/>
          <a:chExt cx="918516" cy="249238"/>
        </a:xfrm>
      </xdr:grpSpPr>
      <xdr:sp macro="" textlink="">
        <xdr:nvSpPr>
          <xdr:cNvPr id="8" name="Retângulo Arredondado 5">
            <a:extLst>
              <a:ext uri="{FF2B5EF4-FFF2-40B4-BE49-F238E27FC236}">
                <a16:creationId xmlns:a16="http://schemas.microsoft.com/office/drawing/2014/main" id="{00000000-0008-0000-0500-000008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9" name="Seta para a Direita 6">
            <a:extLst>
              <a:ext uri="{FF2B5EF4-FFF2-40B4-BE49-F238E27FC236}">
                <a16:creationId xmlns:a16="http://schemas.microsoft.com/office/drawing/2014/main" id="{00000000-0008-0000-0500-000009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380999</xdr:colOff>
      <xdr:row>5</xdr:row>
      <xdr:rowOff>71883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000999" cy="1119633"/>
        </a:xfrm>
        <a:prstGeom prst="rect">
          <a:avLst/>
        </a:prstGeom>
      </xdr:spPr>
    </xdr:pic>
    <xdr:clientData/>
  </xdr:twoCellAnchor>
  <xdr:twoCellAnchor>
    <xdr:from>
      <xdr:col>1</xdr:col>
      <xdr:colOff>523875</xdr:colOff>
      <xdr:row>1</xdr:row>
      <xdr:rowOff>57150</xdr:rowOff>
    </xdr:from>
    <xdr:to>
      <xdr:col>5</xdr:col>
      <xdr:colOff>1047750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452563" y="247650"/>
          <a:ext cx="5512593" cy="5953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1.6 PERDAS DE ENERGIA</a:t>
          </a:r>
        </a:p>
      </xdr:txBody>
    </xdr:sp>
    <xdr:clientData/>
  </xdr:twoCellAnchor>
  <xdr:twoCellAnchor>
    <xdr:from>
      <xdr:col>6</xdr:col>
      <xdr:colOff>48964</xdr:colOff>
      <xdr:row>3</xdr:row>
      <xdr:rowOff>214312</xdr:rowOff>
    </xdr:from>
    <xdr:to>
      <xdr:col>7</xdr:col>
      <xdr:colOff>275778</xdr:colOff>
      <xdr:row>4</xdr:row>
      <xdr:rowOff>228600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GrpSpPr/>
      </xdr:nvGrpSpPr>
      <xdr:grpSpPr>
        <a:xfrm>
          <a:off x="7085558" y="785812"/>
          <a:ext cx="810220" cy="252413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1</xdr:col>
      <xdr:colOff>511967</xdr:colOff>
      <xdr:row>13</xdr:row>
      <xdr:rowOff>178593</xdr:rowOff>
    </xdr:from>
    <xdr:to>
      <xdr:col>5</xdr:col>
      <xdr:colOff>523874</xdr:colOff>
      <xdr:row>29</xdr:row>
      <xdr:rowOff>59530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AA3DBDC0-5906-4DB4-8C27-B8DED6F77C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23812</xdr:colOff>
      <xdr:row>5</xdr:row>
      <xdr:rowOff>109983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822281" cy="1122014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</xdr:row>
      <xdr:rowOff>44450</xdr:rowOff>
    </xdr:from>
    <xdr:to>
      <xdr:col>7</xdr:col>
      <xdr:colOff>845343</xdr:colOff>
      <xdr:row>4</xdr:row>
      <xdr:rowOff>33338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 txBox="1"/>
      </xdr:nvSpPr>
      <xdr:spPr>
        <a:xfrm>
          <a:off x="1721644" y="246856"/>
          <a:ext cx="5064918" cy="59610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2800">
              <a:solidFill>
                <a:srgbClr val="008228"/>
              </a:solidFill>
              <a:latin typeface="Arial Black" panose="020B0A04020102020204" pitchFamily="34" charset="0"/>
            </a:rPr>
            <a:t>1.7 DECi e FECi</a:t>
          </a:r>
        </a:p>
      </xdr:txBody>
    </xdr:sp>
    <xdr:clientData/>
  </xdr:twoCellAnchor>
  <xdr:twoCellAnchor>
    <xdr:from>
      <xdr:col>6</xdr:col>
      <xdr:colOff>822086</xdr:colOff>
      <xdr:row>4</xdr:row>
      <xdr:rowOff>12123</xdr:rowOff>
    </xdr:from>
    <xdr:to>
      <xdr:col>7</xdr:col>
      <xdr:colOff>779024</xdr:colOff>
      <xdr:row>5</xdr:row>
      <xdr:rowOff>41853</xdr:rowOff>
    </xdr:to>
    <xdr:grpSp>
      <xdr:nvGrpSpPr>
        <xdr:cNvPr id="5" name="Agrupar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pSpPr/>
      </xdr:nvGrpSpPr>
      <xdr:grpSpPr>
        <a:xfrm>
          <a:off x="5917961" y="821748"/>
          <a:ext cx="802282" cy="232136"/>
          <a:chOff x="7817675" y="768144"/>
          <a:chExt cx="918516" cy="249238"/>
        </a:xfrm>
      </xdr:grpSpPr>
      <xdr:sp macro="" textlink="">
        <xdr:nvSpPr>
          <xdr:cNvPr id="6" name="Retângulo Arredondado 5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7" name="Seta para a Direita 6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>
    <xdr:from>
      <xdr:col>0</xdr:col>
      <xdr:colOff>1488282</xdr:colOff>
      <xdr:row>13</xdr:row>
      <xdr:rowOff>130968</xdr:rowOff>
    </xdr:from>
    <xdr:to>
      <xdr:col>7</xdr:col>
      <xdr:colOff>833437</xdr:colOff>
      <xdr:row>14</xdr:row>
      <xdr:rowOff>193827</xdr:rowOff>
    </xdr:to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/>
      </xdr:nvSpPr>
      <xdr:spPr>
        <a:xfrm>
          <a:off x="1488282" y="3512343"/>
          <a:ext cx="5286374" cy="265265"/>
        </a:xfrm>
        <a:prstGeom prst="rect">
          <a:avLst/>
        </a:prstGeom>
      </xdr:spPr>
      <xdr:txBody>
        <a:bodyPr wrap="square">
          <a:spAutoFit/>
        </a:bodyPr>
        <a:lstStyle>
          <a:defPPr>
            <a:defRPr lang="pt-BR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285750" indent="-285750">
            <a:buFont typeface="Arial" panose="020B0604020202020204" pitchFamily="34" charset="0"/>
            <a:buChar char="•"/>
          </a:pPr>
          <a:r>
            <a:rPr lang="pt-BR" sz="110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</a:rPr>
            <a:t>Valores acumulados – janela móvel (Abr/21 – Mar/22)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0</xdr:colOff>
      <xdr:row>5</xdr:row>
      <xdr:rowOff>181420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77300" cy="1133920"/>
        </a:xfrm>
        <a:prstGeom prst="rect">
          <a:avLst/>
        </a:prstGeom>
      </xdr:spPr>
    </xdr:pic>
    <xdr:clientData/>
  </xdr:twoCellAnchor>
  <xdr:twoCellAnchor>
    <xdr:from>
      <xdr:col>1</xdr:col>
      <xdr:colOff>1530349</xdr:colOff>
      <xdr:row>1</xdr:row>
      <xdr:rowOff>15874</xdr:rowOff>
    </xdr:from>
    <xdr:to>
      <xdr:col>9</xdr:col>
      <xdr:colOff>0</xdr:colOff>
      <xdr:row>6</xdr:row>
      <xdr:rowOff>95250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1806574" y="206374"/>
          <a:ext cx="6022976" cy="1031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800">
              <a:solidFill>
                <a:srgbClr val="008228"/>
              </a:solidFill>
              <a:latin typeface="Arial Black" panose="020B0A04020102020204" pitchFamily="34" charset="0"/>
            </a:rPr>
            <a:t>1.8 ÍNDICE</a:t>
          </a: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 DE CONTAS ARRECADADAS</a:t>
          </a:r>
          <a:b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</a:br>
          <a:r>
            <a:rPr lang="pt-BR" sz="1800" baseline="0">
              <a:solidFill>
                <a:srgbClr val="008228"/>
              </a:solidFill>
              <a:latin typeface="Arial Black" panose="020B0A04020102020204" pitchFamily="34" charset="0"/>
            </a:rPr>
            <a:t>(Arrecadação/Faturamento)</a:t>
          </a:r>
          <a:endParaRPr lang="pt-BR" sz="1800">
            <a:solidFill>
              <a:srgbClr val="008228"/>
            </a:solidFill>
            <a:latin typeface="Arial Black" panose="020B0A04020102020204" pitchFamily="34" charset="0"/>
          </a:endParaRPr>
        </a:p>
      </xdr:txBody>
    </xdr:sp>
    <xdr:clientData/>
  </xdr:twoCellAnchor>
  <xdr:twoCellAnchor>
    <xdr:from>
      <xdr:col>9</xdr:col>
      <xdr:colOff>208509</xdr:colOff>
      <xdr:row>4</xdr:row>
      <xdr:rowOff>66895</xdr:rowOff>
    </xdr:from>
    <xdr:to>
      <xdr:col>10</xdr:col>
      <xdr:colOff>386111</xdr:colOff>
      <xdr:row>5</xdr:row>
      <xdr:rowOff>110912</xdr:rowOff>
    </xdr:to>
    <xdr:grpSp>
      <xdr:nvGrpSpPr>
        <xdr:cNvPr id="4" name="Agrupar 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GrpSpPr/>
      </xdr:nvGrpSpPr>
      <xdr:grpSpPr>
        <a:xfrm>
          <a:off x="8030915" y="828895"/>
          <a:ext cx="808634" cy="234517"/>
          <a:chOff x="7817675" y="768144"/>
          <a:chExt cx="918516" cy="249238"/>
        </a:xfrm>
      </xdr:grpSpPr>
      <xdr:sp macro="" textlink="">
        <xdr:nvSpPr>
          <xdr:cNvPr id="5" name="Retângulo Arredondado 5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/>
        </xdr:nvSpPr>
        <xdr:spPr>
          <a:xfrm>
            <a:off x="7817675" y="768144"/>
            <a:ext cx="918516" cy="249238"/>
          </a:xfrm>
          <a:prstGeom prst="roundRect">
            <a:avLst>
              <a:gd name="adj" fmla="val 9474"/>
            </a:avLst>
          </a:prstGeom>
          <a:solidFill>
            <a:srgbClr val="00822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r>
              <a:rPr lang="pt-BR" sz="900" b="1">
                <a:solidFill>
                  <a:srgbClr val="D7F83C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VOLTAR</a:t>
            </a:r>
          </a:p>
        </xdr:txBody>
      </xdr:sp>
      <xdr:sp macro="" textlink="">
        <xdr:nvSpPr>
          <xdr:cNvPr id="6" name="Seta para a Direita 6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/>
        </xdr:nvSpPr>
        <xdr:spPr>
          <a:xfrm rot="10800000">
            <a:off x="7881924" y="811562"/>
            <a:ext cx="158316" cy="165212"/>
          </a:xfrm>
          <a:prstGeom prst="rightArrow">
            <a:avLst>
              <a:gd name="adj1" fmla="val 50000"/>
              <a:gd name="adj2" fmla="val 57948"/>
            </a:avLst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pt-BR" sz="1050"/>
          </a:p>
        </xdr:txBody>
      </xdr:sp>
    </xdr:grpSp>
    <xdr:clientData/>
  </xdr:twoCellAnchor>
  <xdr:twoCellAnchor editAs="oneCell">
    <xdr:from>
      <xdr:col>2</xdr:col>
      <xdr:colOff>250032</xdr:colOff>
      <xdr:row>7</xdr:row>
      <xdr:rowOff>0</xdr:rowOff>
    </xdr:from>
    <xdr:to>
      <xdr:col>9</xdr:col>
      <xdr:colOff>113858</xdr:colOff>
      <xdr:row>19</xdr:row>
      <xdr:rowOff>115080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C140E565-CAB4-442C-8F31-E8A0DBF597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405063" y="1333500"/>
          <a:ext cx="5531201" cy="2401080"/>
        </a:xfrm>
        <a:prstGeom prst="rect">
          <a:avLst/>
        </a:prstGeom>
      </xdr:spPr>
    </xdr:pic>
    <xdr:clientData/>
  </xdr:twoCellAnchor>
  <xdr:twoCellAnchor editAs="oneCell">
    <xdr:from>
      <xdr:col>2</xdr:col>
      <xdr:colOff>226219</xdr:colOff>
      <xdr:row>20</xdr:row>
      <xdr:rowOff>154781</xdr:rowOff>
    </xdr:from>
    <xdr:to>
      <xdr:col>9</xdr:col>
      <xdr:colOff>154781</xdr:colOff>
      <xdr:row>33</xdr:row>
      <xdr:rowOff>71437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7EC9D170-7AFA-4438-A2DB-7FD34062FF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381250" y="3964781"/>
          <a:ext cx="5595937" cy="23931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055894\AppData\Local\Microsoft\Windows\INetCache\Content.Outlook\Y1YZNJJ9\teste_atualizado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A/RI/RI_DADOS/1_Informacoes_Tecnicas_e_Financeiras/1.%20Resultados/2022/1T22/Dados/Perda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ol pot inst"/>
      <sheetName val="Evol GF"/>
      <sheetName val="16032020"/>
      <sheetName val="10022020"/>
      <sheetName val="resumo"/>
      <sheetName val="06122019"/>
      <sheetName val="21082019"/>
      <sheetName val="23072019"/>
      <sheetName val="05062019"/>
      <sheetName val="01052019"/>
      <sheetName val="11012019"/>
      <sheetName val="31122018 (2)"/>
      <sheetName val="31122017 (2)"/>
      <sheetName val="31122018"/>
      <sheetName val="20122018"/>
      <sheetName val="28112018"/>
      <sheetName val="01082018"/>
      <sheetName val="01062018"/>
      <sheetName val="01032018"/>
      <sheetName val="01012018"/>
      <sheetName val="01122017"/>
      <sheetName val="30102017"/>
      <sheetName val="27092017"/>
      <sheetName val="08092017"/>
      <sheetName val="19072017"/>
      <sheetName val="20042017"/>
      <sheetName val="31032017"/>
      <sheetName val="20F (3)"/>
      <sheetName val="31122016"/>
      <sheetName val="04112016"/>
      <sheetName val="05082016"/>
      <sheetName val="29062016"/>
      <sheetName val="18062016"/>
      <sheetName val="19052016"/>
      <sheetName val="28042016"/>
      <sheetName val="20042016"/>
      <sheetName val="13012016"/>
      <sheetName val="06012016"/>
      <sheetName val="01082015"/>
      <sheetName val="04032015"/>
      <sheetName val="27022015"/>
      <sheetName val="31122014"/>
      <sheetName val="14122014"/>
      <sheetName val="Power View2"/>
      <sheetName val="referência"/>
      <sheetName val="20F (2)"/>
      <sheetName val="20F"/>
      <sheetName val="Dow Jones 2018"/>
      <sheetName val="teste_atualizado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sses"/>
      <sheetName val="Perdas %"/>
    </sheetNames>
    <sheetDataSet>
      <sheetData sheetId="0"/>
      <sheetData sheetId="1">
        <row r="2">
          <cell r="A2" t="str">
            <v>Energia Total (GWh)</v>
          </cell>
          <cell r="B2">
            <v>6613</v>
          </cell>
          <cell r="C2">
            <v>6549</v>
          </cell>
          <cell r="D2">
            <v>6135</v>
          </cell>
          <cell r="E2">
            <v>6250</v>
          </cell>
        </row>
        <row r="3">
          <cell r="B3">
            <v>2019</v>
          </cell>
          <cell r="C3">
            <v>2020</v>
          </cell>
          <cell r="D3" t="str">
            <v>2021</v>
          </cell>
          <cell r="E3" t="str">
            <v>Mar 2022</v>
          </cell>
        </row>
        <row r="4">
          <cell r="A4" t="str">
            <v>% Perdas Totais</v>
          </cell>
          <cell r="B4">
            <v>12.71</v>
          </cell>
          <cell r="C4">
            <v>12.57</v>
          </cell>
          <cell r="D4">
            <v>11.23</v>
          </cell>
          <cell r="E4">
            <v>11.42</v>
          </cell>
        </row>
        <row r="10">
          <cell r="A10" t="str">
            <v>% Perdas regulatórias</v>
          </cell>
          <cell r="B10">
            <v>11.51</v>
          </cell>
          <cell r="C10">
            <v>11.43</v>
          </cell>
          <cell r="D10">
            <v>11.28</v>
          </cell>
          <cell r="E10">
            <v>11.27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B7:D12" totalsRowShown="0" headerRowDxfId="28">
  <tableColumns count="3">
    <tableColumn id="1" xr3:uid="{00000000-0010-0000-0000-000001000000}" name="Ano" dataDxfId="27"/>
    <tableColumn id="2" xr3:uid="{00000000-0010-0000-0000-000002000000}" name="Limite" dataDxfId="26" dataCellStyle="Vírgula"/>
    <tableColumn id="3" xr3:uid="{00000000-0010-0000-0000-000003000000}" name="DECi" dataDxfId="25" dataCellStyle="Vírgula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14" displayName="Tabela14" ref="F7:H13" totalsRowShown="0" headerRowDxfId="24">
  <tableColumns count="3">
    <tableColumn id="1" xr3:uid="{00000000-0010-0000-0100-000001000000}" name="Ano" dataDxfId="23"/>
    <tableColumn id="2" xr3:uid="{00000000-0010-0000-0100-000002000000}" name="Limite" dataDxfId="22" dataCellStyle="Vírgula"/>
    <tableColumn id="3" xr3:uid="{00000000-0010-0000-0100-000003000000}" name="FECi" dataDxfId="21" dataCellStyle="Vírgul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Escritório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Escritório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Escritório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tabSelected="1" zoomScale="80" zoomScaleNormal="80" workbookViewId="0"/>
  </sheetViews>
  <sheetFormatPr defaultColWidth="0" defaultRowHeight="15" zeroHeight="1" x14ac:dyDescent="0.25"/>
  <cols>
    <col min="1" max="12" width="8.7109375" style="1" customWidth="1"/>
    <col min="13" max="15" width="8.7109375" style="1" hidden="1" customWidth="1"/>
    <col min="16" max="16384" width="8.7109375" style="1" hidden="1"/>
  </cols>
  <sheetData>
    <row r="1" spans="13:15" x14ac:dyDescent="0.25">
      <c r="M1" s="109"/>
      <c r="N1" s="109"/>
      <c r="O1" s="109"/>
    </row>
    <row r="2" spans="13:15" x14ac:dyDescent="0.25">
      <c r="M2" s="109"/>
      <c r="N2" s="109"/>
      <c r="O2" s="109"/>
    </row>
    <row r="3" spans="13:15" x14ac:dyDescent="0.25">
      <c r="M3" s="109"/>
      <c r="N3" s="109"/>
      <c r="O3" s="109"/>
    </row>
    <row r="4" spans="13:15" x14ac:dyDescent="0.25">
      <c r="M4" s="109"/>
      <c r="N4" s="109"/>
      <c r="O4" s="109"/>
    </row>
    <row r="5" spans="13:15" x14ac:dyDescent="0.25">
      <c r="M5" s="109"/>
      <c r="N5" s="109"/>
      <c r="O5" s="109"/>
    </row>
    <row r="6" spans="13:15" x14ac:dyDescent="0.25">
      <c r="M6" s="109"/>
      <c r="N6" s="109"/>
      <c r="O6" s="109"/>
    </row>
    <row r="7" spans="13:15" x14ac:dyDescent="0.25">
      <c r="M7" s="109"/>
      <c r="N7" s="109"/>
      <c r="O7" s="109"/>
    </row>
    <row r="8" spans="13:15" x14ac:dyDescent="0.25">
      <c r="M8" s="109"/>
      <c r="N8" s="109"/>
      <c r="O8" s="109"/>
    </row>
    <row r="9" spans="13:15" x14ac:dyDescent="0.25">
      <c r="M9" s="109"/>
      <c r="N9" s="109"/>
      <c r="O9" s="109"/>
    </row>
    <row r="10" spans="13:15" x14ac:dyDescent="0.25">
      <c r="M10" s="109"/>
      <c r="N10" s="109"/>
      <c r="O10" s="109"/>
    </row>
    <row r="11" spans="13:15" x14ac:dyDescent="0.25">
      <c r="M11" s="109"/>
      <c r="N11" s="109"/>
      <c r="O11" s="109"/>
    </row>
    <row r="12" spans="13:15" x14ac:dyDescent="0.25">
      <c r="M12" s="109"/>
      <c r="N12" s="109"/>
      <c r="O12" s="109"/>
    </row>
    <row r="13" spans="13:15" x14ac:dyDescent="0.25">
      <c r="M13" s="109"/>
      <c r="N13" s="109"/>
      <c r="O13" s="109"/>
    </row>
    <row r="14" spans="13:15" x14ac:dyDescent="0.25">
      <c r="M14" s="109"/>
      <c r="N14" s="109"/>
      <c r="O14" s="109"/>
    </row>
    <row r="15" spans="13:15" x14ac:dyDescent="0.25">
      <c r="M15" s="109"/>
      <c r="N15" s="109"/>
      <c r="O15" s="109"/>
    </row>
    <row r="16" spans="13:15" x14ac:dyDescent="0.25">
      <c r="M16" s="109"/>
      <c r="N16" s="109"/>
      <c r="O16" s="109"/>
    </row>
    <row r="17" spans="13:15" x14ac:dyDescent="0.25">
      <c r="M17" s="109"/>
      <c r="N17" s="109"/>
      <c r="O17" s="109"/>
    </row>
    <row r="18" spans="13:15" x14ac:dyDescent="0.25">
      <c r="M18" s="109"/>
      <c r="N18" s="109"/>
      <c r="O18" s="109"/>
    </row>
    <row r="19" spans="13:15" x14ac:dyDescent="0.25">
      <c r="M19" s="109"/>
      <c r="N19" s="109"/>
      <c r="O19" s="109"/>
    </row>
    <row r="20" spans="13:15" x14ac:dyDescent="0.25">
      <c r="M20" s="109"/>
      <c r="N20" s="109"/>
      <c r="O20" s="109"/>
    </row>
    <row r="21" spans="13:15" x14ac:dyDescent="0.25">
      <c r="M21" s="109"/>
      <c r="N21" s="109"/>
      <c r="O21" s="109"/>
    </row>
    <row r="22" spans="13:15" x14ac:dyDescent="0.25">
      <c r="M22" s="109"/>
      <c r="N22" s="109"/>
      <c r="O22" s="109"/>
    </row>
    <row r="23" spans="13:15" x14ac:dyDescent="0.25">
      <c r="M23" s="109"/>
      <c r="N23" s="109"/>
      <c r="O23" s="109"/>
    </row>
    <row r="24" spans="13:15" x14ac:dyDescent="0.25">
      <c r="M24" s="109"/>
      <c r="N24" s="109"/>
      <c r="O24" s="109"/>
    </row>
    <row r="25" spans="13:15" x14ac:dyDescent="0.25">
      <c r="M25" s="109"/>
      <c r="N25" s="109"/>
      <c r="O25" s="109"/>
    </row>
    <row r="26" spans="13:15" x14ac:dyDescent="0.25">
      <c r="M26" s="109"/>
      <c r="N26" s="109"/>
      <c r="O26" s="109"/>
    </row>
    <row r="27" spans="13:15" x14ac:dyDescent="0.25">
      <c r="M27" s="109"/>
      <c r="N27" s="109"/>
      <c r="O27" s="109"/>
    </row>
    <row r="28" spans="13:15" x14ac:dyDescent="0.25">
      <c r="M28" s="109"/>
      <c r="N28" s="109"/>
      <c r="O28" s="109"/>
    </row>
    <row r="29" spans="13:15" x14ac:dyDescent="0.25">
      <c r="M29" s="109"/>
      <c r="N29" s="109"/>
      <c r="O29" s="109"/>
    </row>
    <row r="30" spans="13:15" x14ac:dyDescent="0.25">
      <c r="M30" s="109"/>
      <c r="N30" s="109"/>
      <c r="O30" s="109"/>
    </row>
    <row r="31" spans="13:15" x14ac:dyDescent="0.25">
      <c r="M31" s="109"/>
      <c r="N31" s="109"/>
      <c r="O31" s="109"/>
    </row>
    <row r="32" spans="13:15" x14ac:dyDescent="0.25">
      <c r="M32" s="109"/>
      <c r="N32" s="109"/>
      <c r="O32" s="109"/>
    </row>
    <row r="33" spans="1:15" hidden="1" x14ac:dyDescent="0.2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idden="1" x14ac:dyDescent="0.2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idden="1" x14ac:dyDescent="0.2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idden="1" x14ac:dyDescent="0.2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idden="1" x14ac:dyDescent="0.2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idden="1" x14ac:dyDescent="0.2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idden="1" x14ac:dyDescent="0.2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idden="1" x14ac:dyDescent="0.2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idden="1" x14ac:dyDescent="0.2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</row>
    <row r="42" spans="1:15" hidden="1" x14ac:dyDescent="0.2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</row>
  </sheetData>
  <pageMargins left="0.511811024" right="0.511811024" top="0.78740157499999996" bottom="0.78740157499999996" header="0.31496062000000002" footer="0.31496062000000002"/>
  <pageSetup paperSize="9" orientation="landscape" horizontalDpi="300" verticalDpi="300" r:id="rId1"/>
  <headerFooter>
    <oddFooter>&amp;R_x000D_&amp;1#&amp;"Calibri"&amp;10&amp;K000000 Classificação: Público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showGridLines="0" showRowColHeaders="0" zoomScale="80" zoomScaleNormal="80" workbookViewId="0">
      <selection activeCell="F46" sqref="F46"/>
    </sheetView>
  </sheetViews>
  <sheetFormatPr defaultColWidth="8.7109375" defaultRowHeight="15" x14ac:dyDescent="0.25"/>
  <cols>
    <col min="1" max="1" width="13.85546875" customWidth="1"/>
    <col min="2" max="2" width="59.7109375" customWidth="1"/>
    <col min="3" max="3" width="20.28515625" customWidth="1"/>
    <col min="4" max="4" width="20.5703125" customWidth="1"/>
    <col min="5" max="5" width="15.140625" customWidth="1"/>
    <col min="6" max="6" width="8.5703125" customWidth="1"/>
    <col min="16384" max="16384" width="8.7109375" customWidth="1"/>
  </cols>
  <sheetData>
    <row r="1" spans="1:6" ht="15" customHeight="1" x14ac:dyDescent="0.25">
      <c r="B1" s="288"/>
      <c r="C1" s="288"/>
      <c r="D1" s="288"/>
      <c r="E1" s="288"/>
      <c r="F1" s="288"/>
    </row>
    <row r="2" spans="1:6" ht="15" customHeight="1" x14ac:dyDescent="0.25">
      <c r="B2" s="288"/>
      <c r="C2" s="288"/>
      <c r="D2" s="288"/>
      <c r="E2" s="288"/>
      <c r="F2" s="288"/>
    </row>
    <row r="3" spans="1:6" ht="15" customHeight="1" x14ac:dyDescent="0.25">
      <c r="B3" s="288"/>
      <c r="C3" s="288"/>
      <c r="D3" s="288"/>
      <c r="E3" s="288"/>
      <c r="F3" s="288"/>
    </row>
    <row r="4" spans="1:6" ht="15" customHeight="1" x14ac:dyDescent="0.25">
      <c r="B4" s="288"/>
      <c r="C4" s="288"/>
      <c r="D4" s="288"/>
      <c r="E4" s="288"/>
      <c r="F4" s="288"/>
    </row>
    <row r="5" spans="1:6" ht="15" customHeight="1" x14ac:dyDescent="0.25">
      <c r="B5" s="288"/>
      <c r="C5" s="288"/>
      <c r="D5" s="288"/>
      <c r="E5" s="288"/>
      <c r="F5" s="288"/>
    </row>
    <row r="6" spans="1:6" ht="15" customHeight="1" x14ac:dyDescent="0.25">
      <c r="B6" s="288"/>
      <c r="C6" s="288"/>
      <c r="D6" s="288"/>
      <c r="E6" s="288"/>
      <c r="F6" s="288"/>
    </row>
    <row r="7" spans="1:6" ht="24.6" customHeight="1" x14ac:dyDescent="0.25">
      <c r="A7" s="68"/>
      <c r="B7" s="24" t="s">
        <v>21</v>
      </c>
      <c r="C7" s="68"/>
      <c r="D7" s="68"/>
      <c r="E7" s="68"/>
    </row>
    <row r="8" spans="1:6" ht="32.450000000000003" customHeight="1" x14ac:dyDescent="0.25">
      <c r="A8" s="68"/>
      <c r="B8" s="307"/>
      <c r="C8" s="305" t="s">
        <v>20</v>
      </c>
      <c r="D8" s="306"/>
      <c r="E8" s="68"/>
    </row>
    <row r="9" spans="1:6" ht="31.5" customHeight="1" x14ac:dyDescent="0.25">
      <c r="A9" s="68"/>
      <c r="B9" s="307"/>
      <c r="C9" s="102">
        <v>44651</v>
      </c>
      <c r="D9" s="102">
        <v>44286</v>
      </c>
      <c r="E9" s="68"/>
    </row>
    <row r="10" spans="1:6" ht="24.6" customHeight="1" x14ac:dyDescent="0.25">
      <c r="A10" s="68"/>
      <c r="B10" s="84" t="s">
        <v>191</v>
      </c>
      <c r="C10" s="213">
        <v>8304056</v>
      </c>
      <c r="D10" s="213">
        <v>6951837</v>
      </c>
      <c r="E10" s="68"/>
    </row>
    <row r="11" spans="1:6" x14ac:dyDescent="0.25">
      <c r="A11" s="68"/>
      <c r="B11" s="214" t="s">
        <v>192</v>
      </c>
      <c r="C11" s="215">
        <v>859444</v>
      </c>
      <c r="D11" s="215">
        <v>836735</v>
      </c>
      <c r="E11" s="68"/>
    </row>
    <row r="12" spans="1:6" ht="24.6" customHeight="1" x14ac:dyDescent="0.25">
      <c r="A12" s="68"/>
      <c r="B12" s="84" t="s">
        <v>193</v>
      </c>
      <c r="C12" s="213">
        <v>-700107</v>
      </c>
      <c r="D12" s="213">
        <v>338907</v>
      </c>
      <c r="E12" s="68"/>
    </row>
    <row r="13" spans="1:6" ht="26.25" customHeight="1" x14ac:dyDescent="0.25">
      <c r="A13" s="68"/>
      <c r="B13" s="214" t="s">
        <v>194</v>
      </c>
      <c r="C13" s="215">
        <v>436718</v>
      </c>
      <c r="D13" s="215">
        <v>178373</v>
      </c>
      <c r="E13" s="68"/>
    </row>
    <row r="14" spans="1:6" ht="24.6" customHeight="1" x14ac:dyDescent="0.25">
      <c r="A14" s="68"/>
      <c r="B14" s="84" t="s">
        <v>400</v>
      </c>
      <c r="C14" s="213">
        <v>83787</v>
      </c>
      <c r="D14" s="213">
        <v>89162</v>
      </c>
      <c r="E14" s="68"/>
    </row>
    <row r="15" spans="1:6" ht="24.6" customHeight="1" x14ac:dyDescent="0.25">
      <c r="A15" s="68"/>
      <c r="B15" s="214" t="s">
        <v>401</v>
      </c>
      <c r="C15" s="215">
        <v>68395</v>
      </c>
      <c r="D15" s="215">
        <v>22451</v>
      </c>
      <c r="E15" s="68"/>
    </row>
    <row r="16" spans="1:6" ht="24.6" customHeight="1" x14ac:dyDescent="0.25">
      <c r="A16" s="68"/>
      <c r="B16" s="84" t="s">
        <v>402</v>
      </c>
      <c r="C16" s="213">
        <v>191945</v>
      </c>
      <c r="D16" s="213">
        <v>157255</v>
      </c>
      <c r="E16" s="68"/>
    </row>
    <row r="17" spans="1:6" x14ac:dyDescent="0.25">
      <c r="A17" s="68"/>
      <c r="B17" s="214" t="s">
        <v>187</v>
      </c>
      <c r="C17" s="215">
        <v>440565</v>
      </c>
      <c r="D17" s="215">
        <v>329309</v>
      </c>
      <c r="E17" s="68"/>
    </row>
    <row r="18" spans="1:6" ht="26.25" customHeight="1" x14ac:dyDescent="0.25">
      <c r="A18" s="68"/>
      <c r="B18" s="84" t="s">
        <v>195</v>
      </c>
      <c r="C18" s="213">
        <v>19732</v>
      </c>
      <c r="D18" s="213">
        <v>10906</v>
      </c>
      <c r="E18" s="68"/>
    </row>
    <row r="19" spans="1:6" x14ac:dyDescent="0.25">
      <c r="A19" s="68"/>
      <c r="B19" s="214" t="s">
        <v>403</v>
      </c>
      <c r="C19" s="215">
        <v>131595</v>
      </c>
      <c r="D19" s="215">
        <v>124560</v>
      </c>
      <c r="E19" s="68"/>
    </row>
    <row r="20" spans="1:6" ht="31.5" customHeight="1" x14ac:dyDescent="0.25">
      <c r="A20" s="68"/>
      <c r="B20" s="84" t="s">
        <v>196</v>
      </c>
      <c r="C20" s="213">
        <v>-18670</v>
      </c>
      <c r="D20" s="213">
        <v>107045</v>
      </c>
      <c r="E20" s="68"/>
    </row>
    <row r="21" spans="1:6" ht="24.6" customHeight="1" x14ac:dyDescent="0.25">
      <c r="A21" s="68"/>
      <c r="B21" s="214" t="s">
        <v>404</v>
      </c>
      <c r="C21" s="215">
        <v>138994</v>
      </c>
      <c r="D21" s="215" t="s">
        <v>170</v>
      </c>
      <c r="E21" s="68"/>
    </row>
    <row r="22" spans="1:6" ht="24.6" customHeight="1" x14ac:dyDescent="0.25">
      <c r="A22" s="68"/>
      <c r="B22" s="84" t="s">
        <v>188</v>
      </c>
      <c r="C22" s="213">
        <v>956008</v>
      </c>
      <c r="D22" s="213">
        <v>705185</v>
      </c>
      <c r="E22" s="68"/>
    </row>
    <row r="23" spans="1:6" ht="24.6" customHeight="1" x14ac:dyDescent="0.25">
      <c r="A23" s="68"/>
      <c r="B23" s="214" t="s">
        <v>189</v>
      </c>
      <c r="C23" s="215">
        <v>-31894</v>
      </c>
      <c r="D23" s="215">
        <v>-30569</v>
      </c>
      <c r="E23" s="68"/>
    </row>
    <row r="24" spans="1:6" ht="24.6" customHeight="1" x14ac:dyDescent="0.25">
      <c r="A24" s="68"/>
      <c r="B24" s="84" t="s">
        <v>197</v>
      </c>
      <c r="C24" s="213">
        <v>501358</v>
      </c>
      <c r="D24" s="213">
        <v>412862</v>
      </c>
      <c r="E24" s="68"/>
    </row>
    <row r="25" spans="1:6" ht="24.6" customHeight="1" x14ac:dyDescent="0.25">
      <c r="A25" s="68"/>
      <c r="B25" s="214" t="s">
        <v>198</v>
      </c>
      <c r="C25" s="215">
        <v>-3534478</v>
      </c>
      <c r="D25" s="215">
        <v>-3123277</v>
      </c>
      <c r="E25" s="68"/>
    </row>
    <row r="26" spans="1:6" ht="24.6" customHeight="1" thickBot="1" x14ac:dyDescent="0.3">
      <c r="A26" s="68"/>
      <c r="B26" s="85" t="s">
        <v>190</v>
      </c>
      <c r="C26" s="216">
        <v>7847448</v>
      </c>
      <c r="D26" s="216">
        <v>7110741</v>
      </c>
      <c r="E26" s="68"/>
    </row>
    <row r="27" spans="1:6" ht="15.75" thickTop="1" x14ac:dyDescent="0.25">
      <c r="A27" s="68"/>
      <c r="B27" s="65"/>
      <c r="C27" s="68"/>
      <c r="D27" s="68"/>
      <c r="E27" s="69"/>
      <c r="F27" s="64"/>
    </row>
    <row r="28" spans="1:6" x14ac:dyDescent="0.25">
      <c r="A28" s="68"/>
      <c r="B28" s="68"/>
      <c r="C28" s="68"/>
      <c r="D28" s="68"/>
      <c r="E28" s="68"/>
    </row>
    <row r="30" spans="1:6" x14ac:dyDescent="0.25">
      <c r="C30" s="63"/>
      <c r="D30" s="63"/>
    </row>
    <row r="31" spans="1:6" x14ac:dyDescent="0.25">
      <c r="C31" s="45"/>
      <c r="D31" s="45"/>
    </row>
    <row r="32" spans="1:6" x14ac:dyDescent="0.25">
      <c r="C32" s="45"/>
      <c r="D32" s="45"/>
    </row>
    <row r="33" spans="3:4" x14ac:dyDescent="0.25">
      <c r="C33" s="45"/>
      <c r="D33" s="45"/>
    </row>
    <row r="35" spans="3:4" x14ac:dyDescent="0.25">
      <c r="C35" s="45"/>
      <c r="D35" s="45"/>
    </row>
    <row r="36" spans="3:4" x14ac:dyDescent="0.25">
      <c r="C36" s="45"/>
      <c r="D36" s="45"/>
    </row>
    <row r="37" spans="3:4" x14ac:dyDescent="0.25">
      <c r="C37" s="45"/>
      <c r="D37" s="45"/>
    </row>
    <row r="38" spans="3:4" x14ac:dyDescent="0.25">
      <c r="C38" s="45"/>
      <c r="D38" s="45"/>
    </row>
    <row r="39" spans="3:4" x14ac:dyDescent="0.25">
      <c r="D39" s="45"/>
    </row>
    <row r="40" spans="3:4" x14ac:dyDescent="0.25">
      <c r="C40" s="45"/>
      <c r="D40" s="45"/>
    </row>
    <row r="41" spans="3:4" x14ac:dyDescent="0.25">
      <c r="C41" s="45"/>
      <c r="D41" s="45"/>
    </row>
    <row r="42" spans="3:4" x14ac:dyDescent="0.25">
      <c r="C42" s="45"/>
      <c r="D42" s="45"/>
    </row>
    <row r="43" spans="3:4" x14ac:dyDescent="0.25">
      <c r="C43" s="45"/>
      <c r="D43" s="45"/>
    </row>
    <row r="44" spans="3:4" x14ac:dyDescent="0.25">
      <c r="C44" s="45"/>
      <c r="D44" s="45"/>
    </row>
    <row r="45" spans="3:4" x14ac:dyDescent="0.25">
      <c r="C45" s="45"/>
      <c r="D45" s="45"/>
    </row>
    <row r="46" spans="3:4" x14ac:dyDescent="0.25">
      <c r="C46" s="45"/>
      <c r="D46" s="45"/>
    </row>
  </sheetData>
  <mergeCells count="3">
    <mergeCell ref="C8:D8"/>
    <mergeCell ref="B8:B9"/>
    <mergeCell ref="B1:F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5:G40"/>
  <sheetViews>
    <sheetView showGridLines="0" showRowColHeaders="0" zoomScale="80" zoomScaleNormal="80" workbookViewId="0">
      <selection activeCell="E26" sqref="E26"/>
    </sheetView>
  </sheetViews>
  <sheetFormatPr defaultColWidth="8.7109375" defaultRowHeight="15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 x14ac:dyDescent="0.25">
      <c r="B5" s="288"/>
      <c r="C5" s="288"/>
      <c r="D5" s="288"/>
      <c r="E5" s="289"/>
      <c r="F5" s="289"/>
      <c r="G5" s="289"/>
    </row>
    <row r="6" spans="2:7" x14ac:dyDescent="0.25">
      <c r="B6" s="289"/>
      <c r="C6" s="289"/>
      <c r="D6" s="289"/>
      <c r="E6" s="289"/>
      <c r="F6" s="289"/>
      <c r="G6" s="289"/>
    </row>
    <row r="7" spans="2:7" x14ac:dyDescent="0.25">
      <c r="B7" s="289"/>
      <c r="C7" s="289"/>
      <c r="D7" s="289"/>
      <c r="E7" s="289"/>
      <c r="F7" s="289"/>
      <c r="G7" s="289"/>
    </row>
    <row r="8" spans="2:7" ht="21" customHeight="1" x14ac:dyDescent="0.25">
      <c r="B8" s="70" t="s">
        <v>21</v>
      </c>
      <c r="C8" s="2"/>
      <c r="D8" s="2"/>
    </row>
    <row r="9" spans="2:7" ht="24" customHeight="1" x14ac:dyDescent="0.25">
      <c r="B9" s="304"/>
      <c r="C9" s="303" t="s">
        <v>20</v>
      </c>
      <c r="D9" s="304"/>
    </row>
    <row r="10" spans="2:7" ht="31.5" customHeight="1" x14ac:dyDescent="0.25">
      <c r="B10" s="304"/>
      <c r="C10" s="102">
        <v>44651</v>
      </c>
      <c r="D10" s="102">
        <v>44286</v>
      </c>
    </row>
    <row r="11" spans="2:7" ht="24" customHeight="1" x14ac:dyDescent="0.25">
      <c r="B11" s="50" t="s">
        <v>199</v>
      </c>
      <c r="C11" s="115">
        <v>303567</v>
      </c>
      <c r="D11" s="115">
        <v>307454</v>
      </c>
    </row>
    <row r="12" spans="2:7" ht="24" customHeight="1" x14ac:dyDescent="0.25">
      <c r="B12" s="51" t="s">
        <v>405</v>
      </c>
      <c r="C12" s="217">
        <v>37150</v>
      </c>
      <c r="D12" s="217">
        <v>29514</v>
      </c>
    </row>
    <row r="13" spans="2:7" ht="24" customHeight="1" x14ac:dyDescent="0.25">
      <c r="B13" s="50" t="s">
        <v>204</v>
      </c>
      <c r="C13" s="115">
        <v>153480</v>
      </c>
      <c r="D13" s="115">
        <v>106683</v>
      </c>
    </row>
    <row r="14" spans="2:7" ht="24" customHeight="1" x14ac:dyDescent="0.25">
      <c r="B14" s="51" t="s">
        <v>201</v>
      </c>
      <c r="C14" s="217">
        <v>20253</v>
      </c>
      <c r="D14" s="217">
        <v>20850</v>
      </c>
    </row>
    <row r="15" spans="2:7" ht="24" customHeight="1" x14ac:dyDescent="0.25">
      <c r="B15" s="50" t="s">
        <v>205</v>
      </c>
      <c r="C15" s="115">
        <v>379749</v>
      </c>
      <c r="D15" s="115">
        <v>342434</v>
      </c>
    </row>
    <row r="16" spans="2:7" ht="24" customHeight="1" x14ac:dyDescent="0.25">
      <c r="B16" s="51" t="s">
        <v>206</v>
      </c>
      <c r="C16" s="217">
        <v>3103382</v>
      </c>
      <c r="D16" s="217">
        <v>3108114</v>
      </c>
    </row>
    <row r="17" spans="2:4" ht="24" customHeight="1" x14ac:dyDescent="0.25">
      <c r="B17" s="50" t="s">
        <v>207</v>
      </c>
      <c r="C17" s="115">
        <v>283909</v>
      </c>
      <c r="D17" s="115">
        <v>238431</v>
      </c>
    </row>
    <row r="18" spans="2:4" ht="24" customHeight="1" x14ac:dyDescent="0.25">
      <c r="B18" s="51" t="s">
        <v>208</v>
      </c>
      <c r="C18" s="217">
        <v>163330</v>
      </c>
      <c r="D18" s="217">
        <v>24204</v>
      </c>
    </row>
    <row r="19" spans="2:4" ht="24" customHeight="1" x14ac:dyDescent="0.25">
      <c r="B19" s="50" t="s">
        <v>202</v>
      </c>
      <c r="C19" s="115">
        <v>868532</v>
      </c>
      <c r="D19" s="115">
        <v>746312</v>
      </c>
    </row>
    <row r="20" spans="2:4" ht="24" customHeight="1" x14ac:dyDescent="0.25">
      <c r="B20" s="51" t="s">
        <v>203</v>
      </c>
      <c r="C20" s="217">
        <v>563781</v>
      </c>
      <c r="D20" s="217">
        <v>387525</v>
      </c>
    </row>
    <row r="21" spans="2:4" ht="24" customHeight="1" x14ac:dyDescent="0.25">
      <c r="B21" s="50" t="s">
        <v>209</v>
      </c>
      <c r="C21" s="115">
        <v>491262</v>
      </c>
      <c r="D21" s="115">
        <v>348375</v>
      </c>
    </row>
    <row r="22" spans="2:4" ht="24" customHeight="1" x14ac:dyDescent="0.25">
      <c r="B22" s="51" t="s">
        <v>210</v>
      </c>
      <c r="C22" s="217">
        <v>30577</v>
      </c>
      <c r="D22" s="217">
        <v>77000</v>
      </c>
    </row>
    <row r="23" spans="2:4" ht="24" customHeight="1" thickBot="1" x14ac:dyDescent="0.3">
      <c r="B23" s="218"/>
      <c r="C23" s="199">
        <v>6398972</v>
      </c>
      <c r="D23" s="200">
        <v>5736896</v>
      </c>
    </row>
    <row r="24" spans="2:4" ht="15.75" thickTop="1" x14ac:dyDescent="0.25"/>
    <row r="27" spans="2:4" x14ac:dyDescent="0.25">
      <c r="C27" s="63"/>
      <c r="D27" s="63"/>
    </row>
    <row r="28" spans="2:4" x14ac:dyDescent="0.25">
      <c r="C28" s="45"/>
      <c r="D28" s="45"/>
    </row>
    <row r="29" spans="2:4" x14ac:dyDescent="0.25">
      <c r="C29" s="45"/>
      <c r="D29" s="45"/>
    </row>
    <row r="30" spans="2:4" x14ac:dyDescent="0.25">
      <c r="C30" s="45"/>
      <c r="D30" s="45"/>
    </row>
    <row r="31" spans="2:4" x14ac:dyDescent="0.25">
      <c r="C31" s="45"/>
      <c r="D31" s="45"/>
    </row>
    <row r="32" spans="2:4" x14ac:dyDescent="0.25">
      <c r="C32" s="45"/>
      <c r="D32" s="45"/>
    </row>
    <row r="33" spans="3:4" x14ac:dyDescent="0.25">
      <c r="C33" s="45"/>
      <c r="D33" s="45"/>
    </row>
    <row r="34" spans="3:4" x14ac:dyDescent="0.25">
      <c r="C34" s="45"/>
      <c r="D34" s="45"/>
    </row>
    <row r="35" spans="3:4" x14ac:dyDescent="0.25">
      <c r="C35" s="45"/>
      <c r="D35" s="45"/>
    </row>
    <row r="36" spans="3:4" x14ac:dyDescent="0.25">
      <c r="C36" s="45"/>
      <c r="D36" s="45"/>
    </row>
    <row r="37" spans="3:4" x14ac:dyDescent="0.25">
      <c r="C37" s="45"/>
      <c r="D37" s="45"/>
    </row>
    <row r="38" spans="3:4" x14ac:dyDescent="0.25">
      <c r="C38" s="45"/>
      <c r="D38" s="45"/>
    </row>
    <row r="39" spans="3:4" x14ac:dyDescent="0.25">
      <c r="C39" s="45"/>
      <c r="D39" s="45"/>
    </row>
    <row r="40" spans="3:4" x14ac:dyDescent="0.25">
      <c r="C40" s="45"/>
      <c r="D40" s="45"/>
    </row>
  </sheetData>
  <mergeCells count="3">
    <mergeCell ref="B5:G7"/>
    <mergeCell ref="B9:B10"/>
    <mergeCell ref="C9:D9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6:H36"/>
  <sheetViews>
    <sheetView showGridLines="0" showRowColHeaders="0" zoomScale="80" zoomScaleNormal="80" workbookViewId="0">
      <selection activeCell="B19" sqref="B19"/>
    </sheetView>
  </sheetViews>
  <sheetFormatPr defaultColWidth="8.7109375" defaultRowHeight="15" x14ac:dyDescent="0.25"/>
  <cols>
    <col min="1" max="1" width="15.28515625" customWidth="1"/>
    <col min="2" max="2" width="54.7109375" customWidth="1"/>
    <col min="3" max="5" width="16.140625" customWidth="1"/>
    <col min="6" max="6" width="7.42578125" style="72" customWidth="1"/>
    <col min="7" max="7" width="10.5703125" customWidth="1"/>
    <col min="8" max="8" width="17.5703125" customWidth="1"/>
    <col min="9" max="9" width="12.140625" customWidth="1"/>
  </cols>
  <sheetData>
    <row r="6" spans="2:8" ht="27.95" customHeight="1" x14ac:dyDescent="0.25">
      <c r="B6" s="79"/>
      <c r="C6" s="79"/>
      <c r="D6" s="79"/>
      <c r="E6" s="79"/>
      <c r="F6" s="78"/>
      <c r="G6" s="25"/>
      <c r="H6" s="25"/>
    </row>
    <row r="7" spans="2:8" s="80" customFormat="1" ht="23.45" customHeight="1" x14ac:dyDescent="0.25">
      <c r="B7" s="308" t="s">
        <v>23</v>
      </c>
      <c r="C7" s="303" t="s">
        <v>20</v>
      </c>
      <c r="D7" s="304"/>
      <c r="E7" s="304"/>
      <c r="F7" s="77"/>
    </row>
    <row r="8" spans="2:8" s="80" customFormat="1" ht="30" customHeight="1" x14ac:dyDescent="0.25">
      <c r="B8" s="308"/>
      <c r="C8" s="102">
        <v>44651</v>
      </c>
      <c r="D8" s="102">
        <v>44286</v>
      </c>
      <c r="E8" s="71" t="s">
        <v>22</v>
      </c>
      <c r="F8" s="76"/>
    </row>
    <row r="9" spans="2:8" s="80" customFormat="1" ht="21.75" customHeight="1" x14ac:dyDescent="0.25">
      <c r="B9" s="81" t="s">
        <v>211</v>
      </c>
      <c r="C9" s="129">
        <v>1455571</v>
      </c>
      <c r="D9" s="130">
        <v>422351</v>
      </c>
      <c r="E9" s="131">
        <v>244.64</v>
      </c>
      <c r="F9" s="75"/>
      <c r="H9" s="282"/>
    </row>
    <row r="10" spans="2:8" s="80" customFormat="1" ht="21.75" customHeight="1" x14ac:dyDescent="0.25">
      <c r="B10" s="81" t="s">
        <v>212</v>
      </c>
      <c r="C10" s="129">
        <v>491496</v>
      </c>
      <c r="D10" s="130">
        <v>-80673</v>
      </c>
      <c r="E10" s="131" t="s">
        <v>170</v>
      </c>
      <c r="F10" s="75"/>
    </row>
    <row r="11" spans="2:8" s="80" customFormat="1" ht="21.75" customHeight="1" x14ac:dyDescent="0.25">
      <c r="B11" s="81" t="s">
        <v>213</v>
      </c>
      <c r="C11" s="129">
        <v>-314163</v>
      </c>
      <c r="D11" s="130">
        <v>1265220</v>
      </c>
      <c r="E11" s="131" t="s">
        <v>170</v>
      </c>
      <c r="F11" s="75"/>
    </row>
    <row r="12" spans="2:8" s="80" customFormat="1" ht="21.75" customHeight="1" thickBot="1" x14ac:dyDescent="0.3">
      <c r="B12" s="81" t="s">
        <v>214</v>
      </c>
      <c r="C12" s="129">
        <v>283309</v>
      </c>
      <c r="D12" s="130">
        <v>238431</v>
      </c>
      <c r="E12" s="131">
        <v>19.07</v>
      </c>
      <c r="F12" s="75"/>
    </row>
    <row r="13" spans="2:8" s="80" customFormat="1" ht="21.75" customHeight="1" thickBot="1" x14ac:dyDescent="0.3">
      <c r="B13" s="221" t="s">
        <v>457</v>
      </c>
      <c r="C13" s="132">
        <v>1916813</v>
      </c>
      <c r="D13" s="132">
        <v>1845329</v>
      </c>
      <c r="E13" s="133">
        <v>3.87</v>
      </c>
      <c r="F13" s="73"/>
    </row>
    <row r="14" spans="2:8" s="80" customFormat="1" ht="21.75" customHeight="1" thickTop="1" x14ac:dyDescent="0.25">
      <c r="B14" s="120" t="s">
        <v>215</v>
      </c>
      <c r="C14" s="134"/>
      <c r="D14" s="135"/>
      <c r="E14" s="136"/>
      <c r="F14" s="74"/>
    </row>
    <row r="15" spans="2:8" s="80" customFormat="1" x14ac:dyDescent="0.25">
      <c r="B15" s="223" t="s">
        <v>216</v>
      </c>
      <c r="C15" s="219">
        <v>-382</v>
      </c>
      <c r="D15" s="220">
        <v>-319</v>
      </c>
      <c r="E15" s="136">
        <v>-19.75</v>
      </c>
      <c r="F15" s="75"/>
    </row>
    <row r="16" spans="2:8" s="80" customFormat="1" ht="21.75" customHeight="1" x14ac:dyDescent="0.25">
      <c r="B16" s="223" t="s">
        <v>456</v>
      </c>
      <c r="C16" s="219" t="s">
        <v>170</v>
      </c>
      <c r="D16" s="220">
        <v>-108550</v>
      </c>
      <c r="E16" s="136" t="s">
        <v>170</v>
      </c>
      <c r="F16" s="74"/>
    </row>
    <row r="17" spans="2:6" s="80" customFormat="1" ht="21.75" customHeight="1" x14ac:dyDescent="0.25">
      <c r="B17" s="222" t="s">
        <v>217</v>
      </c>
      <c r="C17" s="219" t="s">
        <v>170</v>
      </c>
      <c r="D17" s="220">
        <v>-78688</v>
      </c>
      <c r="E17" s="136" t="s">
        <v>170</v>
      </c>
      <c r="F17" s="74"/>
    </row>
    <row r="18" spans="2:6" s="80" customFormat="1" ht="19.5" customHeight="1" thickBot="1" x14ac:dyDescent="0.3">
      <c r="B18" s="265" t="s">
        <v>463</v>
      </c>
      <c r="C18" s="279">
        <v>1916431</v>
      </c>
      <c r="D18" s="280">
        <v>1657772</v>
      </c>
      <c r="E18" s="281">
        <v>15.6</v>
      </c>
      <c r="F18" s="73"/>
    </row>
    <row r="19" spans="2:6" ht="15.75" thickTop="1" x14ac:dyDescent="0.25">
      <c r="C19" s="45"/>
      <c r="D19" s="45"/>
    </row>
    <row r="20" spans="2:6" x14ac:dyDescent="0.25">
      <c r="C20" s="45"/>
      <c r="D20" s="45"/>
    </row>
    <row r="21" spans="2:6" x14ac:dyDescent="0.25">
      <c r="C21" s="45"/>
      <c r="D21" s="45"/>
    </row>
    <row r="22" spans="2:6" x14ac:dyDescent="0.25">
      <c r="C22" s="45"/>
      <c r="D22" s="45"/>
    </row>
    <row r="23" spans="2:6" x14ac:dyDescent="0.25">
      <c r="C23" s="45"/>
      <c r="D23" s="45"/>
    </row>
    <row r="24" spans="2:6" x14ac:dyDescent="0.25">
      <c r="B24" s="72"/>
      <c r="F24"/>
    </row>
    <row r="25" spans="2:6" x14ac:dyDescent="0.25">
      <c r="B25" s="72"/>
      <c r="F25"/>
    </row>
    <row r="26" spans="2:6" x14ac:dyDescent="0.25">
      <c r="B26" s="72"/>
      <c r="F26"/>
    </row>
    <row r="27" spans="2:6" x14ac:dyDescent="0.25">
      <c r="B27" s="72"/>
      <c r="F27"/>
    </row>
    <row r="28" spans="2:6" x14ac:dyDescent="0.25">
      <c r="B28" s="72"/>
      <c r="F28"/>
    </row>
    <row r="31" spans="2:6" x14ac:dyDescent="0.25">
      <c r="B31" s="72"/>
      <c r="F31"/>
    </row>
    <row r="32" spans="2:6" x14ac:dyDescent="0.25">
      <c r="B32" s="72"/>
      <c r="F32"/>
    </row>
    <row r="33" spans="2:6" x14ac:dyDescent="0.25">
      <c r="B33" s="72"/>
      <c r="F33"/>
    </row>
    <row r="34" spans="2:6" x14ac:dyDescent="0.25">
      <c r="B34" s="72"/>
      <c r="F34"/>
    </row>
    <row r="35" spans="2:6" x14ac:dyDescent="0.25">
      <c r="B35" s="72"/>
      <c r="F35"/>
    </row>
    <row r="36" spans="2:6" x14ac:dyDescent="0.25">
      <c r="B36" s="72"/>
      <c r="F36"/>
    </row>
  </sheetData>
  <mergeCells count="2">
    <mergeCell ref="C7:E7"/>
    <mergeCell ref="B7:B8"/>
  </mergeCells>
  <conditionalFormatting sqref="B9:E14">
    <cfRule type="expression" dxfId="20" priority="3">
      <formula>MOD(ROW(),2)=0</formula>
    </cfRule>
  </conditionalFormatting>
  <conditionalFormatting sqref="B15:B18">
    <cfRule type="expression" dxfId="19" priority="2">
      <formula>MOD(ROW(),2)=0</formula>
    </cfRule>
  </conditionalFormatting>
  <conditionalFormatting sqref="C15:E18">
    <cfRule type="expression" dxfId="18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4:E39"/>
  <sheetViews>
    <sheetView showGridLines="0" showRowColHeaders="0" zoomScale="80" zoomScaleNormal="80" workbookViewId="0">
      <selection activeCell="E44" sqref="E44"/>
    </sheetView>
  </sheetViews>
  <sheetFormatPr defaultColWidth="2.7109375" defaultRowHeight="15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</cols>
  <sheetData>
    <row r="4" spans="2:5" x14ac:dyDescent="0.25">
      <c r="B4" s="309"/>
      <c r="C4" s="310"/>
      <c r="D4" s="310"/>
      <c r="E4" s="310"/>
    </row>
    <row r="5" spans="2:5" x14ac:dyDescent="0.25">
      <c r="B5" s="310"/>
      <c r="C5" s="310"/>
      <c r="D5" s="310"/>
      <c r="E5" s="310"/>
    </row>
    <row r="6" spans="2:5" ht="21.95" customHeight="1" x14ac:dyDescent="0.25">
      <c r="B6" s="310"/>
      <c r="C6" s="310"/>
      <c r="D6" s="310"/>
      <c r="E6" s="310"/>
    </row>
    <row r="7" spans="2:5" ht="21.6" customHeight="1" x14ac:dyDescent="0.25">
      <c r="B7" s="28" t="s">
        <v>21</v>
      </c>
      <c r="C7" s="2"/>
      <c r="D7" s="2"/>
    </row>
    <row r="8" spans="2:5" ht="20.45" customHeight="1" x14ac:dyDescent="0.25">
      <c r="B8" s="311"/>
      <c r="C8" s="300" t="s">
        <v>20</v>
      </c>
      <c r="D8" s="301"/>
    </row>
    <row r="9" spans="2:5" ht="20.45" customHeight="1" x14ac:dyDescent="0.25">
      <c r="B9" s="311"/>
      <c r="C9" s="102">
        <v>44651</v>
      </c>
      <c r="D9" s="102">
        <v>44286</v>
      </c>
    </row>
    <row r="10" spans="2:5" ht="20.45" customHeight="1" x14ac:dyDescent="0.25">
      <c r="B10" s="52" t="s">
        <v>218</v>
      </c>
      <c r="C10" s="137"/>
      <c r="D10" s="137"/>
    </row>
    <row r="11" spans="2:5" ht="20.45" customHeight="1" x14ac:dyDescent="0.25">
      <c r="B11" s="84" t="s">
        <v>219</v>
      </c>
      <c r="C11" s="138">
        <v>73658</v>
      </c>
      <c r="D11" s="138">
        <v>31613</v>
      </c>
    </row>
    <row r="12" spans="2:5" ht="20.45" customHeight="1" x14ac:dyDescent="0.25">
      <c r="B12" s="84" t="s">
        <v>220</v>
      </c>
      <c r="C12" s="138">
        <v>95375</v>
      </c>
      <c r="D12" s="138">
        <v>114784</v>
      </c>
    </row>
    <row r="13" spans="2:5" ht="20.45" customHeight="1" x14ac:dyDescent="0.25">
      <c r="B13" s="84" t="s">
        <v>406</v>
      </c>
      <c r="C13" s="138">
        <v>23965</v>
      </c>
      <c r="D13" s="138" t="s">
        <v>170</v>
      </c>
    </row>
    <row r="14" spans="2:5" ht="20.45" customHeight="1" x14ac:dyDescent="0.25">
      <c r="B14" s="84" t="s">
        <v>407</v>
      </c>
      <c r="C14" s="138">
        <v>842700</v>
      </c>
      <c r="D14" s="138" t="s">
        <v>170</v>
      </c>
    </row>
    <row r="15" spans="2:5" ht="20.45" customHeight="1" x14ac:dyDescent="0.25">
      <c r="B15" s="84" t="s">
        <v>221</v>
      </c>
      <c r="C15" s="138">
        <v>17215</v>
      </c>
      <c r="D15" s="138">
        <v>6693</v>
      </c>
    </row>
    <row r="16" spans="2:5" ht="20.45" customHeight="1" x14ac:dyDescent="0.25">
      <c r="B16" s="84" t="s">
        <v>227</v>
      </c>
      <c r="C16" s="138">
        <v>51999</v>
      </c>
      <c r="D16" s="138" t="s">
        <v>170</v>
      </c>
    </row>
    <row r="17" spans="2:4" ht="20.45" customHeight="1" x14ac:dyDescent="0.25">
      <c r="B17" s="84" t="s">
        <v>222</v>
      </c>
      <c r="C17" s="138">
        <v>14885</v>
      </c>
      <c r="D17" s="138">
        <v>2507</v>
      </c>
    </row>
    <row r="18" spans="2:4" ht="20.45" customHeight="1" x14ac:dyDescent="0.25">
      <c r="B18" s="84" t="s">
        <v>408</v>
      </c>
      <c r="C18" s="138">
        <v>469</v>
      </c>
      <c r="D18" s="138" t="s">
        <v>170</v>
      </c>
    </row>
    <row r="19" spans="2:4" ht="20.45" customHeight="1" x14ac:dyDescent="0.25">
      <c r="B19" s="84" t="s">
        <v>418</v>
      </c>
      <c r="C19" s="138">
        <v>-24426</v>
      </c>
      <c r="D19" s="138">
        <v>-15838</v>
      </c>
    </row>
    <row r="20" spans="2:4" ht="20.45" customHeight="1" x14ac:dyDescent="0.25">
      <c r="B20" s="84" t="s">
        <v>409</v>
      </c>
      <c r="C20" s="138" t="s">
        <v>410</v>
      </c>
      <c r="D20" s="138" t="s">
        <v>170</v>
      </c>
    </row>
    <row r="21" spans="2:4" ht="20.45" customHeight="1" x14ac:dyDescent="0.25">
      <c r="B21" s="84" t="s">
        <v>419</v>
      </c>
      <c r="C21" s="138">
        <v>-375</v>
      </c>
      <c r="D21" s="138" t="s">
        <v>170</v>
      </c>
    </row>
    <row r="22" spans="2:4" ht="20.45" customHeight="1" x14ac:dyDescent="0.25">
      <c r="B22" s="50" t="s">
        <v>411</v>
      </c>
      <c r="C22" s="268">
        <v>13560</v>
      </c>
      <c r="D22" s="268">
        <v>14656</v>
      </c>
    </row>
    <row r="23" spans="2:4" ht="20.45" customHeight="1" x14ac:dyDescent="0.25">
      <c r="B23" s="84"/>
      <c r="C23" s="267">
        <v>1109025</v>
      </c>
      <c r="D23" s="267">
        <v>154415</v>
      </c>
    </row>
    <row r="24" spans="2:4" ht="20.45" customHeight="1" x14ac:dyDescent="0.25">
      <c r="B24" s="85" t="s">
        <v>223</v>
      </c>
      <c r="C24" s="138"/>
      <c r="D24" s="138"/>
    </row>
    <row r="25" spans="2:4" ht="20.45" customHeight="1" x14ac:dyDescent="0.25">
      <c r="B25" s="84" t="s">
        <v>412</v>
      </c>
      <c r="C25" s="138">
        <v>-223723</v>
      </c>
      <c r="D25" s="138">
        <v>-326027</v>
      </c>
    </row>
    <row r="26" spans="2:4" ht="20.45" customHeight="1" x14ac:dyDescent="0.25">
      <c r="B26" s="84" t="s">
        <v>228</v>
      </c>
      <c r="C26" s="138">
        <v>-1600</v>
      </c>
      <c r="D26" s="138">
        <v>-4137</v>
      </c>
    </row>
    <row r="27" spans="2:4" ht="20.45" customHeight="1" x14ac:dyDescent="0.25">
      <c r="B27" s="84" t="s">
        <v>229</v>
      </c>
      <c r="C27" s="138" t="s">
        <v>410</v>
      </c>
      <c r="D27" s="138">
        <v>-751781</v>
      </c>
    </row>
    <row r="28" spans="2:4" ht="20.45" customHeight="1" x14ac:dyDescent="0.25">
      <c r="B28" s="84" t="s">
        <v>224</v>
      </c>
      <c r="C28" s="138" t="s">
        <v>410</v>
      </c>
      <c r="D28" s="138">
        <v>-16963</v>
      </c>
    </row>
    <row r="29" spans="2:4" ht="20.45" customHeight="1" x14ac:dyDescent="0.25">
      <c r="B29" s="84" t="s">
        <v>413</v>
      </c>
      <c r="C29" s="138">
        <v>-65249</v>
      </c>
      <c r="D29" s="138">
        <v>-84174</v>
      </c>
    </row>
    <row r="30" spans="2:4" ht="20.45" customHeight="1" x14ac:dyDescent="0.25">
      <c r="B30" s="84" t="s">
        <v>225</v>
      </c>
      <c r="C30" s="138">
        <v>-2824</v>
      </c>
      <c r="D30" s="138">
        <v>-3893</v>
      </c>
    </row>
    <row r="31" spans="2:4" ht="20.45" customHeight="1" x14ac:dyDescent="0.25">
      <c r="B31" s="84" t="s">
        <v>230</v>
      </c>
      <c r="C31" s="138">
        <v>-14040</v>
      </c>
      <c r="D31" s="138">
        <v>-18376</v>
      </c>
    </row>
    <row r="32" spans="2:4" ht="20.45" customHeight="1" x14ac:dyDescent="0.25">
      <c r="B32" s="84" t="s">
        <v>414</v>
      </c>
      <c r="C32" s="138">
        <v>-456647</v>
      </c>
      <c r="D32" s="138">
        <v>-187348</v>
      </c>
    </row>
    <row r="33" spans="2:4" ht="20.45" customHeight="1" x14ac:dyDescent="0.25">
      <c r="B33" s="84" t="s">
        <v>415</v>
      </c>
      <c r="C33" s="138" t="s">
        <v>410</v>
      </c>
      <c r="D33" s="138">
        <v>-6784</v>
      </c>
    </row>
    <row r="34" spans="2:4" ht="20.45" customHeight="1" x14ac:dyDescent="0.25">
      <c r="B34" s="84" t="s">
        <v>231</v>
      </c>
      <c r="C34" s="138">
        <v>-6285</v>
      </c>
      <c r="D34" s="138">
        <v>-6332</v>
      </c>
    </row>
    <row r="35" spans="2:4" x14ac:dyDescent="0.25">
      <c r="B35" s="84" t="s">
        <v>416</v>
      </c>
      <c r="C35" s="138">
        <v>-7313</v>
      </c>
      <c r="D35" s="138" t="s">
        <v>170</v>
      </c>
    </row>
    <row r="36" spans="2:4" ht="21.75" customHeight="1" x14ac:dyDescent="0.25">
      <c r="B36" s="84" t="s">
        <v>417</v>
      </c>
      <c r="C36" s="268">
        <v>-17181</v>
      </c>
      <c r="D36" s="268">
        <v>-13820</v>
      </c>
    </row>
    <row r="37" spans="2:4" ht="21.75" customHeight="1" x14ac:dyDescent="0.25">
      <c r="B37" s="84"/>
      <c r="C37" s="224">
        <v>-794862</v>
      </c>
      <c r="D37" s="224">
        <v>-1419635</v>
      </c>
    </row>
    <row r="38" spans="2:4" ht="21.75" customHeight="1" thickBot="1" x14ac:dyDescent="0.3">
      <c r="B38" s="85" t="s">
        <v>226</v>
      </c>
      <c r="C38" s="269">
        <v>314163</v>
      </c>
      <c r="D38" s="269">
        <v>-1265220</v>
      </c>
    </row>
    <row r="39" spans="2:4" ht="15.75" thickTop="1" x14ac:dyDescent="0.25">
      <c r="C39" s="266"/>
      <c r="D39" s="266"/>
    </row>
  </sheetData>
  <mergeCells count="3">
    <mergeCell ref="B4:E6"/>
    <mergeCell ref="B8:B9"/>
    <mergeCell ref="C8:D8"/>
  </mergeCells>
  <conditionalFormatting sqref="B10:D38">
    <cfRule type="expression" dxfId="17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40"/>
  <sheetViews>
    <sheetView showGridLines="0" showRowColHeaders="0" topLeftCell="A4" zoomScale="80" zoomScaleNormal="80" workbookViewId="0">
      <selection activeCell="D20" sqref="D20"/>
    </sheetView>
  </sheetViews>
  <sheetFormatPr defaultColWidth="8.7109375" defaultRowHeight="15" x14ac:dyDescent="0.25"/>
  <cols>
    <col min="1" max="1" width="4.7109375" customWidth="1"/>
    <col min="2" max="2" width="30.140625" customWidth="1"/>
    <col min="3" max="8" width="13.5703125" customWidth="1"/>
    <col min="9" max="9" width="4.140625" customWidth="1"/>
    <col min="10" max="11" width="8.7109375" customWidth="1"/>
  </cols>
  <sheetData>
    <row r="1" spans="2:8" hidden="1" x14ac:dyDescent="0.25"/>
    <row r="2" spans="2:8" hidden="1" x14ac:dyDescent="0.25"/>
    <row r="3" spans="2:8" hidden="1" x14ac:dyDescent="0.25"/>
    <row r="4" spans="2:8" ht="15" customHeight="1" x14ac:dyDescent="0.25">
      <c r="B4" s="309"/>
      <c r="C4" s="309"/>
      <c r="D4" s="309"/>
      <c r="E4" s="309"/>
      <c r="F4" s="309"/>
      <c r="G4" s="309"/>
      <c r="H4" s="309"/>
    </row>
    <row r="5" spans="2:8" ht="15" customHeight="1" x14ac:dyDescent="0.25">
      <c r="B5" s="309"/>
      <c r="C5" s="309"/>
      <c r="D5" s="309"/>
      <c r="E5" s="309"/>
      <c r="F5" s="309"/>
      <c r="G5" s="309"/>
      <c r="H5" s="309"/>
    </row>
    <row r="6" spans="2:8" ht="15" customHeight="1" x14ac:dyDescent="0.25">
      <c r="B6" s="309"/>
      <c r="C6" s="309"/>
      <c r="D6" s="309"/>
      <c r="E6" s="309"/>
      <c r="F6" s="309"/>
      <c r="G6" s="309"/>
      <c r="H6" s="309"/>
    </row>
    <row r="7" spans="2:8" ht="15" customHeight="1" x14ac:dyDescent="0.25">
      <c r="B7" s="256"/>
      <c r="C7" s="256"/>
      <c r="D7" s="256"/>
      <c r="E7" s="256"/>
      <c r="F7" s="256"/>
      <c r="G7" s="256"/>
      <c r="H7" s="256"/>
    </row>
    <row r="8" spans="2:8" ht="15" customHeight="1" x14ac:dyDescent="0.25">
      <c r="B8" s="256"/>
      <c r="C8" s="256"/>
      <c r="D8" s="256"/>
      <c r="E8" s="256"/>
      <c r="F8" s="256"/>
      <c r="G8" s="256"/>
      <c r="H8" s="256"/>
    </row>
    <row r="9" spans="2:8" ht="15" customHeight="1" x14ac:dyDescent="0.25">
      <c r="B9" s="256"/>
      <c r="C9" s="256"/>
      <c r="D9" s="256"/>
      <c r="E9" s="256"/>
      <c r="F9" s="256"/>
      <c r="G9" s="256"/>
      <c r="H9" s="256"/>
    </row>
    <row r="10" spans="2:8" ht="20.100000000000001" customHeight="1" x14ac:dyDescent="0.25">
      <c r="B10" s="86" t="s">
        <v>21</v>
      </c>
      <c r="C10" s="80"/>
      <c r="D10" s="80"/>
      <c r="E10" s="80"/>
      <c r="F10" s="80"/>
      <c r="G10" s="80"/>
      <c r="H10" s="80"/>
    </row>
    <row r="11" spans="2:8" ht="20.45" customHeight="1" x14ac:dyDescent="0.25">
      <c r="B11" s="255" t="s">
        <v>25</v>
      </c>
      <c r="C11" s="254">
        <v>2022</v>
      </c>
      <c r="D11" s="254">
        <v>2023</v>
      </c>
      <c r="E11" s="254">
        <v>2024</v>
      </c>
      <c r="F11" s="254">
        <v>2025</v>
      </c>
      <c r="G11" s="254">
        <v>2026</v>
      </c>
      <c r="H11" s="254" t="s">
        <v>0</v>
      </c>
    </row>
    <row r="12" spans="2:8" ht="20.45" customHeight="1" x14ac:dyDescent="0.25">
      <c r="B12" s="52" t="s">
        <v>24</v>
      </c>
      <c r="C12" s="87"/>
      <c r="D12" s="87"/>
      <c r="E12" s="87"/>
      <c r="F12" s="87"/>
      <c r="G12" s="87"/>
      <c r="H12" s="88"/>
    </row>
    <row r="13" spans="2:8" ht="20.45" customHeight="1" x14ac:dyDescent="0.25">
      <c r="B13" s="50" t="s">
        <v>232</v>
      </c>
      <c r="C13" s="111">
        <v>164700</v>
      </c>
      <c r="D13" s="111" t="s">
        <v>170</v>
      </c>
      <c r="E13" s="111">
        <v>4737799</v>
      </c>
      <c r="F13" s="116" t="s">
        <v>170</v>
      </c>
      <c r="G13" s="116" t="s">
        <v>170</v>
      </c>
      <c r="H13" s="116">
        <v>4902499</v>
      </c>
    </row>
    <row r="14" spans="2:8" ht="20.45" customHeight="1" x14ac:dyDescent="0.25">
      <c r="B14" s="117" t="s">
        <v>233</v>
      </c>
      <c r="C14" s="118">
        <v>164700</v>
      </c>
      <c r="D14" s="118" t="s">
        <v>170</v>
      </c>
      <c r="E14" s="118">
        <v>4737799</v>
      </c>
      <c r="F14" s="118" t="s">
        <v>170</v>
      </c>
      <c r="G14" s="119" t="s">
        <v>170</v>
      </c>
      <c r="H14" s="119">
        <v>4902499</v>
      </c>
    </row>
    <row r="15" spans="2:8" ht="20.45" customHeight="1" x14ac:dyDescent="0.25">
      <c r="B15" s="52" t="s">
        <v>234</v>
      </c>
      <c r="C15" s="54"/>
      <c r="D15" s="54"/>
      <c r="E15" s="54"/>
      <c r="F15" s="54"/>
      <c r="G15" s="54"/>
      <c r="H15" s="56"/>
    </row>
    <row r="16" spans="2:8" ht="20.45" customHeight="1" x14ac:dyDescent="0.25">
      <c r="B16" s="50" t="s">
        <v>458</v>
      </c>
      <c r="C16" s="54">
        <v>32430</v>
      </c>
      <c r="D16" s="54">
        <v>281075</v>
      </c>
      <c r="E16" s="54">
        <v>386233</v>
      </c>
      <c r="F16" s="54">
        <v>1290665</v>
      </c>
      <c r="G16" s="54">
        <v>1675575</v>
      </c>
      <c r="H16" s="54">
        <v>3665978</v>
      </c>
    </row>
    <row r="17" spans="2:8" ht="20.45" customHeight="1" x14ac:dyDescent="0.25">
      <c r="B17" s="50" t="s">
        <v>459</v>
      </c>
      <c r="C17" s="54">
        <v>2438</v>
      </c>
      <c r="D17" s="54">
        <v>2381</v>
      </c>
      <c r="E17" s="54" t="s">
        <v>170</v>
      </c>
      <c r="F17" s="54" t="s">
        <v>170</v>
      </c>
      <c r="G17" s="54" t="s">
        <v>170</v>
      </c>
      <c r="H17" s="54">
        <v>4819</v>
      </c>
    </row>
    <row r="18" spans="2:8" ht="20.45" customHeight="1" x14ac:dyDescent="0.25">
      <c r="B18" s="50" t="s">
        <v>460</v>
      </c>
      <c r="C18" s="54">
        <v>438833</v>
      </c>
      <c r="D18" s="54">
        <v>613830</v>
      </c>
      <c r="E18" s="54">
        <v>270000</v>
      </c>
      <c r="F18" s="54" t="s">
        <v>170</v>
      </c>
      <c r="G18" s="54" t="s">
        <v>170</v>
      </c>
      <c r="H18" s="54">
        <v>1322663</v>
      </c>
    </row>
    <row r="19" spans="2:8" ht="20.45" customHeight="1" x14ac:dyDescent="0.25">
      <c r="B19" s="50" t="s">
        <v>461</v>
      </c>
      <c r="C19" s="111">
        <v>15239</v>
      </c>
      <c r="D19" s="111" t="s">
        <v>170</v>
      </c>
      <c r="E19" s="111" t="s">
        <v>170</v>
      </c>
      <c r="F19" s="111" t="s">
        <v>170</v>
      </c>
      <c r="G19" s="111" t="s">
        <v>170</v>
      </c>
      <c r="H19" s="111">
        <v>15239</v>
      </c>
    </row>
    <row r="20" spans="2:8" ht="20.45" customHeight="1" x14ac:dyDescent="0.25">
      <c r="B20" s="117" t="s">
        <v>235</v>
      </c>
      <c r="C20" s="118">
        <v>488940</v>
      </c>
      <c r="D20" s="118">
        <v>897286</v>
      </c>
      <c r="E20" s="118">
        <v>656233</v>
      </c>
      <c r="F20" s="118">
        <v>1290665</v>
      </c>
      <c r="G20" s="119">
        <v>1675575</v>
      </c>
      <c r="H20" s="119">
        <v>5008699</v>
      </c>
    </row>
    <row r="21" spans="2:8" ht="20.45" customHeight="1" x14ac:dyDescent="0.25">
      <c r="B21" s="50" t="s">
        <v>236</v>
      </c>
      <c r="C21" s="54">
        <v>-2749</v>
      </c>
      <c r="D21" s="54">
        <v>-3362</v>
      </c>
      <c r="E21" s="54">
        <v>-7473</v>
      </c>
      <c r="F21" s="54">
        <v>-4361</v>
      </c>
      <c r="G21" s="54">
        <v>-16972</v>
      </c>
      <c r="H21" s="54">
        <v>-34917</v>
      </c>
    </row>
    <row r="22" spans="2:8" ht="20.45" customHeight="1" x14ac:dyDescent="0.25">
      <c r="B22" s="50" t="s">
        <v>237</v>
      </c>
      <c r="C22" s="54" t="s">
        <v>170</v>
      </c>
      <c r="D22" s="54" t="s">
        <v>170</v>
      </c>
      <c r="E22" s="54">
        <v>-12397</v>
      </c>
      <c r="F22" s="54" t="s">
        <v>170</v>
      </c>
      <c r="G22" s="54" t="s">
        <v>170</v>
      </c>
      <c r="H22" s="54">
        <v>-12397</v>
      </c>
    </row>
    <row r="23" spans="2:8" ht="20.45" customHeight="1" x14ac:dyDescent="0.25">
      <c r="B23" s="50" t="s">
        <v>238</v>
      </c>
      <c r="C23" s="54" t="s">
        <v>170</v>
      </c>
      <c r="D23" s="54" t="s">
        <v>170</v>
      </c>
      <c r="E23" s="54" t="s">
        <v>170</v>
      </c>
      <c r="F23" s="54">
        <v>-7094</v>
      </c>
      <c r="G23" s="54">
        <v>-7094</v>
      </c>
      <c r="H23" s="54">
        <v>-14188</v>
      </c>
    </row>
    <row r="24" spans="2:8" ht="20.45" customHeight="1" thickBot="1" x14ac:dyDescent="0.3">
      <c r="B24" s="110" t="s">
        <v>239</v>
      </c>
      <c r="C24" s="112">
        <v>650891</v>
      </c>
      <c r="D24" s="112">
        <v>893924</v>
      </c>
      <c r="E24" s="112">
        <v>5374162</v>
      </c>
      <c r="F24" s="112">
        <v>1279210</v>
      </c>
      <c r="G24" s="112">
        <v>1651509</v>
      </c>
      <c r="H24" s="112">
        <v>9849696</v>
      </c>
    </row>
    <row r="25" spans="2:8" ht="15.75" thickTop="1" x14ac:dyDescent="0.25"/>
    <row r="29" spans="2:8" x14ac:dyDescent="0.25">
      <c r="F29" s="45"/>
    </row>
    <row r="30" spans="2:8" x14ac:dyDescent="0.25">
      <c r="F30" s="45"/>
    </row>
    <row r="32" spans="2:8" x14ac:dyDescent="0.25">
      <c r="C32" s="45"/>
      <c r="D32" s="45"/>
      <c r="E32" s="45"/>
      <c r="F32" s="45"/>
      <c r="G32" s="45"/>
      <c r="H32" s="45"/>
    </row>
    <row r="33" spans="3:8" x14ac:dyDescent="0.25">
      <c r="C33" s="45"/>
      <c r="D33" s="45"/>
      <c r="E33" s="45"/>
    </row>
    <row r="34" spans="3:8" x14ac:dyDescent="0.25">
      <c r="C34" s="45"/>
      <c r="D34" s="45"/>
      <c r="E34" s="45"/>
      <c r="F34" s="45"/>
    </row>
    <row r="35" spans="3:8" x14ac:dyDescent="0.25">
      <c r="C35" s="45"/>
      <c r="D35" s="45"/>
      <c r="E35" s="45"/>
    </row>
    <row r="36" spans="3:8" x14ac:dyDescent="0.25">
      <c r="C36" s="45"/>
      <c r="D36" s="45"/>
      <c r="E36" s="45"/>
      <c r="F36" s="45"/>
      <c r="G36" s="45"/>
      <c r="H36" s="45"/>
    </row>
    <row r="37" spans="3:8" x14ac:dyDescent="0.25">
      <c r="C37" s="45"/>
      <c r="F37" s="45"/>
      <c r="G37" s="45"/>
      <c r="H37" s="45"/>
    </row>
    <row r="38" spans="3:8" x14ac:dyDescent="0.25">
      <c r="F38" s="45"/>
    </row>
    <row r="39" spans="3:8" x14ac:dyDescent="0.25">
      <c r="G39" s="45"/>
      <c r="H39" s="45"/>
    </row>
    <row r="40" spans="3:8" x14ac:dyDescent="0.25">
      <c r="C40" s="45"/>
      <c r="D40" s="45"/>
      <c r="E40" s="45"/>
      <c r="F40" s="45"/>
      <c r="G40" s="45"/>
      <c r="H40" s="45"/>
    </row>
  </sheetData>
  <mergeCells count="1">
    <mergeCell ref="B4:H6"/>
  </mergeCells>
  <conditionalFormatting sqref="B12:H23">
    <cfRule type="expression" dxfId="16" priority="1">
      <formula>MOD(ROW(),2)=0</formula>
    </cfRule>
  </conditionalFormatting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4:I35"/>
  <sheetViews>
    <sheetView showGridLines="0" showRowColHeaders="0" zoomScale="80" zoomScaleNormal="80" workbookViewId="0">
      <selection activeCell="E15" sqref="E15"/>
    </sheetView>
  </sheetViews>
  <sheetFormatPr defaultColWidth="2.7109375" defaultRowHeight="15" customHeight="1" x14ac:dyDescent="0.25"/>
  <cols>
    <col min="1" max="1" width="12.42578125" customWidth="1"/>
    <col min="2" max="2" width="61.5703125" bestFit="1" customWidth="1"/>
    <col min="3" max="3" width="19.140625" customWidth="1"/>
    <col min="4" max="4" width="21.85546875" customWidth="1"/>
    <col min="5" max="5" width="13.85546875" customWidth="1"/>
    <col min="6" max="9" width="12.42578125" customWidth="1"/>
    <col min="10" max="11" width="2.7109375" customWidth="1"/>
  </cols>
  <sheetData>
    <row r="4" spans="2:9" x14ac:dyDescent="0.25">
      <c r="B4" s="309"/>
      <c r="C4" s="310"/>
      <c r="D4" s="310"/>
      <c r="E4" s="310"/>
    </row>
    <row r="5" spans="2:9" x14ac:dyDescent="0.25">
      <c r="B5" s="310"/>
      <c r="C5" s="310"/>
      <c r="D5" s="310"/>
      <c r="E5" s="310"/>
    </row>
    <row r="6" spans="2:9" ht="21.95" customHeight="1" x14ac:dyDescent="0.25">
      <c r="B6" s="310"/>
      <c r="C6" s="310"/>
      <c r="D6" s="310"/>
      <c r="E6" s="310"/>
    </row>
    <row r="7" spans="2:9" ht="21.6" customHeight="1" thickBot="1" x14ac:dyDescent="0.3">
      <c r="B7" s="28" t="s">
        <v>21</v>
      </c>
      <c r="C7" s="2"/>
      <c r="D7" s="2"/>
    </row>
    <row r="8" spans="2:9" ht="20.45" customHeight="1" thickBot="1" x14ac:dyDescent="0.3">
      <c r="B8" s="315" t="s">
        <v>29</v>
      </c>
      <c r="C8" s="318" t="s">
        <v>30</v>
      </c>
      <c r="D8" s="318" t="s">
        <v>31</v>
      </c>
      <c r="E8" s="318" t="s">
        <v>24</v>
      </c>
      <c r="F8" s="312" t="s">
        <v>25</v>
      </c>
      <c r="G8" s="312"/>
      <c r="H8" s="312"/>
      <c r="I8" s="313"/>
    </row>
    <row r="9" spans="2:9" ht="20.45" customHeight="1" thickBot="1" x14ac:dyDescent="0.3">
      <c r="B9" s="316"/>
      <c r="C9" s="319"/>
      <c r="D9" s="319"/>
      <c r="E9" s="319"/>
      <c r="F9" s="314">
        <v>44651</v>
      </c>
      <c r="G9" s="312"/>
      <c r="H9" s="313"/>
      <c r="I9" s="225">
        <v>44561</v>
      </c>
    </row>
    <row r="10" spans="2:9" ht="32.25" customHeight="1" thickBot="1" x14ac:dyDescent="0.3">
      <c r="B10" s="317"/>
      <c r="C10" s="320"/>
      <c r="D10" s="320"/>
      <c r="E10" s="320"/>
      <c r="F10" s="178" t="s">
        <v>32</v>
      </c>
      <c r="G10" s="179" t="s">
        <v>33</v>
      </c>
      <c r="H10" s="179" t="s">
        <v>0</v>
      </c>
      <c r="I10" s="179" t="s">
        <v>0</v>
      </c>
    </row>
    <row r="11" spans="2:9" ht="21" customHeight="1" x14ac:dyDescent="0.25">
      <c r="B11" s="144" t="s">
        <v>240</v>
      </c>
      <c r="C11" s="145"/>
      <c r="D11" s="146"/>
      <c r="E11" s="146"/>
      <c r="F11" s="147"/>
      <c r="G11" s="147"/>
      <c r="H11" s="147"/>
      <c r="I11" s="147"/>
    </row>
    <row r="12" spans="2:9" ht="21" customHeight="1" x14ac:dyDescent="0.25">
      <c r="B12" s="148" t="s">
        <v>260</v>
      </c>
      <c r="C12" s="145">
        <v>2024</v>
      </c>
      <c r="D12" s="149">
        <v>9.2499999999999999E-2</v>
      </c>
      <c r="E12" s="149" t="s">
        <v>241</v>
      </c>
      <c r="F12" s="147">
        <v>164700</v>
      </c>
      <c r="G12" s="147">
        <v>4737799</v>
      </c>
      <c r="H12" s="147">
        <v>4902499</v>
      </c>
      <c r="I12" s="147">
        <v>5622673</v>
      </c>
    </row>
    <row r="13" spans="2:9" ht="21" customHeight="1" x14ac:dyDescent="0.25">
      <c r="B13" s="148" t="s">
        <v>236</v>
      </c>
      <c r="C13" s="145"/>
      <c r="D13" s="149"/>
      <c r="E13" s="149"/>
      <c r="F13" s="147" t="s">
        <v>170</v>
      </c>
      <c r="G13" s="147">
        <v>-7619</v>
      </c>
      <c r="H13" s="147">
        <v>-7619</v>
      </c>
      <c r="I13" s="147">
        <v>-8220</v>
      </c>
    </row>
    <row r="14" spans="2:9" ht="21" customHeight="1" x14ac:dyDescent="0.25">
      <c r="B14" s="148" t="s">
        <v>237</v>
      </c>
      <c r="C14" s="145"/>
      <c r="D14" s="149"/>
      <c r="E14" s="149"/>
      <c r="F14" s="150" t="s">
        <v>170</v>
      </c>
      <c r="G14" s="150">
        <v>-12397</v>
      </c>
      <c r="H14" s="150">
        <v>-12397</v>
      </c>
      <c r="I14" s="150">
        <v>-13356</v>
      </c>
    </row>
    <row r="15" spans="2:9" ht="21" customHeight="1" x14ac:dyDescent="0.25">
      <c r="B15" s="144" t="s">
        <v>242</v>
      </c>
      <c r="C15" s="145"/>
      <c r="D15" s="149"/>
      <c r="E15" s="149"/>
      <c r="F15" s="151">
        <v>164700</v>
      </c>
      <c r="G15" s="151">
        <v>4717783</v>
      </c>
      <c r="H15" s="151">
        <v>4882483</v>
      </c>
      <c r="I15" s="151">
        <v>5601097</v>
      </c>
    </row>
    <row r="16" spans="2:9" ht="21" customHeight="1" x14ac:dyDescent="0.25">
      <c r="B16" s="144" t="s">
        <v>243</v>
      </c>
      <c r="C16" s="145"/>
      <c r="D16" s="146"/>
      <c r="E16" s="146"/>
      <c r="F16" s="147"/>
      <c r="G16" s="147"/>
      <c r="H16" s="147"/>
      <c r="I16" s="147"/>
    </row>
    <row r="17" spans="2:9" ht="21" customHeight="1" x14ac:dyDescent="0.25">
      <c r="B17" s="148" t="s">
        <v>261</v>
      </c>
      <c r="C17" s="145">
        <v>2023</v>
      </c>
      <c r="D17" s="149" t="s">
        <v>244</v>
      </c>
      <c r="E17" s="149" t="s">
        <v>10</v>
      </c>
      <c r="F17" s="147">
        <v>3247</v>
      </c>
      <c r="G17" s="147">
        <v>1572</v>
      </c>
      <c r="H17" s="147">
        <v>4819</v>
      </c>
      <c r="I17" s="147">
        <v>5647</v>
      </c>
    </row>
    <row r="18" spans="2:9" ht="21" customHeight="1" x14ac:dyDescent="0.25">
      <c r="B18" s="148" t="s">
        <v>262</v>
      </c>
      <c r="C18" s="145">
        <v>2022</v>
      </c>
      <c r="D18" s="149" t="s">
        <v>245</v>
      </c>
      <c r="E18" s="149" t="s">
        <v>10</v>
      </c>
      <c r="F18" s="150">
        <v>53831</v>
      </c>
      <c r="G18" s="150" t="s">
        <v>170</v>
      </c>
      <c r="H18" s="150">
        <v>53831</v>
      </c>
      <c r="I18" s="150">
        <v>52430</v>
      </c>
    </row>
    <row r="19" spans="2:9" ht="21" customHeight="1" x14ac:dyDescent="0.25">
      <c r="B19" s="144" t="s">
        <v>247</v>
      </c>
      <c r="C19" s="145"/>
      <c r="D19" s="149"/>
      <c r="E19" s="149"/>
      <c r="F19" s="153">
        <v>57078</v>
      </c>
      <c r="G19" s="153">
        <v>1572</v>
      </c>
      <c r="H19" s="153">
        <v>58650</v>
      </c>
      <c r="I19" s="153">
        <v>58077</v>
      </c>
    </row>
    <row r="20" spans="2:9" ht="21" customHeight="1" thickBot="1" x14ac:dyDescent="0.3">
      <c r="B20" s="148" t="s">
        <v>248</v>
      </c>
      <c r="C20" s="145"/>
      <c r="D20" s="149"/>
      <c r="E20" s="149"/>
      <c r="F20" s="152">
        <v>221778</v>
      </c>
      <c r="G20" s="152">
        <v>4719355</v>
      </c>
      <c r="H20" s="152">
        <v>4941133</v>
      </c>
      <c r="I20" s="152">
        <v>5659174</v>
      </c>
    </row>
    <row r="21" spans="2:9" ht="21" customHeight="1" thickTop="1" x14ac:dyDescent="0.25">
      <c r="B21" s="148" t="s">
        <v>263</v>
      </c>
      <c r="C21" s="145">
        <v>2022</v>
      </c>
      <c r="D21" s="146" t="s">
        <v>249</v>
      </c>
      <c r="E21" s="146" t="s">
        <v>10</v>
      </c>
      <c r="F21" s="147" t="s">
        <v>170</v>
      </c>
      <c r="G21" s="147" t="s">
        <v>170</v>
      </c>
      <c r="H21" s="147" t="s">
        <v>170</v>
      </c>
      <c r="I21" s="147">
        <v>428367</v>
      </c>
    </row>
    <row r="22" spans="2:9" ht="21" customHeight="1" x14ac:dyDescent="0.25">
      <c r="B22" s="148" t="s">
        <v>263</v>
      </c>
      <c r="C22" s="145">
        <v>2025</v>
      </c>
      <c r="D22" s="149" t="s">
        <v>250</v>
      </c>
      <c r="E22" s="149" t="s">
        <v>10</v>
      </c>
      <c r="F22" s="147">
        <v>286083</v>
      </c>
      <c r="G22" s="147">
        <v>562153</v>
      </c>
      <c r="H22" s="147">
        <v>848236</v>
      </c>
      <c r="I22" s="147">
        <v>1147465</v>
      </c>
    </row>
    <row r="23" spans="2:9" ht="21" customHeight="1" x14ac:dyDescent="0.25">
      <c r="B23" s="148" t="s">
        <v>264</v>
      </c>
      <c r="C23" s="145">
        <v>2024</v>
      </c>
      <c r="D23" s="149" t="s">
        <v>251</v>
      </c>
      <c r="E23" s="149" t="s">
        <v>10</v>
      </c>
      <c r="F23" s="147">
        <v>546569</v>
      </c>
      <c r="G23" s="147">
        <v>675000</v>
      </c>
      <c r="H23" s="147">
        <v>1221569</v>
      </c>
      <c r="I23" s="147">
        <v>1355933</v>
      </c>
    </row>
    <row r="24" spans="2:9" ht="21" customHeight="1" x14ac:dyDescent="0.25">
      <c r="B24" s="148" t="s">
        <v>265</v>
      </c>
      <c r="C24" s="145">
        <v>2026</v>
      </c>
      <c r="D24" s="149" t="s">
        <v>252</v>
      </c>
      <c r="E24" s="149" t="s">
        <v>10</v>
      </c>
      <c r="F24" s="147">
        <v>21331</v>
      </c>
      <c r="G24" s="147">
        <v>1797186</v>
      </c>
      <c r="H24" s="147">
        <v>1818517</v>
      </c>
      <c r="I24" s="147">
        <v>1759628</v>
      </c>
    </row>
    <row r="25" spans="2:9" ht="21" customHeight="1" x14ac:dyDescent="0.25">
      <c r="B25" s="148" t="s">
        <v>266</v>
      </c>
      <c r="C25" s="145">
        <v>2022</v>
      </c>
      <c r="D25" s="149" t="s">
        <v>253</v>
      </c>
      <c r="E25" s="149" t="s">
        <v>10</v>
      </c>
      <c r="F25" s="147">
        <v>7533</v>
      </c>
      <c r="G25" s="147" t="s">
        <v>170</v>
      </c>
      <c r="H25" s="147">
        <v>7533</v>
      </c>
      <c r="I25" s="147">
        <v>10028</v>
      </c>
    </row>
    <row r="26" spans="2:9" ht="21" customHeight="1" x14ac:dyDescent="0.25">
      <c r="B26" s="148" t="s">
        <v>267</v>
      </c>
      <c r="C26" s="145">
        <v>2022</v>
      </c>
      <c r="D26" s="146" t="s">
        <v>254</v>
      </c>
      <c r="E26" s="146" t="s">
        <v>10</v>
      </c>
      <c r="F26" s="147">
        <v>3293</v>
      </c>
      <c r="G26" s="147" t="s">
        <v>170</v>
      </c>
      <c r="H26" s="147">
        <v>3293</v>
      </c>
      <c r="I26" s="147">
        <v>4376</v>
      </c>
    </row>
    <row r="27" spans="2:9" ht="21" customHeight="1" x14ac:dyDescent="0.25">
      <c r="B27" s="148" t="s">
        <v>268</v>
      </c>
      <c r="C27" s="145">
        <v>2022</v>
      </c>
      <c r="D27" s="149" t="s">
        <v>255</v>
      </c>
      <c r="E27" s="149" t="s">
        <v>10</v>
      </c>
      <c r="F27" s="147">
        <v>7706</v>
      </c>
      <c r="G27" s="147" t="s">
        <v>170</v>
      </c>
      <c r="H27" s="147">
        <v>7706</v>
      </c>
      <c r="I27" s="147">
        <v>10597</v>
      </c>
    </row>
    <row r="28" spans="2:9" ht="21" customHeight="1" x14ac:dyDescent="0.25">
      <c r="B28" s="148" t="s">
        <v>269</v>
      </c>
      <c r="C28" s="145">
        <v>2022</v>
      </c>
      <c r="D28" s="149" t="s">
        <v>254</v>
      </c>
      <c r="E28" s="226" t="s">
        <v>10</v>
      </c>
      <c r="F28" s="147">
        <v>3910</v>
      </c>
      <c r="G28" s="147" t="s">
        <v>170</v>
      </c>
      <c r="H28" s="147">
        <v>3910</v>
      </c>
      <c r="I28" s="147">
        <v>5201</v>
      </c>
    </row>
    <row r="29" spans="2:9" ht="21" customHeight="1" x14ac:dyDescent="0.25">
      <c r="B29" s="148" t="s">
        <v>270</v>
      </c>
      <c r="C29" s="145">
        <v>2023</v>
      </c>
      <c r="D29" s="149" t="s">
        <v>256</v>
      </c>
      <c r="E29" s="149" t="s">
        <v>10</v>
      </c>
      <c r="F29" s="147">
        <v>20060</v>
      </c>
      <c r="G29" s="147">
        <v>20000</v>
      </c>
      <c r="H29" s="147">
        <v>40060</v>
      </c>
      <c r="I29" s="147">
        <v>40049</v>
      </c>
    </row>
    <row r="30" spans="2:9" ht="21" customHeight="1" x14ac:dyDescent="0.25">
      <c r="B30" s="148" t="s">
        <v>271</v>
      </c>
      <c r="C30" s="145">
        <v>2031</v>
      </c>
      <c r="D30" s="149" t="s">
        <v>257</v>
      </c>
      <c r="E30" s="149" t="s">
        <v>10</v>
      </c>
      <c r="F30" s="147">
        <v>6091</v>
      </c>
      <c r="G30" s="147">
        <v>993134</v>
      </c>
      <c r="H30" s="147">
        <v>999225</v>
      </c>
      <c r="I30" s="147">
        <v>986446</v>
      </c>
    </row>
    <row r="31" spans="2:9" ht="21" customHeight="1" x14ac:dyDescent="0.25">
      <c r="B31" s="148" t="s">
        <v>272</v>
      </c>
      <c r="C31" s="145"/>
      <c r="D31" s="146"/>
      <c r="E31" s="146"/>
      <c r="F31" s="147" t="s">
        <v>170</v>
      </c>
      <c r="G31" s="147">
        <v>-14188</v>
      </c>
      <c r="H31" s="147">
        <v>-14188</v>
      </c>
      <c r="I31" s="147">
        <v>-15002</v>
      </c>
    </row>
    <row r="32" spans="2:9" ht="21" customHeight="1" x14ac:dyDescent="0.25">
      <c r="B32" s="148" t="s">
        <v>246</v>
      </c>
      <c r="C32" s="145"/>
      <c r="D32" s="149"/>
      <c r="E32" s="149"/>
      <c r="F32" s="150">
        <v>-3022</v>
      </c>
      <c r="G32" s="150">
        <v>-24276</v>
      </c>
      <c r="H32" s="150">
        <v>-27298</v>
      </c>
      <c r="I32" s="150">
        <v>-28299</v>
      </c>
    </row>
    <row r="33" spans="2:9" ht="21" customHeight="1" x14ac:dyDescent="0.25">
      <c r="B33" s="144" t="s">
        <v>258</v>
      </c>
      <c r="C33" s="145"/>
      <c r="D33" s="149"/>
      <c r="E33" s="149"/>
      <c r="F33" s="151">
        <v>899554</v>
      </c>
      <c r="G33" s="151">
        <v>4009009</v>
      </c>
      <c r="H33" s="151">
        <v>4908563</v>
      </c>
      <c r="I33" s="151">
        <v>5704789</v>
      </c>
    </row>
    <row r="34" spans="2:9" ht="21" customHeight="1" thickBot="1" x14ac:dyDescent="0.3">
      <c r="B34" s="144" t="s">
        <v>259</v>
      </c>
      <c r="C34" s="145"/>
      <c r="D34" s="149"/>
      <c r="E34" s="149"/>
      <c r="F34" s="152">
        <v>1121332</v>
      </c>
      <c r="G34" s="152">
        <v>8728364</v>
      </c>
      <c r="H34" s="152">
        <v>9849696</v>
      </c>
      <c r="I34" s="152">
        <v>11363963</v>
      </c>
    </row>
    <row r="35" spans="2:9" ht="15" customHeight="1" thickTop="1" x14ac:dyDescent="0.25"/>
  </sheetData>
  <mergeCells count="7">
    <mergeCell ref="F8:I8"/>
    <mergeCell ref="F9:H9"/>
    <mergeCell ref="B4:E6"/>
    <mergeCell ref="B8:B10"/>
    <mergeCell ref="C8:C10"/>
    <mergeCell ref="D8:D10"/>
    <mergeCell ref="E8:E10"/>
  </mergeCells>
  <conditionalFormatting sqref="B11:D18 C19:D34 E11:I34">
    <cfRule type="expression" dxfId="15" priority="2">
      <formula>MOD(ROW(),2)=0</formula>
    </cfRule>
  </conditionalFormatting>
  <conditionalFormatting sqref="B19:B34">
    <cfRule type="expression" dxfId="14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5:G20"/>
  <sheetViews>
    <sheetView zoomScale="80" zoomScaleNormal="80" workbookViewId="0">
      <selection activeCell="D32" sqref="D32"/>
    </sheetView>
  </sheetViews>
  <sheetFormatPr defaultColWidth="9.140625" defaultRowHeight="15" x14ac:dyDescent="0.25"/>
  <cols>
    <col min="1" max="1" width="13.7109375" style="89" customWidth="1"/>
    <col min="2" max="2" width="49.7109375" style="89" customWidth="1"/>
    <col min="3" max="4" width="22.28515625" style="89" customWidth="1"/>
    <col min="5" max="5" width="18.42578125" style="89" customWidth="1"/>
    <col min="6" max="7" width="9.140625" style="89" customWidth="1"/>
    <col min="8" max="16384" width="9.140625" style="89"/>
  </cols>
  <sheetData>
    <row r="5" spans="1:7" x14ac:dyDescent="0.25">
      <c r="A5" s="80"/>
      <c r="B5" s="309"/>
      <c r="C5" s="310"/>
      <c r="D5" s="310"/>
      <c r="E5" s="310"/>
      <c r="F5" s="310"/>
      <c r="G5" s="310"/>
    </row>
    <row r="6" spans="1:7" x14ac:dyDescent="0.25">
      <c r="A6" s="80"/>
      <c r="B6" s="310"/>
      <c r="C6" s="310"/>
      <c r="D6" s="310"/>
      <c r="E6" s="310"/>
      <c r="F6" s="310"/>
      <c r="G6" s="310"/>
    </row>
    <row r="7" spans="1:7" ht="21.6" customHeight="1" x14ac:dyDescent="0.25">
      <c r="B7" s="28" t="s">
        <v>21</v>
      </c>
      <c r="C7" s="12"/>
      <c r="D7" s="12"/>
    </row>
    <row r="8" spans="1:7" ht="17.45" customHeight="1" x14ac:dyDescent="0.25">
      <c r="B8" s="304" t="s">
        <v>27</v>
      </c>
      <c r="C8" s="94" t="s">
        <v>26</v>
      </c>
    </row>
    <row r="9" spans="1:7" ht="17.45" customHeight="1" x14ac:dyDescent="0.25">
      <c r="B9" s="304"/>
      <c r="C9" s="95">
        <v>44621</v>
      </c>
    </row>
    <row r="10" spans="1:7" ht="17.45" customHeight="1" x14ac:dyDescent="0.25">
      <c r="B10" s="82" t="s">
        <v>392</v>
      </c>
      <c r="C10" s="97">
        <v>14.31</v>
      </c>
    </row>
    <row r="11" spans="1:7" ht="17.45" customHeight="1" x14ac:dyDescent="0.25">
      <c r="B11" s="91"/>
      <c r="C11" s="98"/>
    </row>
    <row r="12" spans="1:7" ht="17.45" customHeight="1" x14ac:dyDescent="0.25">
      <c r="B12" s="82" t="s">
        <v>393</v>
      </c>
      <c r="C12" s="97">
        <v>51.43</v>
      </c>
    </row>
    <row r="13" spans="1:7" ht="17.45" customHeight="1" x14ac:dyDescent="0.25">
      <c r="B13" s="91"/>
      <c r="C13" s="98"/>
    </row>
    <row r="14" spans="1:7" ht="17.45" customHeight="1" x14ac:dyDescent="0.25">
      <c r="B14" s="82" t="s">
        <v>394</v>
      </c>
      <c r="C14" s="97">
        <v>422.67</v>
      </c>
    </row>
    <row r="15" spans="1:7" ht="17.45" customHeight="1" x14ac:dyDescent="0.25">
      <c r="B15" s="91"/>
      <c r="C15" s="98"/>
    </row>
    <row r="16" spans="1:7" ht="17.45" customHeight="1" x14ac:dyDescent="0.25">
      <c r="B16" s="93" t="s">
        <v>395</v>
      </c>
      <c r="C16" s="96">
        <f>C17</f>
        <v>11</v>
      </c>
    </row>
    <row r="17" spans="2:3" ht="17.45" customHeight="1" x14ac:dyDescent="0.25">
      <c r="B17" s="92" t="s">
        <v>453</v>
      </c>
      <c r="C17" s="99">
        <v>11</v>
      </c>
    </row>
    <row r="18" spans="2:3" ht="17.45" customHeight="1" thickBot="1" x14ac:dyDescent="0.3">
      <c r="B18" s="82" t="s">
        <v>396</v>
      </c>
      <c r="C18" s="100">
        <f>C16+C14+C12+C10</f>
        <v>499.41</v>
      </c>
    </row>
    <row r="19" spans="2:3" ht="15.75" thickTop="1" x14ac:dyDescent="0.25">
      <c r="C19" s="90"/>
    </row>
    <row r="20" spans="2:3" x14ac:dyDescent="0.25">
      <c r="C20" s="90"/>
    </row>
  </sheetData>
  <mergeCells count="2">
    <mergeCell ref="B8:B9"/>
    <mergeCell ref="B5:G6"/>
  </mergeCells>
  <pageMargins left="0.511811024" right="0.511811024" top="0.78740157499999996" bottom="0.78740157499999996" header="0.31496062000000002" footer="0.31496062000000002"/>
  <pageSetup orientation="portrait" r:id="rId1"/>
  <headerFooter>
    <oddFooter>&amp;R_x000D_&amp;1#&amp;"Calibri"&amp;10&amp;K000000 Classificação: Público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4:D43"/>
  <sheetViews>
    <sheetView showGridLines="0" showRowColHeaders="0" zoomScale="80" zoomScaleNormal="80" workbookViewId="0">
      <selection activeCell="C26" sqref="C26"/>
    </sheetView>
  </sheetViews>
  <sheetFormatPr defaultColWidth="9.140625" defaultRowHeight="15" x14ac:dyDescent="0.25"/>
  <cols>
    <col min="1" max="1" width="9.85546875" customWidth="1"/>
    <col min="2" max="2" width="62.28515625" customWidth="1"/>
    <col min="3" max="4" width="17.85546875" customWidth="1"/>
    <col min="5" max="5" width="11.42578125" customWidth="1"/>
    <col min="6" max="9" width="8.7109375" customWidth="1"/>
    <col min="16383" max="16383" width="10.42578125" customWidth="1"/>
    <col min="16384" max="16384" width="0.5703125" customWidth="1"/>
  </cols>
  <sheetData>
    <row r="4" spans="2:4" x14ac:dyDescent="0.25">
      <c r="B4" s="309"/>
      <c r="C4" s="310"/>
      <c r="D4" s="310"/>
    </row>
    <row r="5" spans="2:4" ht="32.1" customHeight="1" x14ac:dyDescent="0.25">
      <c r="B5" s="310"/>
      <c r="C5" s="310"/>
      <c r="D5" s="310"/>
    </row>
    <row r="6" spans="2:4" x14ac:dyDescent="0.25">
      <c r="B6" s="310"/>
      <c r="C6" s="310"/>
      <c r="D6" s="310"/>
    </row>
    <row r="7" spans="2:4" x14ac:dyDescent="0.25">
      <c r="B7" s="28" t="s">
        <v>21</v>
      </c>
      <c r="C7" s="2"/>
      <c r="D7" s="2"/>
    </row>
    <row r="8" spans="2:4" ht="21.95" customHeight="1" x14ac:dyDescent="0.25">
      <c r="B8" s="321"/>
      <c r="C8" s="305" t="s">
        <v>25</v>
      </c>
      <c r="D8" s="306"/>
    </row>
    <row r="9" spans="2:4" ht="23.1" customHeight="1" x14ac:dyDescent="0.25">
      <c r="B9" s="321"/>
      <c r="C9" s="102">
        <v>44651</v>
      </c>
      <c r="D9" s="102">
        <v>44561</v>
      </c>
    </row>
    <row r="10" spans="2:4" ht="18.95" customHeight="1" x14ac:dyDescent="0.25">
      <c r="B10" s="85" t="s">
        <v>273</v>
      </c>
      <c r="C10" s="105"/>
      <c r="D10" s="105"/>
    </row>
    <row r="11" spans="2:4" ht="18.95" customHeight="1" x14ac:dyDescent="0.25">
      <c r="B11" s="104" t="s">
        <v>274</v>
      </c>
      <c r="C11" s="113">
        <v>1409372</v>
      </c>
      <c r="D11" s="113">
        <v>825208</v>
      </c>
    </row>
    <row r="12" spans="2:4" ht="18.95" customHeight="1" x14ac:dyDescent="0.25">
      <c r="B12" s="104" t="s">
        <v>275</v>
      </c>
      <c r="C12" s="113">
        <v>975334</v>
      </c>
      <c r="D12" s="113">
        <v>1724088</v>
      </c>
    </row>
    <row r="13" spans="2:4" ht="22.5" customHeight="1" x14ac:dyDescent="0.25">
      <c r="B13" s="104" t="s">
        <v>420</v>
      </c>
      <c r="C13" s="113">
        <v>4796738</v>
      </c>
      <c r="D13" s="113">
        <v>4429883</v>
      </c>
    </row>
    <row r="14" spans="2:4" ht="18.95" customHeight="1" x14ac:dyDescent="0.25">
      <c r="B14" s="104" t="s">
        <v>276</v>
      </c>
      <c r="C14" s="113">
        <v>1340337</v>
      </c>
      <c r="D14" s="113">
        <v>1504666</v>
      </c>
    </row>
    <row r="15" spans="2:4" ht="18.95" customHeight="1" x14ac:dyDescent="0.25">
      <c r="B15" s="104" t="s">
        <v>277</v>
      </c>
      <c r="C15" s="113">
        <v>638210</v>
      </c>
      <c r="D15" s="113">
        <v>599692</v>
      </c>
    </row>
    <row r="16" spans="2:4" ht="18.95" customHeight="1" x14ac:dyDescent="0.25">
      <c r="B16" s="104" t="s">
        <v>278</v>
      </c>
      <c r="C16" s="113">
        <v>1901020</v>
      </c>
      <c r="D16" s="113">
        <v>1968979</v>
      </c>
    </row>
    <row r="17" spans="2:4" ht="18.95" customHeight="1" x14ac:dyDescent="0.25">
      <c r="B17" s="104" t="s">
        <v>279</v>
      </c>
      <c r="C17" s="113">
        <v>465150</v>
      </c>
      <c r="D17" s="113">
        <v>698914</v>
      </c>
    </row>
    <row r="18" spans="2:4" ht="18.95" customHeight="1" x14ac:dyDescent="0.25">
      <c r="B18" s="104" t="s">
        <v>280</v>
      </c>
      <c r="C18" s="113">
        <v>230240</v>
      </c>
      <c r="D18" s="113">
        <v>335189</v>
      </c>
    </row>
    <row r="19" spans="2:4" ht="18.95" customHeight="1" x14ac:dyDescent="0.25">
      <c r="B19" s="104" t="s">
        <v>281</v>
      </c>
      <c r="C19" s="113">
        <v>247276</v>
      </c>
      <c r="D19" s="113">
        <v>233309</v>
      </c>
    </row>
    <row r="20" spans="2:4" ht="18.95" customHeight="1" x14ac:dyDescent="0.25">
      <c r="B20" s="104" t="s">
        <v>282</v>
      </c>
      <c r="C20" s="113">
        <v>101961</v>
      </c>
      <c r="D20" s="113">
        <v>291896</v>
      </c>
    </row>
    <row r="21" spans="2:4" ht="18.95" customHeight="1" x14ac:dyDescent="0.25">
      <c r="B21" s="104" t="s">
        <v>421</v>
      </c>
      <c r="C21" s="114">
        <v>428120</v>
      </c>
      <c r="D21" s="114">
        <v>337326</v>
      </c>
    </row>
    <row r="22" spans="2:4" ht="18.95" customHeight="1" x14ac:dyDescent="0.25">
      <c r="B22" s="257" t="s">
        <v>284</v>
      </c>
      <c r="C22" s="227">
        <v>12533758</v>
      </c>
      <c r="D22" s="227">
        <v>12949150</v>
      </c>
    </row>
    <row r="23" spans="2:4" ht="18.95" customHeight="1" x14ac:dyDescent="0.25">
      <c r="B23" s="257"/>
      <c r="C23" s="113"/>
      <c r="D23" s="113"/>
    </row>
    <row r="24" spans="2:4" ht="18.95" customHeight="1" x14ac:dyDescent="0.25">
      <c r="B24" s="85" t="s">
        <v>285</v>
      </c>
      <c r="C24" s="113"/>
      <c r="D24" s="113"/>
    </row>
    <row r="25" spans="2:4" ht="18.95" customHeight="1" x14ac:dyDescent="0.25">
      <c r="B25" s="104" t="s">
        <v>275</v>
      </c>
      <c r="C25" s="113">
        <v>190527</v>
      </c>
      <c r="D25" s="113">
        <v>353730</v>
      </c>
    </row>
    <row r="26" spans="2:4" ht="25.5" x14ac:dyDescent="0.25">
      <c r="B26" s="104" t="s">
        <v>422</v>
      </c>
      <c r="C26" s="113">
        <v>49760</v>
      </c>
      <c r="D26" s="113">
        <v>51540</v>
      </c>
    </row>
    <row r="27" spans="2:4" ht="23.25" customHeight="1" x14ac:dyDescent="0.25">
      <c r="B27" s="103" t="s">
        <v>286</v>
      </c>
      <c r="C27" s="113">
        <v>1735313</v>
      </c>
      <c r="D27" s="113">
        <v>1997285</v>
      </c>
    </row>
    <row r="28" spans="2:4" ht="23.25" customHeight="1" x14ac:dyDescent="0.25">
      <c r="B28" s="103" t="s">
        <v>279</v>
      </c>
      <c r="C28" s="113">
        <v>327478</v>
      </c>
      <c r="D28" s="113">
        <v>315405</v>
      </c>
    </row>
    <row r="29" spans="2:4" ht="23.25" customHeight="1" x14ac:dyDescent="0.25">
      <c r="B29" s="104" t="s">
        <v>287</v>
      </c>
      <c r="C29" s="113">
        <v>2524598</v>
      </c>
      <c r="D29" s="113">
        <v>2464734</v>
      </c>
    </row>
    <row r="30" spans="2:4" ht="18.95" customHeight="1" x14ac:dyDescent="0.25">
      <c r="B30" s="103" t="s">
        <v>288</v>
      </c>
      <c r="C30" s="113">
        <v>1195649</v>
      </c>
      <c r="D30" s="113">
        <v>1155169</v>
      </c>
    </row>
    <row r="31" spans="2:4" x14ac:dyDescent="0.25">
      <c r="B31" s="104" t="s">
        <v>283</v>
      </c>
      <c r="C31" s="113">
        <v>866223</v>
      </c>
      <c r="D31" s="113">
        <v>1219176</v>
      </c>
    </row>
    <row r="32" spans="2:4" ht="18.95" customHeight="1" x14ac:dyDescent="0.25">
      <c r="B32" s="104" t="s">
        <v>289</v>
      </c>
      <c r="C32" s="113">
        <v>13366</v>
      </c>
      <c r="D32" s="113">
        <v>13366</v>
      </c>
    </row>
    <row r="33" spans="2:4" ht="18.95" customHeight="1" x14ac:dyDescent="0.25">
      <c r="B33" s="104" t="s">
        <v>276</v>
      </c>
      <c r="C33" s="113">
        <v>4591689</v>
      </c>
      <c r="D33" s="113">
        <v>4969400</v>
      </c>
    </row>
    <row r="34" spans="2:4" ht="18.95" customHeight="1" x14ac:dyDescent="0.25">
      <c r="B34" s="104" t="s">
        <v>277</v>
      </c>
      <c r="C34" s="113">
        <v>5949114</v>
      </c>
      <c r="D34" s="113">
        <v>5780316</v>
      </c>
    </row>
    <row r="35" spans="2:4" ht="18.95" customHeight="1" x14ac:dyDescent="0.25">
      <c r="B35" s="104" t="s">
        <v>290</v>
      </c>
      <c r="C35" s="113">
        <v>5404409</v>
      </c>
      <c r="D35" s="113">
        <v>5105926</v>
      </c>
    </row>
    <row r="36" spans="2:4" ht="18.95" customHeight="1" x14ac:dyDescent="0.25">
      <c r="B36" s="104" t="s">
        <v>291</v>
      </c>
      <c r="C36" s="113">
        <v>2389491</v>
      </c>
      <c r="D36" s="113">
        <v>2419269</v>
      </c>
    </row>
    <row r="37" spans="2:4" ht="18.95" customHeight="1" x14ac:dyDescent="0.25">
      <c r="B37" s="104" t="s">
        <v>292</v>
      </c>
      <c r="C37" s="113">
        <v>13011817</v>
      </c>
      <c r="D37" s="113">
        <v>12953317</v>
      </c>
    </row>
    <row r="38" spans="2:4" ht="18.95" customHeight="1" x14ac:dyDescent="0.25">
      <c r="B38" s="104" t="s">
        <v>293</v>
      </c>
      <c r="C38" s="113">
        <v>211215</v>
      </c>
      <c r="D38" s="113">
        <v>225593</v>
      </c>
    </row>
    <row r="39" spans="2:4" ht="18.95" customHeight="1" x14ac:dyDescent="0.25">
      <c r="B39" s="104" t="s">
        <v>421</v>
      </c>
      <c r="C39" s="114">
        <v>72985</v>
      </c>
      <c r="D39" s="114">
        <v>72432</v>
      </c>
    </row>
    <row r="40" spans="2:4" ht="18.95" customHeight="1" x14ac:dyDescent="0.25">
      <c r="B40" s="270" t="s">
        <v>294</v>
      </c>
      <c r="C40" s="227">
        <v>38533634</v>
      </c>
      <c r="D40" s="227">
        <v>39096658</v>
      </c>
    </row>
    <row r="41" spans="2:4" ht="18.95" customHeight="1" thickBot="1" x14ac:dyDescent="0.3">
      <c r="B41" s="270" t="s">
        <v>295</v>
      </c>
      <c r="C41" s="228">
        <v>51067392</v>
      </c>
      <c r="D41" s="228">
        <v>52045808</v>
      </c>
    </row>
    <row r="42" spans="2:4" ht="15.75" thickTop="1" x14ac:dyDescent="0.25"/>
    <row r="43" spans="2:4" hidden="1" x14ac:dyDescent="0.25"/>
  </sheetData>
  <mergeCells count="3">
    <mergeCell ref="B8:B9"/>
    <mergeCell ref="C8:D8"/>
    <mergeCell ref="B4:D6"/>
  </mergeCells>
  <conditionalFormatting sqref="B10:D41">
    <cfRule type="expression" dxfId="13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4:D52"/>
  <sheetViews>
    <sheetView showGridLines="0" showRowColHeaders="0" topLeftCell="A37" zoomScale="80" zoomScaleNormal="80" workbookViewId="0">
      <selection activeCell="J22" sqref="J22"/>
    </sheetView>
  </sheetViews>
  <sheetFormatPr defaultColWidth="8.7109375" defaultRowHeight="15" x14ac:dyDescent="0.25"/>
  <cols>
    <col min="1" max="1" width="10.85546875" customWidth="1"/>
    <col min="2" max="2" width="65.7109375" customWidth="1"/>
    <col min="3" max="3" width="15.85546875" customWidth="1"/>
    <col min="4" max="4" width="18.85546875" customWidth="1"/>
    <col min="5" max="5" width="12.5703125" customWidth="1"/>
  </cols>
  <sheetData>
    <row r="4" spans="2:4" ht="17.25" customHeight="1" x14ac:dyDescent="0.25">
      <c r="B4" s="309"/>
      <c r="C4" s="310"/>
      <c r="D4" s="310"/>
    </row>
    <row r="5" spans="2:4" ht="17.25" customHeight="1" x14ac:dyDescent="0.25">
      <c r="B5" s="310"/>
      <c r="C5" s="310"/>
      <c r="D5" s="310"/>
    </row>
    <row r="6" spans="2:4" ht="17.25" customHeight="1" x14ac:dyDescent="0.25">
      <c r="B6" s="310"/>
      <c r="C6" s="310"/>
      <c r="D6" s="310"/>
    </row>
    <row r="7" spans="2:4" ht="20.45" customHeight="1" x14ac:dyDescent="0.25">
      <c r="B7" s="106" t="s">
        <v>21</v>
      </c>
      <c r="C7" s="107"/>
      <c r="D7" s="107"/>
    </row>
    <row r="8" spans="2:4" ht="20.45" customHeight="1" x14ac:dyDescent="0.25">
      <c r="B8" s="322"/>
      <c r="C8" s="323" t="s">
        <v>25</v>
      </c>
      <c r="D8" s="324"/>
    </row>
    <row r="9" spans="2:4" ht="20.45" customHeight="1" x14ac:dyDescent="0.25">
      <c r="B9" s="322"/>
      <c r="C9" s="102">
        <v>44651</v>
      </c>
      <c r="D9" s="102">
        <v>44561</v>
      </c>
    </row>
    <row r="10" spans="2:4" s="64" customFormat="1" ht="20.45" customHeight="1" x14ac:dyDescent="0.2">
      <c r="B10" s="52" t="s">
        <v>273</v>
      </c>
      <c r="C10" s="54"/>
      <c r="D10" s="54"/>
    </row>
    <row r="11" spans="2:4" s="64" customFormat="1" ht="20.45" customHeight="1" x14ac:dyDescent="0.2">
      <c r="B11" s="103" t="s">
        <v>296</v>
      </c>
      <c r="C11" s="54">
        <v>2242655</v>
      </c>
      <c r="D11" s="54">
        <v>2683343</v>
      </c>
    </row>
    <row r="12" spans="2:4" s="64" customFormat="1" ht="20.45" customHeight="1" x14ac:dyDescent="0.2">
      <c r="B12" s="103" t="s">
        <v>297</v>
      </c>
      <c r="C12" s="54">
        <v>491293</v>
      </c>
      <c r="D12" s="54">
        <v>610695</v>
      </c>
    </row>
    <row r="13" spans="2:4" s="64" customFormat="1" ht="20.45" customHeight="1" x14ac:dyDescent="0.2">
      <c r="B13" s="103" t="s">
        <v>200</v>
      </c>
      <c r="C13" s="54">
        <v>176329</v>
      </c>
      <c r="D13" s="54">
        <v>136580</v>
      </c>
    </row>
    <row r="14" spans="2:4" s="64" customFormat="1" ht="20.45" customHeight="1" x14ac:dyDescent="0.2">
      <c r="B14" s="103" t="s">
        <v>298</v>
      </c>
      <c r="C14" s="54">
        <v>466486</v>
      </c>
      <c r="D14" s="54">
        <v>528096</v>
      </c>
    </row>
    <row r="15" spans="2:4" s="64" customFormat="1" ht="20.45" customHeight="1" x14ac:dyDescent="0.2">
      <c r="B15" s="103" t="s">
        <v>299</v>
      </c>
      <c r="C15" s="54">
        <v>184834</v>
      </c>
      <c r="D15" s="54">
        <v>190002</v>
      </c>
    </row>
    <row r="16" spans="2:4" s="64" customFormat="1" ht="20.45" customHeight="1" x14ac:dyDescent="0.2">
      <c r="B16" s="103" t="s">
        <v>300</v>
      </c>
      <c r="C16" s="54">
        <v>2130995</v>
      </c>
      <c r="D16" s="54">
        <v>1909050</v>
      </c>
    </row>
    <row r="17" spans="2:4" s="64" customFormat="1" ht="20.45" customHeight="1" x14ac:dyDescent="0.2">
      <c r="B17" s="103" t="s">
        <v>301</v>
      </c>
      <c r="C17" s="54">
        <v>1121332</v>
      </c>
      <c r="D17" s="54">
        <v>1465133</v>
      </c>
    </row>
    <row r="18" spans="2:4" s="64" customFormat="1" ht="20.45" customHeight="1" x14ac:dyDescent="0.2">
      <c r="B18" s="103" t="s">
        <v>302</v>
      </c>
      <c r="C18" s="54">
        <v>207030</v>
      </c>
      <c r="D18" s="54">
        <v>225189</v>
      </c>
    </row>
    <row r="19" spans="2:4" s="64" customFormat="1" ht="20.45" customHeight="1" x14ac:dyDescent="0.2">
      <c r="B19" s="103" t="s">
        <v>281</v>
      </c>
      <c r="C19" s="54">
        <v>376412</v>
      </c>
      <c r="D19" s="54">
        <v>357105</v>
      </c>
    </row>
    <row r="20" spans="2:4" s="64" customFormat="1" ht="20.45" customHeight="1" x14ac:dyDescent="0.2">
      <c r="B20" s="103" t="s">
        <v>204</v>
      </c>
      <c r="C20" s="54">
        <v>352358</v>
      </c>
      <c r="D20" s="54">
        <v>346733</v>
      </c>
    </row>
    <row r="21" spans="2:4" s="64" customFormat="1" ht="20.45" customHeight="1" x14ac:dyDescent="0.2">
      <c r="B21" s="103" t="s">
        <v>303</v>
      </c>
      <c r="C21" s="54">
        <v>1466</v>
      </c>
      <c r="D21" s="54">
        <v>51359</v>
      </c>
    </row>
    <row r="22" spans="2:4" s="64" customFormat="1" ht="20.45" customHeight="1" x14ac:dyDescent="0.2">
      <c r="B22" s="103" t="s">
        <v>304</v>
      </c>
      <c r="C22" s="54">
        <v>267307</v>
      </c>
      <c r="D22" s="54">
        <v>704025</v>
      </c>
    </row>
    <row r="23" spans="2:4" s="64" customFormat="1" ht="20.45" customHeight="1" x14ac:dyDescent="0.2">
      <c r="B23" s="103" t="s">
        <v>423</v>
      </c>
      <c r="C23" s="54">
        <v>109824</v>
      </c>
      <c r="D23" s="54">
        <v>6130</v>
      </c>
    </row>
    <row r="24" spans="2:4" s="64" customFormat="1" ht="20.45" customHeight="1" x14ac:dyDescent="0.2">
      <c r="B24" s="103" t="s">
        <v>305</v>
      </c>
      <c r="C24" s="54">
        <v>663719</v>
      </c>
      <c r="D24" s="54">
        <v>636292</v>
      </c>
    </row>
    <row r="25" spans="2:4" s="64" customFormat="1" ht="20.45" customHeight="1" x14ac:dyDescent="0.2">
      <c r="B25" s="103" t="s">
        <v>306</v>
      </c>
      <c r="C25" s="54">
        <v>50599</v>
      </c>
      <c r="D25" s="54">
        <v>61586</v>
      </c>
    </row>
    <row r="26" spans="2:4" s="64" customFormat="1" ht="20.45" customHeight="1" x14ac:dyDescent="0.2">
      <c r="B26" s="103" t="s">
        <v>307</v>
      </c>
      <c r="C26" s="111">
        <v>810231</v>
      </c>
      <c r="D26" s="111">
        <v>776275</v>
      </c>
    </row>
    <row r="27" spans="2:4" s="64" customFormat="1" ht="20.45" customHeight="1" x14ac:dyDescent="0.2">
      <c r="B27" s="258" t="s">
        <v>284</v>
      </c>
      <c r="C27" s="124">
        <v>9652870</v>
      </c>
      <c r="D27" s="124">
        <v>10687593</v>
      </c>
    </row>
    <row r="28" spans="2:4" s="64" customFormat="1" ht="20.45" customHeight="1" x14ac:dyDescent="0.2">
      <c r="B28" s="103"/>
      <c r="C28" s="54"/>
      <c r="D28" s="54"/>
    </row>
    <row r="29" spans="2:4" s="64" customFormat="1" ht="20.45" customHeight="1" x14ac:dyDescent="0.2">
      <c r="B29" s="258" t="s">
        <v>285</v>
      </c>
      <c r="C29" s="54"/>
      <c r="D29" s="54"/>
    </row>
    <row r="30" spans="2:4" s="64" customFormat="1" ht="20.45" customHeight="1" x14ac:dyDescent="0.2">
      <c r="B30" s="103" t="s">
        <v>297</v>
      </c>
      <c r="C30" s="54">
        <v>84310</v>
      </c>
      <c r="D30" s="54">
        <v>204623</v>
      </c>
    </row>
    <row r="31" spans="2:4" s="64" customFormat="1" ht="20.45" customHeight="1" x14ac:dyDescent="0.2">
      <c r="B31" s="103" t="s">
        <v>301</v>
      </c>
      <c r="C31" s="54">
        <v>8728364</v>
      </c>
      <c r="D31" s="54">
        <v>9898830</v>
      </c>
    </row>
    <row r="32" spans="2:4" s="64" customFormat="1" ht="20.45" customHeight="1" x14ac:dyDescent="0.2">
      <c r="B32" s="103" t="s">
        <v>298</v>
      </c>
      <c r="C32" s="54">
        <v>350819</v>
      </c>
      <c r="D32" s="54">
        <v>341689</v>
      </c>
    </row>
    <row r="33" spans="2:4" s="64" customFormat="1" ht="20.45" customHeight="1" x14ac:dyDescent="0.2">
      <c r="B33" s="103" t="s">
        <v>308</v>
      </c>
      <c r="C33" s="54">
        <v>941956</v>
      </c>
      <c r="D33" s="54">
        <v>962255</v>
      </c>
    </row>
    <row r="34" spans="2:4" s="64" customFormat="1" ht="20.45" customHeight="1" x14ac:dyDescent="0.2">
      <c r="B34" s="103" t="s">
        <v>309</v>
      </c>
      <c r="C34" s="54">
        <v>1937588</v>
      </c>
      <c r="D34" s="54">
        <v>1888972</v>
      </c>
    </row>
    <row r="35" spans="2:4" s="64" customFormat="1" ht="20.45" customHeight="1" x14ac:dyDescent="0.2">
      <c r="B35" s="103" t="s">
        <v>204</v>
      </c>
      <c r="C35" s="54">
        <v>5908924</v>
      </c>
      <c r="D35" s="54">
        <v>5857941</v>
      </c>
    </row>
    <row r="36" spans="2:4" s="64" customFormat="1" ht="20.45" customHeight="1" x14ac:dyDescent="0.2">
      <c r="B36" s="103" t="s">
        <v>310</v>
      </c>
      <c r="C36" s="54">
        <v>2366849</v>
      </c>
      <c r="D36" s="54">
        <v>2318910</v>
      </c>
    </row>
    <row r="37" spans="2:4" s="64" customFormat="1" ht="20.45" customHeight="1" x14ac:dyDescent="0.2">
      <c r="B37" s="103" t="s">
        <v>306</v>
      </c>
      <c r="C37" s="54">
        <v>180596</v>
      </c>
      <c r="D37" s="54">
        <v>182437</v>
      </c>
    </row>
    <row r="38" spans="2:4" s="64" customFormat="1" ht="20.45" customHeight="1" x14ac:dyDescent="0.2">
      <c r="B38" s="103" t="s">
        <v>307</v>
      </c>
      <c r="C38" s="111">
        <v>242488</v>
      </c>
      <c r="D38" s="111">
        <v>240793</v>
      </c>
    </row>
    <row r="39" spans="2:4" s="64" customFormat="1" ht="20.45" customHeight="1" x14ac:dyDescent="0.2">
      <c r="B39" s="258" t="s">
        <v>294</v>
      </c>
      <c r="C39" s="124">
        <v>20741894</v>
      </c>
      <c r="D39" s="124">
        <v>21896450</v>
      </c>
    </row>
    <row r="40" spans="2:4" s="64" customFormat="1" ht="20.45" customHeight="1" thickBot="1" x14ac:dyDescent="0.25">
      <c r="B40" s="258" t="s">
        <v>311</v>
      </c>
      <c r="C40" s="125">
        <v>30394764</v>
      </c>
      <c r="D40" s="125">
        <v>32584043</v>
      </c>
    </row>
    <row r="41" spans="2:4" s="64" customFormat="1" ht="20.45" customHeight="1" thickTop="1" x14ac:dyDescent="0.2">
      <c r="B41" s="258"/>
      <c r="C41" s="54"/>
      <c r="D41" s="54"/>
    </row>
    <row r="42" spans="2:4" s="64" customFormat="1" ht="20.45" customHeight="1" x14ac:dyDescent="0.2">
      <c r="B42" s="283" t="s">
        <v>312</v>
      </c>
      <c r="C42" s="54"/>
      <c r="D42" s="54"/>
    </row>
    <row r="43" spans="2:4" s="64" customFormat="1" ht="20.45" customHeight="1" x14ac:dyDescent="0.2">
      <c r="B43" s="103" t="s">
        <v>313</v>
      </c>
      <c r="C43" s="54">
        <v>8466810</v>
      </c>
      <c r="D43" s="54">
        <v>8466810</v>
      </c>
    </row>
    <row r="44" spans="2:4" s="64" customFormat="1" ht="20.45" customHeight="1" x14ac:dyDescent="0.2">
      <c r="B44" s="103" t="s">
        <v>314</v>
      </c>
      <c r="C44" s="54">
        <v>2249721</v>
      </c>
      <c r="D44" s="54">
        <v>2249721</v>
      </c>
    </row>
    <row r="45" spans="2:4" s="64" customFormat="1" ht="20.45" customHeight="1" x14ac:dyDescent="0.2">
      <c r="B45" s="103" t="s">
        <v>315</v>
      </c>
      <c r="C45" s="54">
        <v>10703094</v>
      </c>
      <c r="D45" s="54">
        <v>10948094</v>
      </c>
    </row>
    <row r="46" spans="2:4" s="64" customFormat="1" ht="20.45" customHeight="1" x14ac:dyDescent="0.2">
      <c r="B46" s="103" t="s">
        <v>316</v>
      </c>
      <c r="C46" s="54">
        <v>-2211204</v>
      </c>
      <c r="D46" s="122">
        <v>-2208214</v>
      </c>
    </row>
    <row r="47" spans="2:4" ht="20.25" customHeight="1" x14ac:dyDescent="0.25">
      <c r="B47" s="52" t="s">
        <v>317</v>
      </c>
      <c r="C47" s="111">
        <v>1458572</v>
      </c>
      <c r="D47" s="121" t="s">
        <v>170</v>
      </c>
    </row>
    <row r="48" spans="2:4" ht="20.25" customHeight="1" x14ac:dyDescent="0.25">
      <c r="B48" s="52" t="s">
        <v>318</v>
      </c>
      <c r="C48" s="56">
        <v>20666993</v>
      </c>
      <c r="D48" s="123">
        <v>19456411</v>
      </c>
    </row>
    <row r="49" spans="2:4" ht="20.25" customHeight="1" x14ac:dyDescent="0.25">
      <c r="B49" s="52" t="s">
        <v>319</v>
      </c>
      <c r="C49" s="56">
        <v>5635</v>
      </c>
      <c r="D49" s="121">
        <v>5354</v>
      </c>
    </row>
    <row r="50" spans="2:4" ht="20.25" customHeight="1" x14ac:dyDescent="0.25">
      <c r="B50" s="52" t="s">
        <v>320</v>
      </c>
      <c r="C50" s="124">
        <v>20672628</v>
      </c>
      <c r="D50" s="124">
        <v>19461765</v>
      </c>
    </row>
    <row r="51" spans="2:4" ht="18" customHeight="1" thickBot="1" x14ac:dyDescent="0.3">
      <c r="B51" s="52" t="s">
        <v>321</v>
      </c>
      <c r="C51" s="271">
        <v>51067392</v>
      </c>
      <c r="D51" s="271">
        <v>52045808</v>
      </c>
    </row>
    <row r="52" spans="2:4" ht="15.75" thickTop="1" x14ac:dyDescent="0.25"/>
  </sheetData>
  <mergeCells count="3">
    <mergeCell ref="B8:B9"/>
    <mergeCell ref="C8:D8"/>
    <mergeCell ref="B4:D6"/>
  </mergeCells>
  <conditionalFormatting sqref="B10:D20 B21:B43">
    <cfRule type="expression" dxfId="12" priority="9">
      <formula>MOD(ROW(),2)=0</formula>
    </cfRule>
  </conditionalFormatting>
  <conditionalFormatting sqref="B44:B50">
    <cfRule type="expression" dxfId="11" priority="8">
      <formula>MOD(ROW(),2)=0</formula>
    </cfRule>
  </conditionalFormatting>
  <conditionalFormatting sqref="C21:D22 C29:D50">
    <cfRule type="expression" dxfId="10" priority="7">
      <formula>MOD(ROW(),2)=0</formula>
    </cfRule>
  </conditionalFormatting>
  <conditionalFormatting sqref="C23:D24 C26:D27">
    <cfRule type="expression" dxfId="9" priority="2">
      <formula>MOD(ROW(),2)=0</formula>
    </cfRule>
  </conditionalFormatting>
  <conditionalFormatting sqref="C25:D25 C28:D28">
    <cfRule type="expression" dxfId="8" priority="1">
      <formula>MOD(ROW(),2)=0</formula>
    </cfRule>
  </conditionalFormatting>
  <conditionalFormatting sqref="B51">
    <cfRule type="expression" dxfId="7" priority="4">
      <formula>MOD(ROW(),2)=0</formula>
    </cfRule>
  </conditionalFormatting>
  <conditionalFormatting sqref="C51:D51">
    <cfRule type="expression" dxfId="6" priority="3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5:D58"/>
  <sheetViews>
    <sheetView showGridLines="0" showRowColHeaders="0" zoomScale="80" zoomScaleNormal="80" workbookViewId="0">
      <selection activeCell="C52" sqref="C52"/>
    </sheetView>
  </sheetViews>
  <sheetFormatPr defaultColWidth="8.7109375" defaultRowHeight="15" x14ac:dyDescent="0.25"/>
  <cols>
    <col min="1" max="1" width="10.42578125" customWidth="1"/>
    <col min="2" max="2" width="54.42578125" customWidth="1"/>
    <col min="3" max="3" width="21" customWidth="1"/>
    <col min="4" max="4" width="21.85546875" customWidth="1"/>
    <col min="5" max="5" width="12.42578125" customWidth="1"/>
  </cols>
  <sheetData>
    <row r="5" spans="2:4" x14ac:dyDescent="0.25">
      <c r="B5" s="309"/>
      <c r="C5" s="310"/>
      <c r="D5" s="310"/>
    </row>
    <row r="6" spans="2:4" x14ac:dyDescent="0.25">
      <c r="B6" s="310"/>
      <c r="C6" s="310"/>
      <c r="D6" s="310"/>
    </row>
    <row r="7" spans="2:4" ht="7.5" customHeight="1" x14ac:dyDescent="0.25">
      <c r="B7" s="310"/>
      <c r="C7" s="310"/>
      <c r="D7" s="310"/>
    </row>
    <row r="8" spans="2:4" ht="32.1" customHeight="1" x14ac:dyDescent="0.25">
      <c r="B8" s="108" t="s">
        <v>28</v>
      </c>
      <c r="C8" s="2"/>
      <c r="D8" s="2"/>
    </row>
    <row r="9" spans="2:4" ht="31.5" customHeight="1" x14ac:dyDescent="0.25">
      <c r="B9" s="322"/>
      <c r="C9" s="323" t="s">
        <v>20</v>
      </c>
      <c r="D9" s="324"/>
    </row>
    <row r="10" spans="2:4" ht="32.25" customHeight="1" x14ac:dyDescent="0.25">
      <c r="B10" s="322"/>
      <c r="C10" s="102">
        <v>44651</v>
      </c>
      <c r="D10" s="102">
        <v>44286</v>
      </c>
    </row>
    <row r="11" spans="2:4" ht="21" customHeight="1" x14ac:dyDescent="0.25">
      <c r="B11" s="52" t="s">
        <v>322</v>
      </c>
      <c r="C11" s="54"/>
      <c r="D11" s="54"/>
    </row>
    <row r="12" spans="2:4" ht="21" customHeight="1" x14ac:dyDescent="0.25">
      <c r="B12" s="52" t="s">
        <v>323</v>
      </c>
      <c r="C12" s="56">
        <v>7847448</v>
      </c>
      <c r="D12" s="56">
        <v>7110741</v>
      </c>
    </row>
    <row r="13" spans="2:4" ht="21" customHeight="1" x14ac:dyDescent="0.25">
      <c r="B13" s="52"/>
      <c r="C13" s="56"/>
      <c r="D13" s="54"/>
    </row>
    <row r="14" spans="2:4" ht="21" customHeight="1" x14ac:dyDescent="0.25">
      <c r="B14" s="52" t="s">
        <v>324</v>
      </c>
      <c r="C14" s="56"/>
      <c r="D14" s="54"/>
    </row>
    <row r="15" spans="2:4" ht="21" customHeight="1" x14ac:dyDescent="0.25">
      <c r="B15" s="258" t="s">
        <v>325</v>
      </c>
      <c r="C15" s="54"/>
      <c r="D15" s="54"/>
    </row>
    <row r="16" spans="2:4" ht="21" customHeight="1" x14ac:dyDescent="0.25">
      <c r="B16" s="103" t="s">
        <v>326</v>
      </c>
      <c r="C16" s="54">
        <v>-3103382</v>
      </c>
      <c r="D16" s="54">
        <v>-3108114</v>
      </c>
    </row>
    <row r="17" spans="2:4" ht="21" customHeight="1" x14ac:dyDescent="0.25">
      <c r="B17" s="103" t="s">
        <v>202</v>
      </c>
      <c r="C17" s="122">
        <v>-868532</v>
      </c>
      <c r="D17" s="122">
        <v>-746312</v>
      </c>
    </row>
    <row r="18" spans="2:4" ht="21" customHeight="1" x14ac:dyDescent="0.25">
      <c r="B18" s="103" t="s">
        <v>203</v>
      </c>
      <c r="C18" s="111">
        <v>-563781</v>
      </c>
      <c r="D18" s="111">
        <v>-387525</v>
      </c>
    </row>
    <row r="19" spans="2:4" ht="21" customHeight="1" x14ac:dyDescent="0.25">
      <c r="B19" s="52"/>
      <c r="C19" s="123">
        <v>-4535695</v>
      </c>
      <c r="D19" s="123">
        <v>-4241951</v>
      </c>
    </row>
    <row r="20" spans="2:4" ht="21" customHeight="1" x14ac:dyDescent="0.25">
      <c r="B20" s="52" t="s">
        <v>327</v>
      </c>
      <c r="C20" s="54"/>
      <c r="D20" s="54"/>
    </row>
    <row r="21" spans="2:4" ht="21" customHeight="1" x14ac:dyDescent="0.25">
      <c r="B21" s="103" t="s">
        <v>328</v>
      </c>
      <c r="C21" s="122">
        <v>-215344</v>
      </c>
      <c r="D21" s="122">
        <v>-222210</v>
      </c>
    </row>
    <row r="22" spans="2:4" ht="21" customHeight="1" x14ac:dyDescent="0.25">
      <c r="B22" s="103" t="s">
        <v>201</v>
      </c>
      <c r="C22" s="54">
        <v>-10969</v>
      </c>
      <c r="D22" s="54">
        <v>-12073</v>
      </c>
    </row>
    <row r="23" spans="2:4" ht="21" customHeight="1" x14ac:dyDescent="0.25">
      <c r="B23" s="103" t="s">
        <v>205</v>
      </c>
      <c r="C23" s="122">
        <v>-278201</v>
      </c>
      <c r="D23" s="122">
        <v>-269029</v>
      </c>
    </row>
    <row r="24" spans="2:4" ht="21" customHeight="1" x14ac:dyDescent="0.25">
      <c r="B24" s="103" t="s">
        <v>207</v>
      </c>
      <c r="C24" s="54">
        <v>-257482</v>
      </c>
      <c r="D24" s="54">
        <v>-214379</v>
      </c>
    </row>
    <row r="25" spans="2:4" ht="21" customHeight="1" x14ac:dyDescent="0.25">
      <c r="B25" s="103" t="s">
        <v>329</v>
      </c>
      <c r="C25" s="122">
        <v>-76317</v>
      </c>
      <c r="D25" s="122">
        <v>4982</v>
      </c>
    </row>
    <row r="26" spans="2:4" ht="21" customHeight="1" x14ac:dyDescent="0.25">
      <c r="B26" s="103" t="s">
        <v>330</v>
      </c>
      <c r="C26" s="54">
        <v>-491262</v>
      </c>
      <c r="D26" s="54">
        <v>-348375</v>
      </c>
    </row>
    <row r="27" spans="2:4" ht="21" customHeight="1" x14ac:dyDescent="0.25">
      <c r="B27" s="103" t="s">
        <v>331</v>
      </c>
      <c r="C27" s="229">
        <v>-13967</v>
      </c>
      <c r="D27" s="229">
        <v>-24882</v>
      </c>
    </row>
    <row r="28" spans="2:4" ht="21" customHeight="1" x14ac:dyDescent="0.25">
      <c r="B28" s="52"/>
      <c r="C28" s="56">
        <v>-1343542</v>
      </c>
      <c r="D28" s="56">
        <v>-1085966</v>
      </c>
    </row>
    <row r="29" spans="2:4" ht="21" customHeight="1" x14ac:dyDescent="0.25">
      <c r="B29" s="52"/>
      <c r="C29" s="122"/>
      <c r="D29" s="122"/>
    </row>
    <row r="30" spans="2:4" ht="21" customHeight="1" x14ac:dyDescent="0.25">
      <c r="B30" s="52" t="s">
        <v>332</v>
      </c>
      <c r="C30" s="56">
        <v>-5879237</v>
      </c>
      <c r="D30" s="56">
        <v>-5327917</v>
      </c>
    </row>
    <row r="31" spans="2:4" ht="21" customHeight="1" x14ac:dyDescent="0.25">
      <c r="B31" s="52"/>
      <c r="C31" s="122"/>
      <c r="D31" s="122"/>
    </row>
    <row r="32" spans="2:4" ht="21" customHeight="1" x14ac:dyDescent="0.25">
      <c r="B32" s="52" t="s">
        <v>333</v>
      </c>
      <c r="C32" s="56">
        <v>1968211</v>
      </c>
      <c r="D32" s="56">
        <v>1782824</v>
      </c>
    </row>
    <row r="33" spans="2:4" ht="21" customHeight="1" x14ac:dyDescent="0.25">
      <c r="B33" s="50"/>
      <c r="C33" s="122"/>
      <c r="D33" s="122"/>
    </row>
    <row r="34" spans="2:4" ht="21" customHeight="1" x14ac:dyDescent="0.25">
      <c r="B34" s="52" t="s">
        <v>424</v>
      </c>
      <c r="C34" s="54"/>
      <c r="D34" s="54"/>
    </row>
    <row r="35" spans="2:4" ht="21" customHeight="1" x14ac:dyDescent="0.25">
      <c r="B35" s="50" t="s">
        <v>334</v>
      </c>
      <c r="C35" s="122">
        <v>-43092</v>
      </c>
      <c r="D35" s="122">
        <v>-43153</v>
      </c>
    </row>
    <row r="36" spans="2:4" ht="21" customHeight="1" x14ac:dyDescent="0.25">
      <c r="B36" s="50" t="s">
        <v>335</v>
      </c>
      <c r="C36" s="54">
        <v>-227718</v>
      </c>
      <c r="D36" s="54">
        <v>-205265</v>
      </c>
    </row>
    <row r="37" spans="2:4" ht="21" customHeight="1" x14ac:dyDescent="0.25">
      <c r="B37" s="50" t="s">
        <v>336</v>
      </c>
      <c r="C37" s="122">
        <v>-43921</v>
      </c>
      <c r="D37" s="122">
        <v>13967</v>
      </c>
    </row>
    <row r="38" spans="2:4" ht="21" customHeight="1" x14ac:dyDescent="0.25">
      <c r="B38" s="103" t="s">
        <v>337</v>
      </c>
      <c r="C38" s="111">
        <v>-205004</v>
      </c>
      <c r="D38" s="111">
        <v>-174528</v>
      </c>
    </row>
    <row r="39" spans="2:4" ht="21" customHeight="1" x14ac:dyDescent="0.25">
      <c r="B39" s="50"/>
      <c r="C39" s="123">
        <v>-519735</v>
      </c>
      <c r="D39" s="123">
        <v>-408979</v>
      </c>
    </row>
    <row r="40" spans="2:4" ht="21" customHeight="1" x14ac:dyDescent="0.25">
      <c r="B40" s="50"/>
      <c r="C40" s="54"/>
      <c r="D40" s="54"/>
    </row>
    <row r="41" spans="2:4" ht="21" customHeight="1" x14ac:dyDescent="0.25">
      <c r="B41" s="50" t="s">
        <v>338</v>
      </c>
      <c r="C41" s="122" t="s">
        <v>170</v>
      </c>
      <c r="D41" s="122">
        <v>5816</v>
      </c>
    </row>
    <row r="42" spans="2:4" ht="21" customHeight="1" x14ac:dyDescent="0.25">
      <c r="B42" s="50" t="s">
        <v>339</v>
      </c>
      <c r="C42" s="54" t="s">
        <v>170</v>
      </c>
      <c r="D42" s="54">
        <v>108550</v>
      </c>
    </row>
    <row r="43" spans="2:4" ht="21" customHeight="1" x14ac:dyDescent="0.25">
      <c r="B43" s="50" t="s">
        <v>340</v>
      </c>
      <c r="C43" s="229">
        <v>184428</v>
      </c>
      <c r="D43" s="229">
        <v>118687</v>
      </c>
    </row>
    <row r="44" spans="2:4" ht="25.5" x14ac:dyDescent="0.25">
      <c r="B44" s="50" t="s">
        <v>425</v>
      </c>
      <c r="C44" s="56">
        <v>1632904</v>
      </c>
      <c r="D44" s="56">
        <v>1606898</v>
      </c>
    </row>
    <row r="45" spans="2:4" ht="21" customHeight="1" x14ac:dyDescent="0.25">
      <c r="B45" s="50"/>
      <c r="C45" s="122"/>
      <c r="D45" s="122"/>
    </row>
    <row r="46" spans="2:4" ht="21" customHeight="1" x14ac:dyDescent="0.25">
      <c r="B46" s="50" t="s">
        <v>341</v>
      </c>
      <c r="C46" s="54">
        <v>1109025</v>
      </c>
      <c r="D46" s="54">
        <v>154415</v>
      </c>
    </row>
    <row r="47" spans="2:4" ht="21" customHeight="1" x14ac:dyDescent="0.25">
      <c r="B47" s="50" t="s">
        <v>342</v>
      </c>
      <c r="C47" s="229">
        <v>-794862</v>
      </c>
      <c r="D47" s="229">
        <v>-1419635</v>
      </c>
    </row>
    <row r="48" spans="2:4" ht="21" customHeight="1" x14ac:dyDescent="0.25">
      <c r="B48" s="50" t="s">
        <v>343</v>
      </c>
      <c r="C48" s="56">
        <v>1947067</v>
      </c>
      <c r="D48" s="56">
        <v>341678</v>
      </c>
    </row>
    <row r="49" spans="2:4" ht="21" customHeight="1" x14ac:dyDescent="0.25">
      <c r="B49" s="50"/>
      <c r="C49" s="122"/>
      <c r="D49" s="122"/>
    </row>
    <row r="50" spans="2:4" ht="32.25" customHeight="1" x14ac:dyDescent="0.25">
      <c r="B50" s="50" t="s">
        <v>344</v>
      </c>
      <c r="C50" s="54">
        <v>-573914</v>
      </c>
      <c r="D50" s="54">
        <v>-263706</v>
      </c>
    </row>
    <row r="51" spans="2:4" ht="21" customHeight="1" x14ac:dyDescent="0.25">
      <c r="B51" s="50" t="s">
        <v>308</v>
      </c>
      <c r="C51" s="229">
        <v>82418</v>
      </c>
      <c r="D51" s="229">
        <v>344379</v>
      </c>
    </row>
    <row r="52" spans="2:4" ht="22.5" customHeight="1" x14ac:dyDescent="0.25">
      <c r="B52" s="52" t="s">
        <v>426</v>
      </c>
      <c r="C52" s="56">
        <v>1455571</v>
      </c>
      <c r="D52" s="56">
        <v>422351</v>
      </c>
    </row>
    <row r="53" spans="2:4" ht="22.5" customHeight="1" x14ac:dyDescent="0.25">
      <c r="B53" s="52" t="s">
        <v>427</v>
      </c>
      <c r="C53" s="122"/>
      <c r="D53" s="122"/>
    </row>
    <row r="54" spans="2:4" ht="22.5" customHeight="1" x14ac:dyDescent="0.25">
      <c r="B54" s="50" t="s">
        <v>345</v>
      </c>
      <c r="C54" s="54">
        <v>1455189</v>
      </c>
      <c r="D54" s="54">
        <v>422032</v>
      </c>
    </row>
    <row r="55" spans="2:4" ht="22.5" customHeight="1" x14ac:dyDescent="0.25">
      <c r="B55" s="50" t="s">
        <v>346</v>
      </c>
      <c r="C55" s="122">
        <v>382</v>
      </c>
      <c r="D55" s="122">
        <v>319</v>
      </c>
    </row>
    <row r="56" spans="2:4" ht="22.5" customHeight="1" thickBot="1" x14ac:dyDescent="0.3">
      <c r="B56" s="50"/>
      <c r="C56" s="125">
        <v>1455571</v>
      </c>
      <c r="D56" s="125">
        <v>422351</v>
      </c>
    </row>
    <row r="57" spans="2:4" ht="22.5" customHeight="1" thickTop="1" x14ac:dyDescent="0.25">
      <c r="B57" s="52" t="s">
        <v>428</v>
      </c>
      <c r="C57" s="272">
        <v>0.66</v>
      </c>
      <c r="D57" s="272">
        <v>0.19</v>
      </c>
    </row>
    <row r="58" spans="2:4" ht="22.5" customHeight="1" x14ac:dyDescent="0.25">
      <c r="B58" s="52" t="s">
        <v>429</v>
      </c>
      <c r="C58" s="57">
        <v>0.66</v>
      </c>
      <c r="D58" s="57">
        <v>0.19</v>
      </c>
    </row>
  </sheetData>
  <mergeCells count="3">
    <mergeCell ref="B9:B10"/>
    <mergeCell ref="C9:D9"/>
    <mergeCell ref="B5:D7"/>
  </mergeCells>
  <conditionalFormatting sqref="B11:D17 B18:B51">
    <cfRule type="expression" dxfId="5" priority="4">
      <formula>MOD(ROW(),2)=0</formula>
    </cfRule>
  </conditionalFormatting>
  <conditionalFormatting sqref="B52:B58">
    <cfRule type="expression" dxfId="4" priority="3">
      <formula>MOD(ROW(),2)=0</formula>
    </cfRule>
  </conditionalFormatting>
  <conditionalFormatting sqref="C18:D56">
    <cfRule type="expression" dxfId="3" priority="2">
      <formula>MOD(ROW(),2)=0</formula>
    </cfRule>
  </conditionalFormatting>
  <conditionalFormatting sqref="C57:D58">
    <cfRule type="expression" dxfId="2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5"/>
  <sheetViews>
    <sheetView showGridLines="0" showRowColHeaders="0" zoomScale="80" zoomScaleNormal="80" workbookViewId="0">
      <selection activeCell="K60" sqref="K60"/>
    </sheetView>
  </sheetViews>
  <sheetFormatPr defaultColWidth="8.85546875" defaultRowHeight="14.25" customHeight="1" x14ac:dyDescent="0.2"/>
  <cols>
    <col min="1" max="1" width="15.5703125" style="2" customWidth="1"/>
    <col min="2" max="2" width="53.42578125" style="2" customWidth="1"/>
    <col min="3" max="3" width="16.85546875" style="3" customWidth="1"/>
    <col min="4" max="4" width="13.42578125" style="4" customWidth="1"/>
    <col min="5" max="5" width="20.85546875" style="3" bestFit="1" customWidth="1"/>
    <col min="6" max="6" width="15.140625" style="2" customWidth="1"/>
    <col min="7" max="7" width="4" style="2" customWidth="1"/>
    <col min="8" max="8" width="9.28515625" style="253" customWidth="1"/>
    <col min="9" max="13" width="8.7109375" style="2" customWidth="1"/>
    <col min="14" max="16384" width="8.85546875" style="2"/>
  </cols>
  <sheetData>
    <row r="1" spans="1:8" ht="14.25" customHeight="1" x14ac:dyDescent="0.2">
      <c r="A1" s="11"/>
      <c r="B1" s="284"/>
      <c r="C1" s="285"/>
      <c r="D1" s="285"/>
      <c r="E1" s="285"/>
      <c r="F1" s="285"/>
      <c r="G1" s="285"/>
    </row>
    <row r="2" spans="1:8" ht="14.25" customHeight="1" x14ac:dyDescent="0.2">
      <c r="A2" s="11"/>
      <c r="B2" s="285"/>
      <c r="C2" s="285"/>
      <c r="D2" s="285"/>
      <c r="E2" s="285"/>
      <c r="F2" s="285"/>
      <c r="G2" s="285"/>
    </row>
    <row r="3" spans="1:8" ht="14.25" customHeight="1" x14ac:dyDescent="0.2">
      <c r="A3" s="11"/>
      <c r="B3" s="285"/>
      <c r="C3" s="285"/>
      <c r="D3" s="285"/>
      <c r="E3" s="285"/>
      <c r="F3" s="285"/>
      <c r="G3" s="285"/>
    </row>
    <row r="4" spans="1:8" ht="14.25" customHeight="1" x14ac:dyDescent="0.2">
      <c r="A4" s="11"/>
      <c r="B4" s="285"/>
      <c r="C4" s="285"/>
      <c r="D4" s="285"/>
      <c r="E4" s="285"/>
      <c r="F4" s="285"/>
      <c r="G4" s="285"/>
    </row>
    <row r="5" spans="1:8" ht="14.25" customHeight="1" x14ac:dyDescent="0.2">
      <c r="A5" s="11"/>
      <c r="B5" s="285"/>
      <c r="C5" s="285"/>
      <c r="D5" s="285"/>
      <c r="E5" s="285"/>
      <c r="F5" s="285"/>
      <c r="G5" s="285"/>
    </row>
    <row r="6" spans="1:8" x14ac:dyDescent="0.2">
      <c r="A6" s="11"/>
      <c r="B6" s="285"/>
      <c r="C6" s="285"/>
      <c r="D6" s="285"/>
      <c r="E6" s="285"/>
      <c r="F6" s="285"/>
      <c r="G6" s="285"/>
    </row>
    <row r="7" spans="1:8" ht="20.45" customHeight="1" x14ac:dyDescent="0.2"/>
    <row r="8" spans="1:8" ht="27" customHeight="1" x14ac:dyDescent="0.2">
      <c r="B8" s="13" t="s">
        <v>36</v>
      </c>
      <c r="C8" s="14" t="s">
        <v>37</v>
      </c>
      <c r="D8" s="15" t="s">
        <v>38</v>
      </c>
      <c r="E8" s="16" t="s">
        <v>39</v>
      </c>
      <c r="F8" s="154" t="s">
        <v>40</v>
      </c>
    </row>
    <row r="9" spans="1:8" ht="21.6" customHeight="1" x14ac:dyDescent="0.2">
      <c r="B9" s="155" t="s">
        <v>41</v>
      </c>
      <c r="C9" s="156">
        <f>SUM(C10:C13)</f>
        <v>781603</v>
      </c>
      <c r="D9" s="157">
        <v>1</v>
      </c>
      <c r="E9" s="156">
        <f>SUM(E10:E13)</f>
        <v>781606</v>
      </c>
      <c r="F9" s="156"/>
    </row>
    <row r="10" spans="1:8" ht="21.6" customHeight="1" x14ac:dyDescent="0.2">
      <c r="B10" s="158" t="s">
        <v>42</v>
      </c>
      <c r="C10" s="159">
        <v>696756</v>
      </c>
      <c r="D10" s="160">
        <v>1</v>
      </c>
      <c r="E10" s="159">
        <f t="shared" ref="E10:E11" si="0">+C10*D10</f>
        <v>696756</v>
      </c>
      <c r="F10" s="163">
        <v>15676</v>
      </c>
      <c r="G10" s="6"/>
      <c r="H10" s="11"/>
    </row>
    <row r="11" spans="1:8" ht="21.6" customHeight="1" x14ac:dyDescent="0.2">
      <c r="B11" s="158" t="s">
        <v>43</v>
      </c>
      <c r="C11" s="159">
        <v>49785</v>
      </c>
      <c r="D11" s="160">
        <v>1</v>
      </c>
      <c r="E11" s="159">
        <f t="shared" si="0"/>
        <v>49785</v>
      </c>
      <c r="F11" s="163">
        <v>11232</v>
      </c>
      <c r="G11" s="7"/>
      <c r="H11" s="11"/>
    </row>
    <row r="12" spans="1:8" ht="21.6" customHeight="1" x14ac:dyDescent="0.2">
      <c r="B12" s="158" t="s">
        <v>44</v>
      </c>
      <c r="C12" s="159">
        <v>27543</v>
      </c>
      <c r="D12" s="160">
        <v>1</v>
      </c>
      <c r="E12" s="159">
        <f>+C12*D12</f>
        <v>27543</v>
      </c>
      <c r="F12" s="163">
        <v>12844</v>
      </c>
      <c r="G12" s="7"/>
      <c r="H12" s="11"/>
    </row>
    <row r="13" spans="1:8" ht="21.6" customHeight="1" x14ac:dyDescent="0.2">
      <c r="B13" s="158" t="s">
        <v>438</v>
      </c>
      <c r="C13" s="159">
        <v>7519</v>
      </c>
      <c r="D13" s="160">
        <v>1</v>
      </c>
      <c r="E13" s="159">
        <v>7522</v>
      </c>
      <c r="F13" s="163">
        <v>15128</v>
      </c>
      <c r="H13" s="11"/>
    </row>
    <row r="14" spans="1:8" ht="21.6" customHeight="1" x14ac:dyDescent="0.2">
      <c r="B14" s="155" t="s">
        <v>45</v>
      </c>
      <c r="C14" s="156">
        <v>3453500</v>
      </c>
      <c r="D14" s="157">
        <v>0.21679999999999999</v>
      </c>
      <c r="E14" s="156">
        <v>748718.79999999993</v>
      </c>
      <c r="F14" s="156"/>
      <c r="H14" s="11"/>
    </row>
    <row r="15" spans="1:8" ht="21.6" customHeight="1" x14ac:dyDescent="0.2">
      <c r="B15" s="161" t="s">
        <v>439</v>
      </c>
      <c r="C15" s="159">
        <v>483300</v>
      </c>
      <c r="D15" s="160"/>
      <c r="E15" s="162">
        <v>104779.44</v>
      </c>
      <c r="F15" s="162"/>
      <c r="G15" s="7"/>
      <c r="H15" s="11"/>
    </row>
    <row r="16" spans="1:8" ht="21.6" customHeight="1" x14ac:dyDescent="0.2">
      <c r="B16" s="161" t="s">
        <v>440</v>
      </c>
      <c r="C16" s="159">
        <v>454600</v>
      </c>
      <c r="D16" s="160"/>
      <c r="E16" s="162">
        <v>98557.28</v>
      </c>
      <c r="F16" s="162"/>
      <c r="G16" s="7"/>
      <c r="H16" s="11"/>
    </row>
    <row r="17" spans="2:8" ht="21.6" customHeight="1" x14ac:dyDescent="0.2">
      <c r="B17" s="161" t="s">
        <v>46</v>
      </c>
      <c r="C17" s="159">
        <v>29900</v>
      </c>
      <c r="D17" s="160"/>
      <c r="E17" s="162">
        <v>6482.32</v>
      </c>
      <c r="F17" s="162"/>
      <c r="G17" s="7"/>
      <c r="H17" s="11"/>
    </row>
    <row r="18" spans="2:8" ht="21.6" customHeight="1" x14ac:dyDescent="0.2">
      <c r="B18" s="161" t="s">
        <v>47</v>
      </c>
      <c r="C18" s="159">
        <v>8100</v>
      </c>
      <c r="D18" s="160"/>
      <c r="E18" s="162">
        <v>1756.08</v>
      </c>
      <c r="F18" s="162"/>
      <c r="G18" s="8"/>
      <c r="H18" s="11"/>
    </row>
    <row r="19" spans="2:8" ht="21.6" customHeight="1" x14ac:dyDescent="0.2">
      <c r="B19" s="161" t="s">
        <v>441</v>
      </c>
      <c r="C19" s="159">
        <v>23900</v>
      </c>
      <c r="D19" s="160"/>
      <c r="E19" s="162">
        <v>5181.5199999999995</v>
      </c>
      <c r="F19" s="162"/>
      <c r="H19" s="11"/>
    </row>
    <row r="20" spans="2:8" ht="21.6" customHeight="1" x14ac:dyDescent="0.2">
      <c r="B20" s="161" t="s">
        <v>48</v>
      </c>
      <c r="C20" s="159">
        <v>39100</v>
      </c>
      <c r="D20" s="160"/>
      <c r="E20" s="162">
        <v>8476.8799999999992</v>
      </c>
      <c r="F20" s="162"/>
      <c r="G20" s="8"/>
      <c r="H20" s="11"/>
    </row>
    <row r="21" spans="2:8" ht="21.6" customHeight="1" x14ac:dyDescent="0.2">
      <c r="B21" s="161" t="s">
        <v>49</v>
      </c>
      <c r="C21" s="159">
        <v>144400</v>
      </c>
      <c r="D21" s="160"/>
      <c r="E21" s="162">
        <v>31305.919999999998</v>
      </c>
      <c r="F21" s="162"/>
      <c r="G21" s="8"/>
      <c r="H21" s="11"/>
    </row>
    <row r="22" spans="2:8" ht="21.6" customHeight="1" x14ac:dyDescent="0.2">
      <c r="B22" s="161" t="s">
        <v>442</v>
      </c>
      <c r="C22" s="159">
        <v>126100</v>
      </c>
      <c r="D22" s="160"/>
      <c r="E22" s="162">
        <v>27338.48</v>
      </c>
      <c r="F22" s="162"/>
      <c r="G22" s="8"/>
      <c r="H22" s="11"/>
    </row>
    <row r="23" spans="2:8" ht="21.6" customHeight="1" x14ac:dyDescent="0.2">
      <c r="B23" s="161" t="s">
        <v>443</v>
      </c>
      <c r="C23" s="159">
        <v>69500</v>
      </c>
      <c r="D23" s="160"/>
      <c r="E23" s="162">
        <v>15067.6</v>
      </c>
      <c r="F23" s="162"/>
      <c r="G23" s="8"/>
      <c r="H23" s="11"/>
    </row>
    <row r="24" spans="2:8" ht="21.6" customHeight="1" x14ac:dyDescent="0.2">
      <c r="B24" s="161" t="s">
        <v>50</v>
      </c>
      <c r="C24" s="159">
        <v>122100</v>
      </c>
      <c r="D24" s="160"/>
      <c r="E24" s="162">
        <v>26471.279999999999</v>
      </c>
      <c r="F24" s="162"/>
      <c r="G24" s="8"/>
      <c r="H24" s="11"/>
    </row>
    <row r="25" spans="2:8" ht="21.6" customHeight="1" x14ac:dyDescent="0.2">
      <c r="B25" s="161" t="s">
        <v>51</v>
      </c>
      <c r="C25" s="159">
        <v>273600</v>
      </c>
      <c r="D25" s="160"/>
      <c r="E25" s="162">
        <v>59316.479999999996</v>
      </c>
      <c r="F25" s="162"/>
      <c r="G25" s="7"/>
      <c r="H25" s="11"/>
    </row>
    <row r="26" spans="2:8" ht="21.6" customHeight="1" x14ac:dyDescent="0.2">
      <c r="B26" s="161" t="s">
        <v>52</v>
      </c>
      <c r="C26" s="159">
        <v>179000</v>
      </c>
      <c r="D26" s="160"/>
      <c r="E26" s="162">
        <v>38807.199999999997</v>
      </c>
      <c r="F26" s="162"/>
      <c r="G26" s="9"/>
      <c r="H26" s="11"/>
    </row>
    <row r="27" spans="2:8" ht="21.6" customHeight="1" x14ac:dyDescent="0.2">
      <c r="B27" s="161" t="s">
        <v>53</v>
      </c>
      <c r="C27" s="159">
        <v>40300</v>
      </c>
      <c r="D27" s="160"/>
      <c r="E27" s="162">
        <v>8737.0399999999991</v>
      </c>
      <c r="F27" s="162"/>
      <c r="H27" s="11"/>
    </row>
    <row r="28" spans="2:8" ht="21.6" customHeight="1" x14ac:dyDescent="0.2">
      <c r="B28" s="161" t="s">
        <v>54</v>
      </c>
      <c r="C28" s="159">
        <v>92200</v>
      </c>
      <c r="D28" s="160"/>
      <c r="E28" s="162">
        <v>19988.96</v>
      </c>
      <c r="F28" s="162"/>
      <c r="G28" s="8"/>
      <c r="H28" s="11"/>
    </row>
    <row r="29" spans="2:8" ht="21.6" customHeight="1" x14ac:dyDescent="0.2">
      <c r="B29" s="161" t="s">
        <v>55</v>
      </c>
      <c r="C29" s="159">
        <v>14900</v>
      </c>
      <c r="D29" s="160"/>
      <c r="E29" s="162">
        <v>3230.3199999999997</v>
      </c>
      <c r="F29" s="162"/>
      <c r="G29" s="8"/>
      <c r="H29" s="11"/>
    </row>
    <row r="30" spans="2:8" ht="21.6" customHeight="1" x14ac:dyDescent="0.2">
      <c r="B30" s="161" t="s">
        <v>56</v>
      </c>
      <c r="C30" s="159">
        <v>21000</v>
      </c>
      <c r="D30" s="160"/>
      <c r="E30" s="162">
        <v>4552.8</v>
      </c>
      <c r="F30" s="162"/>
      <c r="G30" s="8"/>
      <c r="H30" s="11"/>
    </row>
    <row r="31" spans="2:8" ht="21.6" customHeight="1" x14ac:dyDescent="0.2">
      <c r="B31" s="161" t="s">
        <v>57</v>
      </c>
      <c r="C31" s="159">
        <v>17400</v>
      </c>
      <c r="D31" s="160"/>
      <c r="E31" s="162">
        <v>3772.3199999999997</v>
      </c>
      <c r="F31" s="162"/>
      <c r="G31" s="8"/>
      <c r="H31" s="11"/>
    </row>
    <row r="32" spans="2:8" ht="21.6" customHeight="1" x14ac:dyDescent="0.2">
      <c r="B32" s="161" t="s">
        <v>58</v>
      </c>
      <c r="C32" s="159">
        <v>18000</v>
      </c>
      <c r="D32" s="160"/>
      <c r="E32" s="162">
        <v>3902.4</v>
      </c>
      <c r="F32" s="162"/>
      <c r="G32" s="8"/>
      <c r="H32" s="11"/>
    </row>
    <row r="33" spans="2:8" ht="21.6" customHeight="1" x14ac:dyDescent="0.2">
      <c r="B33" s="161" t="s">
        <v>59</v>
      </c>
      <c r="C33" s="159">
        <v>29400</v>
      </c>
      <c r="D33" s="160"/>
      <c r="E33" s="162">
        <v>6373.92</v>
      </c>
      <c r="F33" s="162"/>
      <c r="H33" s="11"/>
    </row>
    <row r="34" spans="2:8" ht="21.6" customHeight="1" x14ac:dyDescent="0.2">
      <c r="B34" s="161" t="s">
        <v>60</v>
      </c>
      <c r="C34" s="159">
        <v>18400</v>
      </c>
      <c r="D34" s="160"/>
      <c r="E34" s="162">
        <v>3989.12</v>
      </c>
      <c r="F34" s="162"/>
      <c r="G34" s="9"/>
      <c r="H34" s="11"/>
    </row>
    <row r="35" spans="2:8" ht="21.6" customHeight="1" x14ac:dyDescent="0.2">
      <c r="B35" s="161" t="s">
        <v>61</v>
      </c>
      <c r="C35" s="159">
        <v>138200</v>
      </c>
      <c r="D35" s="160"/>
      <c r="E35" s="162">
        <v>29961.759999999998</v>
      </c>
      <c r="F35" s="162"/>
      <c r="G35" s="9"/>
      <c r="H35" s="11"/>
    </row>
    <row r="36" spans="2:8" ht="21.6" customHeight="1" x14ac:dyDescent="0.2">
      <c r="B36" s="161" t="s">
        <v>62</v>
      </c>
      <c r="C36" s="159">
        <v>6000</v>
      </c>
      <c r="D36" s="160"/>
      <c r="E36" s="162">
        <v>1300.8</v>
      </c>
      <c r="F36" s="162"/>
      <c r="G36" s="9"/>
      <c r="H36" s="11"/>
    </row>
    <row r="37" spans="2:8" ht="21.6" customHeight="1" x14ac:dyDescent="0.2">
      <c r="B37" s="161" t="s">
        <v>63</v>
      </c>
      <c r="C37" s="159">
        <v>17800</v>
      </c>
      <c r="D37" s="160"/>
      <c r="E37" s="162">
        <v>3859.04</v>
      </c>
      <c r="F37" s="162"/>
      <c r="G37" s="9"/>
      <c r="H37" s="11"/>
    </row>
    <row r="38" spans="2:8" ht="21.6" customHeight="1" x14ac:dyDescent="0.2">
      <c r="B38" s="161" t="s">
        <v>64</v>
      </c>
      <c r="C38" s="159">
        <v>74500</v>
      </c>
      <c r="D38" s="160"/>
      <c r="E38" s="162">
        <v>16151.6</v>
      </c>
      <c r="F38" s="162"/>
      <c r="G38" s="9"/>
      <c r="H38" s="11"/>
    </row>
    <row r="39" spans="2:8" ht="21.6" customHeight="1" x14ac:dyDescent="0.2">
      <c r="B39" s="161" t="s">
        <v>444</v>
      </c>
      <c r="C39" s="159">
        <v>213600</v>
      </c>
      <c r="D39" s="160"/>
      <c r="E39" s="162">
        <v>46308.479999999996</v>
      </c>
      <c r="F39" s="162"/>
      <c r="G39" s="9"/>
      <c r="H39" s="11"/>
    </row>
    <row r="40" spans="2:8" ht="21.6" customHeight="1" x14ac:dyDescent="0.2">
      <c r="B40" s="161" t="s">
        <v>445</v>
      </c>
      <c r="C40" s="159">
        <v>43700</v>
      </c>
      <c r="D40" s="160"/>
      <c r="E40" s="162">
        <v>9474.16</v>
      </c>
      <c r="F40" s="162"/>
      <c r="G40" s="9"/>
      <c r="H40" s="11"/>
    </row>
    <row r="41" spans="2:8" ht="21.6" customHeight="1" x14ac:dyDescent="0.2">
      <c r="B41" s="161" t="s">
        <v>65</v>
      </c>
      <c r="C41" s="159">
        <v>65200</v>
      </c>
      <c r="D41" s="160"/>
      <c r="E41" s="162">
        <v>14135.359999999999</v>
      </c>
      <c r="F41" s="162"/>
      <c r="G41" s="9"/>
      <c r="H41" s="11"/>
    </row>
    <row r="42" spans="2:8" ht="21.6" customHeight="1" x14ac:dyDescent="0.2">
      <c r="B42" s="161" t="s">
        <v>66</v>
      </c>
      <c r="C42" s="159">
        <v>30800</v>
      </c>
      <c r="D42" s="160"/>
      <c r="E42" s="162">
        <v>6677.44</v>
      </c>
      <c r="F42" s="162"/>
      <c r="G42" s="9"/>
      <c r="H42" s="11"/>
    </row>
    <row r="43" spans="2:8" ht="21.6" customHeight="1" x14ac:dyDescent="0.2">
      <c r="B43" s="161" t="s">
        <v>67</v>
      </c>
      <c r="C43" s="159">
        <v>21000</v>
      </c>
      <c r="D43" s="160"/>
      <c r="E43" s="162">
        <v>4552.8</v>
      </c>
      <c r="F43" s="162"/>
      <c r="G43" s="9"/>
      <c r="H43" s="11"/>
    </row>
    <row r="44" spans="2:8" ht="21.6" customHeight="1" x14ac:dyDescent="0.2">
      <c r="B44" s="161" t="s">
        <v>68</v>
      </c>
      <c r="C44" s="159">
        <v>40400</v>
      </c>
      <c r="D44" s="160"/>
      <c r="E44" s="162">
        <v>8758.7199999999993</v>
      </c>
      <c r="F44" s="162"/>
      <c r="G44" s="8"/>
      <c r="H44" s="11"/>
    </row>
    <row r="45" spans="2:8" ht="21.6" customHeight="1" x14ac:dyDescent="0.2">
      <c r="B45" s="161" t="s">
        <v>446</v>
      </c>
      <c r="C45" s="159">
        <v>7800</v>
      </c>
      <c r="D45" s="160"/>
      <c r="E45" s="162">
        <v>1691.04</v>
      </c>
      <c r="F45" s="162"/>
      <c r="G45" s="8"/>
      <c r="H45" s="11"/>
    </row>
    <row r="46" spans="2:8" ht="21.6" customHeight="1" x14ac:dyDescent="0.2">
      <c r="B46" s="161" t="s">
        <v>69</v>
      </c>
      <c r="C46" s="159">
        <v>4900</v>
      </c>
      <c r="D46" s="160"/>
      <c r="E46" s="162">
        <v>1062.32</v>
      </c>
      <c r="F46" s="162"/>
      <c r="G46" s="8"/>
      <c r="H46" s="11"/>
    </row>
    <row r="47" spans="2:8" ht="21.6" customHeight="1" x14ac:dyDescent="0.2">
      <c r="B47" s="161" t="s">
        <v>70</v>
      </c>
      <c r="C47" s="159">
        <v>61800</v>
      </c>
      <c r="D47" s="160"/>
      <c r="E47" s="162">
        <v>13398.24</v>
      </c>
      <c r="F47" s="162"/>
      <c r="G47" s="8"/>
      <c r="H47" s="11"/>
    </row>
    <row r="48" spans="2:8" ht="21.6" customHeight="1" x14ac:dyDescent="0.2">
      <c r="B48" s="161" t="s">
        <v>447</v>
      </c>
      <c r="C48" s="159">
        <v>161800</v>
      </c>
      <c r="D48" s="160"/>
      <c r="E48" s="162">
        <v>35078.239999999998</v>
      </c>
      <c r="F48" s="162"/>
      <c r="G48" s="8"/>
      <c r="H48" s="11"/>
    </row>
    <row r="49" spans="2:8" ht="23.25" customHeight="1" x14ac:dyDescent="0.2">
      <c r="B49" s="161" t="s">
        <v>71</v>
      </c>
      <c r="C49" s="159">
        <v>38100</v>
      </c>
      <c r="D49" s="160"/>
      <c r="E49" s="162">
        <v>8260.08</v>
      </c>
      <c r="F49" s="162"/>
      <c r="G49" s="8"/>
      <c r="H49" s="11"/>
    </row>
    <row r="50" spans="2:8" ht="23.25" customHeight="1" x14ac:dyDescent="0.2">
      <c r="B50" s="161" t="s">
        <v>448</v>
      </c>
      <c r="C50" s="159">
        <v>67100</v>
      </c>
      <c r="D50" s="160"/>
      <c r="E50" s="162">
        <v>14547.279999999999</v>
      </c>
      <c r="F50" s="162"/>
      <c r="G50" s="8"/>
      <c r="H50" s="11"/>
    </row>
    <row r="51" spans="2:8" ht="24" customHeight="1" x14ac:dyDescent="0.2">
      <c r="B51" s="161" t="s">
        <v>449</v>
      </c>
      <c r="C51" s="159">
        <v>53900</v>
      </c>
      <c r="D51" s="160"/>
      <c r="E51" s="162">
        <v>11685.52</v>
      </c>
      <c r="F51" s="162"/>
      <c r="G51" s="8"/>
      <c r="H51" s="11"/>
    </row>
    <row r="52" spans="2:8" s="5" customFormat="1" ht="24" customHeight="1" x14ac:dyDescent="0.2">
      <c r="B52" s="161" t="s">
        <v>450</v>
      </c>
      <c r="C52" s="159">
        <v>57900</v>
      </c>
      <c r="D52" s="160"/>
      <c r="E52" s="162">
        <v>12552.72</v>
      </c>
      <c r="F52" s="162"/>
      <c r="G52" s="10"/>
      <c r="H52" s="253"/>
    </row>
    <row r="53" spans="2:8" s="5" customFormat="1" ht="24" customHeight="1" x14ac:dyDescent="0.2">
      <c r="B53" s="161" t="s">
        <v>451</v>
      </c>
      <c r="C53" s="159">
        <v>13900</v>
      </c>
      <c r="D53" s="160"/>
      <c r="E53" s="162">
        <v>3013.52</v>
      </c>
      <c r="F53" s="162"/>
      <c r="G53" s="2"/>
      <c r="H53" s="253"/>
    </row>
    <row r="54" spans="2:8" s="5" customFormat="1" ht="24" customHeight="1" x14ac:dyDescent="0.2">
      <c r="B54" s="161" t="s">
        <v>452</v>
      </c>
      <c r="C54" s="159">
        <v>129900</v>
      </c>
      <c r="D54" s="160"/>
      <c r="E54" s="162">
        <v>28162.32</v>
      </c>
      <c r="F54" s="162"/>
      <c r="G54" s="2"/>
      <c r="H54" s="253"/>
    </row>
    <row r="55" spans="2:8" ht="22.5" customHeight="1" x14ac:dyDescent="0.2">
      <c r="B55" s="286" t="s">
        <v>72</v>
      </c>
      <c r="C55" s="286"/>
      <c r="D55" s="287"/>
      <c r="E55" s="156">
        <f>E14+E9</f>
        <v>1530324.7999999998</v>
      </c>
      <c r="F55" s="156"/>
    </row>
  </sheetData>
  <mergeCells count="2">
    <mergeCell ref="B1:G6"/>
    <mergeCell ref="B55:D55"/>
  </mergeCells>
  <conditionalFormatting sqref="B10:E12 B15:E48">
    <cfRule type="expression" dxfId="57" priority="11">
      <formula>MOD(ROW(),2)=0</formula>
    </cfRule>
  </conditionalFormatting>
  <conditionalFormatting sqref="F15:F48">
    <cfRule type="expression" dxfId="56" priority="8">
      <formula>MOD(ROW(),2)=0</formula>
    </cfRule>
  </conditionalFormatting>
  <conditionalFormatting sqref="F10:F12">
    <cfRule type="expression" dxfId="55" priority="9">
      <formula>MOD(ROW(),2)=0</formula>
    </cfRule>
  </conditionalFormatting>
  <conditionalFormatting sqref="F49:F52">
    <cfRule type="expression" dxfId="54" priority="3">
      <formula>MOD(ROW(),2)=0</formula>
    </cfRule>
  </conditionalFormatting>
  <conditionalFormatting sqref="B13:E13">
    <cfRule type="expression" dxfId="53" priority="6">
      <formula>MOD(ROW(),2)=0</formula>
    </cfRule>
  </conditionalFormatting>
  <conditionalFormatting sqref="F13">
    <cfRule type="expression" dxfId="52" priority="5">
      <formula>MOD(ROW(),2)=0</formula>
    </cfRule>
  </conditionalFormatting>
  <conditionalFormatting sqref="B49:E52">
    <cfRule type="expression" dxfId="51" priority="4">
      <formula>MOD(ROW(),2)=0</formula>
    </cfRule>
  </conditionalFormatting>
  <conditionalFormatting sqref="B53:E54">
    <cfRule type="expression" dxfId="50" priority="2">
      <formula>MOD(ROW(),2)=0</formula>
    </cfRule>
  </conditionalFormatting>
  <conditionalFormatting sqref="F53:F54">
    <cfRule type="expression" dxfId="49" priority="1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7:D76"/>
  <sheetViews>
    <sheetView showGridLines="0" showRowColHeaders="0" zoomScale="80" zoomScaleNormal="80" workbookViewId="0">
      <selection activeCell="B51" sqref="B51"/>
    </sheetView>
  </sheetViews>
  <sheetFormatPr defaultColWidth="8.7109375" defaultRowHeight="15" x14ac:dyDescent="0.25"/>
  <cols>
    <col min="1" max="1" width="2.85546875" customWidth="1"/>
    <col min="2" max="2" width="90.140625" customWidth="1"/>
    <col min="3" max="4" width="19.28515625" customWidth="1"/>
    <col min="5" max="5" width="2.85546875" customWidth="1"/>
  </cols>
  <sheetData>
    <row r="7" spans="2:4" ht="9.6" customHeight="1" x14ac:dyDescent="0.25">
      <c r="B7" s="288"/>
      <c r="C7" s="289"/>
      <c r="D7" s="289"/>
    </row>
    <row r="8" spans="2:4" x14ac:dyDescent="0.25">
      <c r="B8" s="28" t="s">
        <v>21</v>
      </c>
      <c r="C8" s="2"/>
      <c r="D8" s="2"/>
    </row>
    <row r="9" spans="2:4" ht="32.450000000000003" customHeight="1" x14ac:dyDescent="0.25">
      <c r="B9" s="322"/>
      <c r="C9" s="323" t="s">
        <v>25</v>
      </c>
      <c r="D9" s="324"/>
    </row>
    <row r="10" spans="2:4" ht="36.6" customHeight="1" x14ac:dyDescent="0.25">
      <c r="B10" s="322"/>
      <c r="C10" s="102">
        <v>44651</v>
      </c>
      <c r="D10" s="102">
        <v>44286</v>
      </c>
    </row>
    <row r="11" spans="2:4" ht="21" customHeight="1" x14ac:dyDescent="0.25">
      <c r="B11" s="263" t="s">
        <v>347</v>
      </c>
      <c r="C11" s="262"/>
      <c r="D11" s="259"/>
    </row>
    <row r="12" spans="2:4" ht="21" customHeight="1" x14ac:dyDescent="0.25">
      <c r="B12" s="264" t="s">
        <v>430</v>
      </c>
      <c r="C12" s="260">
        <v>1455571</v>
      </c>
      <c r="D12" s="122">
        <v>422351</v>
      </c>
    </row>
    <row r="13" spans="2:4" ht="21" customHeight="1" x14ac:dyDescent="0.25">
      <c r="B13" s="263" t="s">
        <v>348</v>
      </c>
      <c r="C13" s="260"/>
      <c r="D13" s="122"/>
    </row>
    <row r="14" spans="2:4" ht="21" customHeight="1" x14ac:dyDescent="0.25">
      <c r="B14" s="264" t="s">
        <v>287</v>
      </c>
      <c r="C14" s="260">
        <v>-82418</v>
      </c>
      <c r="D14" s="122">
        <v>-344379</v>
      </c>
    </row>
    <row r="15" spans="2:4" ht="21" customHeight="1" x14ac:dyDescent="0.25">
      <c r="B15" s="264" t="s">
        <v>207</v>
      </c>
      <c r="C15" s="260">
        <v>283909</v>
      </c>
      <c r="D15" s="122">
        <v>238431</v>
      </c>
    </row>
    <row r="16" spans="2:4" ht="21" customHeight="1" x14ac:dyDescent="0.25">
      <c r="B16" s="264" t="s">
        <v>349</v>
      </c>
      <c r="C16" s="260">
        <v>7944</v>
      </c>
      <c r="D16" s="122">
        <v>14444</v>
      </c>
    </row>
    <row r="17" spans="2:4" ht="21" customHeight="1" x14ac:dyDescent="0.25">
      <c r="B17" s="264" t="s">
        <v>340</v>
      </c>
      <c r="C17" s="260">
        <v>-184428</v>
      </c>
      <c r="D17" s="122">
        <v>-118687</v>
      </c>
    </row>
    <row r="18" spans="2:4" ht="21" customHeight="1" x14ac:dyDescent="0.25">
      <c r="B18" s="264" t="s">
        <v>350</v>
      </c>
      <c r="C18" s="260">
        <v>-360971</v>
      </c>
      <c r="D18" s="122">
        <v>-296107</v>
      </c>
    </row>
    <row r="19" spans="2:4" ht="21" customHeight="1" x14ac:dyDescent="0.25">
      <c r="B19" s="264" t="s">
        <v>351</v>
      </c>
      <c r="C19" s="260"/>
      <c r="D19" s="122">
        <v>-6036</v>
      </c>
    </row>
    <row r="20" spans="2:4" ht="21" customHeight="1" x14ac:dyDescent="0.25">
      <c r="B20" s="264" t="s">
        <v>352</v>
      </c>
      <c r="C20" s="260">
        <v>226861</v>
      </c>
      <c r="D20" s="122">
        <v>419438</v>
      </c>
    </row>
    <row r="21" spans="2:4" ht="21" customHeight="1" x14ac:dyDescent="0.25">
      <c r="B21" s="264" t="s">
        <v>353</v>
      </c>
      <c r="C21" s="260">
        <v>-842700</v>
      </c>
      <c r="D21" s="122">
        <v>751781</v>
      </c>
    </row>
    <row r="22" spans="2:4" ht="21" customHeight="1" x14ac:dyDescent="0.25">
      <c r="B22" s="264" t="s">
        <v>194</v>
      </c>
      <c r="C22" s="260">
        <v>-436718</v>
      </c>
      <c r="D22" s="122">
        <v>-178373</v>
      </c>
    </row>
    <row r="23" spans="2:4" ht="21" customHeight="1" x14ac:dyDescent="0.25">
      <c r="B23" s="264" t="s">
        <v>354</v>
      </c>
      <c r="C23" s="260" t="s">
        <v>170</v>
      </c>
      <c r="D23" s="122">
        <v>-108550</v>
      </c>
    </row>
    <row r="24" spans="2:4" ht="21" customHeight="1" x14ac:dyDescent="0.25">
      <c r="B24" s="264" t="s">
        <v>355</v>
      </c>
      <c r="C24" s="260">
        <v>1600</v>
      </c>
      <c r="D24" s="122">
        <v>4137</v>
      </c>
    </row>
    <row r="25" spans="2:4" ht="21" customHeight="1" x14ac:dyDescent="0.25">
      <c r="B25" s="264" t="s">
        <v>356</v>
      </c>
      <c r="C25" s="260">
        <v>163330</v>
      </c>
      <c r="D25" s="122">
        <v>24204</v>
      </c>
    </row>
    <row r="26" spans="2:4" ht="21" customHeight="1" x14ac:dyDescent="0.25">
      <c r="B26" s="264" t="s">
        <v>357</v>
      </c>
      <c r="C26" s="260">
        <v>456647</v>
      </c>
      <c r="D26" s="122">
        <v>187348</v>
      </c>
    </row>
    <row r="27" spans="2:4" ht="25.5" x14ac:dyDescent="0.25">
      <c r="B27" s="264" t="s">
        <v>358</v>
      </c>
      <c r="C27" s="260">
        <v>700107</v>
      </c>
      <c r="D27" s="122">
        <v>-338907</v>
      </c>
    </row>
    <row r="28" spans="2:4" ht="21" customHeight="1" x14ac:dyDescent="0.25">
      <c r="B28" s="264"/>
      <c r="C28" s="260"/>
      <c r="D28" s="122"/>
    </row>
    <row r="29" spans="2:4" x14ac:dyDescent="0.25">
      <c r="B29" s="264" t="s">
        <v>204</v>
      </c>
      <c r="C29" s="260">
        <v>167520</v>
      </c>
      <c r="D29" s="122">
        <v>125059</v>
      </c>
    </row>
    <row r="30" spans="2:4" ht="21" customHeight="1" x14ac:dyDescent="0.25">
      <c r="B30" s="264" t="s">
        <v>331</v>
      </c>
      <c r="C30" s="273">
        <v>-7009</v>
      </c>
      <c r="D30" s="229">
        <v>5218</v>
      </c>
    </row>
    <row r="31" spans="2:4" ht="21" customHeight="1" x14ac:dyDescent="0.25">
      <c r="B31" s="264"/>
      <c r="C31" s="261">
        <v>1549245</v>
      </c>
      <c r="D31" s="123">
        <v>801372</v>
      </c>
    </row>
    <row r="32" spans="2:4" ht="21" customHeight="1" x14ac:dyDescent="0.25">
      <c r="B32" s="264" t="s">
        <v>359</v>
      </c>
      <c r="C32" s="260"/>
      <c r="D32" s="122"/>
    </row>
    <row r="33" spans="2:4" ht="21" customHeight="1" x14ac:dyDescent="0.25">
      <c r="B33" s="264" t="s">
        <v>360</v>
      </c>
      <c r="C33" s="260">
        <v>-408167</v>
      </c>
      <c r="D33" s="122">
        <v>39436</v>
      </c>
    </row>
    <row r="34" spans="2:4" ht="21" customHeight="1" x14ac:dyDescent="0.25">
      <c r="B34" s="264" t="s">
        <v>278</v>
      </c>
      <c r="C34" s="260">
        <v>259715</v>
      </c>
      <c r="D34" s="122">
        <v>75368</v>
      </c>
    </row>
    <row r="35" spans="2:4" ht="21" customHeight="1" x14ac:dyDescent="0.25">
      <c r="B35" s="264" t="s">
        <v>279</v>
      </c>
      <c r="C35" s="260">
        <v>-148888</v>
      </c>
      <c r="D35" s="122">
        <v>3450</v>
      </c>
    </row>
    <row r="36" spans="2:4" ht="21" customHeight="1" x14ac:dyDescent="0.25">
      <c r="B36" s="264" t="s">
        <v>361</v>
      </c>
      <c r="C36" s="260">
        <v>-25595</v>
      </c>
      <c r="D36" s="122">
        <v>-48164</v>
      </c>
    </row>
    <row r="37" spans="2:4" ht="21" customHeight="1" x14ac:dyDescent="0.25">
      <c r="B37" s="264" t="s">
        <v>362</v>
      </c>
      <c r="C37" s="260" t="s">
        <v>170</v>
      </c>
      <c r="D37" s="122">
        <v>970</v>
      </c>
    </row>
    <row r="38" spans="2:4" ht="21" customHeight="1" x14ac:dyDescent="0.25">
      <c r="B38" s="264" t="s">
        <v>363</v>
      </c>
      <c r="C38" s="260">
        <v>155765</v>
      </c>
      <c r="D38" s="122">
        <v>220540</v>
      </c>
    </row>
    <row r="39" spans="2:4" ht="21" customHeight="1" x14ac:dyDescent="0.25">
      <c r="B39" s="264" t="s">
        <v>331</v>
      </c>
      <c r="C39" s="273">
        <v>94210</v>
      </c>
      <c r="D39" s="229">
        <v>-10850</v>
      </c>
    </row>
    <row r="40" spans="2:4" ht="21" customHeight="1" x14ac:dyDescent="0.25">
      <c r="B40" s="264"/>
      <c r="C40" s="261">
        <v>-72960</v>
      </c>
      <c r="D40" s="123">
        <v>280750</v>
      </c>
    </row>
    <row r="41" spans="2:4" ht="21" customHeight="1" x14ac:dyDescent="0.25">
      <c r="B41" s="264" t="s">
        <v>364</v>
      </c>
      <c r="C41" s="260"/>
      <c r="D41" s="122"/>
    </row>
    <row r="42" spans="2:4" ht="21" customHeight="1" x14ac:dyDescent="0.25">
      <c r="B42" s="264" t="s">
        <v>296</v>
      </c>
      <c r="C42" s="260">
        <v>-440688</v>
      </c>
      <c r="D42" s="122">
        <v>-401546</v>
      </c>
    </row>
    <row r="43" spans="2:4" ht="21" customHeight="1" x14ac:dyDescent="0.25">
      <c r="B43" s="264" t="s">
        <v>298</v>
      </c>
      <c r="C43" s="260">
        <v>171815</v>
      </c>
      <c r="D43" s="122">
        <v>235181</v>
      </c>
    </row>
    <row r="44" spans="2:4" ht="21" customHeight="1" x14ac:dyDescent="0.25">
      <c r="B44" s="264" t="s">
        <v>365</v>
      </c>
      <c r="C44" s="260">
        <v>568746</v>
      </c>
      <c r="D44" s="122">
        <v>200177</v>
      </c>
    </row>
    <row r="45" spans="2:4" ht="21" customHeight="1" x14ac:dyDescent="0.25">
      <c r="B45" s="264" t="s">
        <v>302</v>
      </c>
      <c r="C45" s="260">
        <v>-18159</v>
      </c>
      <c r="D45" s="122">
        <v>-22307</v>
      </c>
    </row>
    <row r="46" spans="2:4" ht="21" customHeight="1" x14ac:dyDescent="0.25">
      <c r="B46" s="264" t="s">
        <v>297</v>
      </c>
      <c r="C46" s="260">
        <v>-239715</v>
      </c>
      <c r="D46" s="122">
        <v>-22769</v>
      </c>
    </row>
    <row r="47" spans="2:4" ht="21" customHeight="1" x14ac:dyDescent="0.25">
      <c r="B47" s="264" t="s">
        <v>204</v>
      </c>
      <c r="C47" s="260">
        <v>-110912</v>
      </c>
      <c r="D47" s="122">
        <v>-99583</v>
      </c>
    </row>
    <row r="48" spans="2:4" ht="21" customHeight="1" x14ac:dyDescent="0.25">
      <c r="B48" s="264" t="s">
        <v>310</v>
      </c>
      <c r="C48" s="260">
        <v>-274135</v>
      </c>
      <c r="D48" s="122" t="s">
        <v>170</v>
      </c>
    </row>
    <row r="49" spans="2:4" ht="21" customHeight="1" x14ac:dyDescent="0.25">
      <c r="B49" s="264" t="s">
        <v>331</v>
      </c>
      <c r="C49" s="273">
        <v>42742</v>
      </c>
      <c r="D49" s="229">
        <v>-20287</v>
      </c>
    </row>
    <row r="50" spans="2:4" ht="21" customHeight="1" x14ac:dyDescent="0.25">
      <c r="B50" s="264"/>
      <c r="C50" s="274">
        <v>-300306</v>
      </c>
      <c r="D50" s="275">
        <v>-131134</v>
      </c>
    </row>
    <row r="51" spans="2:4" ht="21" customHeight="1" x14ac:dyDescent="0.25">
      <c r="B51" s="263" t="s">
        <v>366</v>
      </c>
      <c r="C51" s="261">
        <v>1175979</v>
      </c>
      <c r="D51" s="123">
        <v>950988</v>
      </c>
    </row>
    <row r="52" spans="2:4" ht="21" customHeight="1" x14ac:dyDescent="0.25">
      <c r="B52" s="264" t="s">
        <v>367</v>
      </c>
      <c r="C52" s="260">
        <v>-140990</v>
      </c>
      <c r="D52" s="122">
        <v>-154673</v>
      </c>
    </row>
    <row r="53" spans="2:4" ht="21" customHeight="1" x14ac:dyDescent="0.25">
      <c r="B53" s="264" t="s">
        <v>368</v>
      </c>
      <c r="C53" s="260">
        <v>-331</v>
      </c>
      <c r="D53" s="122">
        <v>-295</v>
      </c>
    </row>
    <row r="54" spans="2:4" ht="21" customHeight="1" x14ac:dyDescent="0.25">
      <c r="B54" s="264" t="s">
        <v>369</v>
      </c>
      <c r="C54" s="273">
        <v>-57686</v>
      </c>
      <c r="D54" s="229">
        <v>-30986</v>
      </c>
    </row>
    <row r="55" spans="2:4" ht="21" customHeight="1" x14ac:dyDescent="0.25">
      <c r="B55" s="263" t="s">
        <v>370</v>
      </c>
      <c r="C55" s="276">
        <v>976972</v>
      </c>
      <c r="D55" s="230">
        <v>765034</v>
      </c>
    </row>
    <row r="56" spans="2:4" ht="21" customHeight="1" x14ac:dyDescent="0.25">
      <c r="B56" s="264"/>
      <c r="C56" s="260"/>
      <c r="D56" s="122"/>
    </row>
    <row r="57" spans="2:4" ht="21" customHeight="1" x14ac:dyDescent="0.25">
      <c r="B57" s="264" t="s">
        <v>371</v>
      </c>
      <c r="C57" s="260"/>
      <c r="D57" s="122"/>
    </row>
    <row r="58" spans="2:4" ht="21" customHeight="1" x14ac:dyDescent="0.25">
      <c r="B58" s="264" t="s">
        <v>372</v>
      </c>
      <c r="C58" s="260">
        <v>911957</v>
      </c>
      <c r="D58" s="122">
        <v>1276371</v>
      </c>
    </row>
    <row r="59" spans="2:4" ht="21" customHeight="1" x14ac:dyDescent="0.25">
      <c r="B59" s="264" t="s">
        <v>373</v>
      </c>
      <c r="C59" s="260">
        <v>-10502</v>
      </c>
      <c r="D59" s="122">
        <v>226</v>
      </c>
    </row>
    <row r="60" spans="2:4" ht="21" customHeight="1" x14ac:dyDescent="0.25">
      <c r="B60" s="264" t="s">
        <v>374</v>
      </c>
      <c r="C60" s="260"/>
      <c r="D60" s="122"/>
    </row>
    <row r="61" spans="2:4" ht="21" customHeight="1" x14ac:dyDescent="0.25">
      <c r="B61" s="264" t="s">
        <v>375</v>
      </c>
      <c r="C61" s="260" t="s">
        <v>170</v>
      </c>
      <c r="D61" s="122">
        <v>-12558</v>
      </c>
    </row>
    <row r="62" spans="2:4" ht="21" customHeight="1" x14ac:dyDescent="0.25">
      <c r="B62" s="264" t="s">
        <v>431</v>
      </c>
      <c r="C62" s="260" t="s">
        <v>170</v>
      </c>
      <c r="D62" s="122">
        <v>1366592</v>
      </c>
    </row>
    <row r="63" spans="2:4" ht="21" customHeight="1" x14ac:dyDescent="0.25">
      <c r="B63" s="264" t="s">
        <v>376</v>
      </c>
      <c r="C63" s="260">
        <v>-12181</v>
      </c>
      <c r="D63" s="122">
        <v>-27791</v>
      </c>
    </row>
    <row r="64" spans="2:4" ht="21" customHeight="1" x14ac:dyDescent="0.25">
      <c r="B64" s="264" t="s">
        <v>377</v>
      </c>
      <c r="C64" s="260">
        <v>-14775</v>
      </c>
      <c r="D64" s="122">
        <v>-9076</v>
      </c>
    </row>
    <row r="65" spans="2:4" ht="21" customHeight="1" x14ac:dyDescent="0.25">
      <c r="B65" s="264" t="s">
        <v>378</v>
      </c>
      <c r="C65" s="273">
        <v>-418905</v>
      </c>
      <c r="D65" s="229">
        <v>-317395</v>
      </c>
    </row>
    <row r="66" spans="2:4" ht="21" customHeight="1" x14ac:dyDescent="0.25">
      <c r="B66" s="263" t="s">
        <v>379</v>
      </c>
      <c r="C66" s="261">
        <v>455594</v>
      </c>
      <c r="D66" s="123">
        <v>2276369</v>
      </c>
    </row>
    <row r="67" spans="2:4" ht="21" customHeight="1" x14ac:dyDescent="0.25">
      <c r="B67" s="264"/>
      <c r="C67" s="260"/>
      <c r="D67" s="122"/>
    </row>
    <row r="68" spans="2:4" ht="21" customHeight="1" x14ac:dyDescent="0.25">
      <c r="B68" s="263" t="s">
        <v>380</v>
      </c>
      <c r="C68" s="260"/>
      <c r="D68" s="122"/>
    </row>
    <row r="69" spans="2:4" ht="21" customHeight="1" x14ac:dyDescent="0.25">
      <c r="B69" s="264" t="s">
        <v>381</v>
      </c>
      <c r="C69" s="260" t="s">
        <v>170</v>
      </c>
      <c r="D69" s="122">
        <v>-5</v>
      </c>
    </row>
    <row r="70" spans="2:4" ht="21" customHeight="1" x14ac:dyDescent="0.25">
      <c r="B70" s="264" t="s">
        <v>382</v>
      </c>
      <c r="C70" s="260">
        <v>-829673</v>
      </c>
      <c r="D70" s="122">
        <v>-1372571</v>
      </c>
    </row>
    <row r="71" spans="2:4" ht="21" customHeight="1" x14ac:dyDescent="0.25">
      <c r="B71" s="264" t="s">
        <v>383</v>
      </c>
      <c r="C71" s="273">
        <v>-18729</v>
      </c>
      <c r="D71" s="229">
        <v>-16813</v>
      </c>
    </row>
    <row r="72" spans="2:4" ht="21" customHeight="1" x14ac:dyDescent="0.25">
      <c r="B72" s="263" t="s">
        <v>384</v>
      </c>
      <c r="C72" s="261">
        <v>-848402</v>
      </c>
      <c r="D72" s="123">
        <v>-1389389</v>
      </c>
    </row>
    <row r="73" spans="2:4" ht="21" customHeight="1" x14ac:dyDescent="0.25">
      <c r="B73" s="263" t="s">
        <v>385</v>
      </c>
      <c r="C73" s="261">
        <v>584164</v>
      </c>
      <c r="D73" s="123">
        <v>1652014</v>
      </c>
    </row>
    <row r="74" spans="2:4" ht="21" customHeight="1" x14ac:dyDescent="0.25">
      <c r="B74" s="264" t="s">
        <v>386</v>
      </c>
      <c r="C74" s="273">
        <v>825208</v>
      </c>
      <c r="D74" s="229">
        <v>1680397</v>
      </c>
    </row>
    <row r="75" spans="2:4" ht="21" customHeight="1" thickBot="1" x14ac:dyDescent="0.3">
      <c r="B75" s="263" t="s">
        <v>387</v>
      </c>
      <c r="C75" s="277">
        <v>1409372</v>
      </c>
      <c r="D75" s="278">
        <v>3332411</v>
      </c>
    </row>
    <row r="76" spans="2:4" ht="15" customHeight="1" thickTop="1" x14ac:dyDescent="0.25"/>
  </sheetData>
  <mergeCells count="3">
    <mergeCell ref="B7:D7"/>
    <mergeCell ref="B9:B10"/>
    <mergeCell ref="C9:D9"/>
  </mergeCells>
  <conditionalFormatting sqref="B11:D19 B20:B75">
    <cfRule type="expression" dxfId="1" priority="6">
      <formula>MOD(ROW(),2)=0</formula>
    </cfRule>
  </conditionalFormatting>
  <conditionalFormatting sqref="C20:D75">
    <cfRule type="expression" dxfId="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7:E34"/>
  <sheetViews>
    <sheetView showGridLines="0" showRowColHeaders="0" zoomScale="85" zoomScaleNormal="85" workbookViewId="0">
      <selection activeCell="I20" sqref="I20"/>
    </sheetView>
  </sheetViews>
  <sheetFormatPr defaultColWidth="8.7109375" defaultRowHeight="15" x14ac:dyDescent="0.25"/>
  <cols>
    <col min="1" max="1" width="10.42578125" customWidth="1"/>
    <col min="2" max="2" width="67.5703125" customWidth="1"/>
    <col min="3" max="4" width="12.140625" customWidth="1"/>
    <col min="5" max="5" width="10.85546875" customWidth="1"/>
    <col min="6" max="6" width="8.7109375" customWidth="1"/>
  </cols>
  <sheetData>
    <row r="7" spans="2:5" ht="9.6" customHeight="1" x14ac:dyDescent="0.25">
      <c r="B7" s="288"/>
      <c r="C7" s="289"/>
      <c r="D7" s="289"/>
    </row>
    <row r="8" spans="2:5" ht="9.6" customHeight="1" x14ac:dyDescent="0.25">
      <c r="B8" s="126"/>
      <c r="C8" s="127"/>
      <c r="D8" s="127"/>
    </row>
    <row r="9" spans="2:5" ht="21.75" customHeight="1" x14ac:dyDescent="0.25">
      <c r="B9" s="128" t="s">
        <v>34</v>
      </c>
      <c r="C9" s="177">
        <v>44621</v>
      </c>
      <c r="D9" s="71">
        <v>2021</v>
      </c>
      <c r="E9" s="71" t="s">
        <v>22</v>
      </c>
    </row>
    <row r="10" spans="2:5" ht="10.5" customHeight="1" thickBot="1" x14ac:dyDescent="0.3">
      <c r="B10" s="76"/>
      <c r="C10" s="76"/>
      <c r="D10" s="76"/>
      <c r="E10" s="76"/>
    </row>
    <row r="11" spans="2:5" ht="15.75" thickBot="1" x14ac:dyDescent="0.3">
      <c r="B11" s="327" t="s">
        <v>388</v>
      </c>
      <c r="C11" s="327"/>
      <c r="D11" s="327"/>
      <c r="E11" s="327"/>
    </row>
    <row r="12" spans="2:5" x14ac:dyDescent="0.25">
      <c r="B12" s="231" t="s">
        <v>119</v>
      </c>
      <c r="C12" s="232">
        <v>11.22</v>
      </c>
      <c r="D12" s="233">
        <v>9.58</v>
      </c>
      <c r="E12" s="234">
        <v>0.17118997912317324</v>
      </c>
    </row>
    <row r="13" spans="2:5" x14ac:dyDescent="0.25">
      <c r="B13" s="235" t="s">
        <v>120</v>
      </c>
      <c r="C13" s="232">
        <v>15.15</v>
      </c>
      <c r="D13" s="233">
        <v>13.7</v>
      </c>
      <c r="E13" s="234">
        <v>0.1058394160583942</v>
      </c>
    </row>
    <row r="14" spans="2:5" x14ac:dyDescent="0.25">
      <c r="B14" s="235" t="s">
        <v>121</v>
      </c>
      <c r="C14" s="232">
        <v>3.05</v>
      </c>
      <c r="D14" s="233">
        <v>2.27</v>
      </c>
      <c r="E14" s="234">
        <v>0.34361233480176212</v>
      </c>
    </row>
    <row r="15" spans="2:5" x14ac:dyDescent="0.25">
      <c r="B15" s="235" t="s">
        <v>122</v>
      </c>
      <c r="C15" s="236">
        <v>4.34</v>
      </c>
      <c r="D15" s="237">
        <v>3.43</v>
      </c>
      <c r="E15" s="234">
        <v>0.26530612244897944</v>
      </c>
    </row>
    <row r="16" spans="2:5" ht="15.75" thickBot="1" x14ac:dyDescent="0.3">
      <c r="B16" s="235" t="s">
        <v>123</v>
      </c>
      <c r="C16" s="238">
        <v>2.86</v>
      </c>
      <c r="D16" s="239">
        <v>2.06</v>
      </c>
      <c r="E16" s="234">
        <v>0.38834951456310662</v>
      </c>
    </row>
    <row r="17" spans="2:5" ht="15.75" thickBot="1" x14ac:dyDescent="0.3">
      <c r="B17" s="327" t="s">
        <v>432</v>
      </c>
      <c r="C17" s="327"/>
      <c r="D17" s="327"/>
      <c r="E17" s="327"/>
    </row>
    <row r="18" spans="2:5" x14ac:dyDescent="0.25">
      <c r="B18" s="231" t="s">
        <v>124</v>
      </c>
      <c r="C18" s="240">
        <v>102.92</v>
      </c>
      <c r="D18" s="241">
        <v>123.44</v>
      </c>
      <c r="E18" s="234">
        <v>-0.16623460790667532</v>
      </c>
    </row>
    <row r="19" spans="2:5" x14ac:dyDescent="0.25">
      <c r="B19" s="231" t="s">
        <v>125</v>
      </c>
      <c r="C19" s="241">
        <v>6.27</v>
      </c>
      <c r="D19" s="241">
        <v>9.0500000000000007</v>
      </c>
      <c r="E19" s="234">
        <v>-0.30718232044198901</v>
      </c>
    </row>
    <row r="20" spans="2:5" x14ac:dyDescent="0.25">
      <c r="B20" s="231" t="s">
        <v>126</v>
      </c>
      <c r="C20" s="241">
        <v>14.69</v>
      </c>
      <c r="D20" s="241">
        <v>18.12</v>
      </c>
      <c r="E20" s="234">
        <v>-0.18929359823399561</v>
      </c>
    </row>
    <row r="21" spans="2:5" ht="15.75" thickBot="1" x14ac:dyDescent="0.3">
      <c r="B21" s="231" t="s">
        <v>127</v>
      </c>
      <c r="C21" s="241">
        <v>0.26</v>
      </c>
      <c r="D21" s="241">
        <v>0.14000000000000001</v>
      </c>
      <c r="E21" s="234">
        <v>0.85714285714285698</v>
      </c>
    </row>
    <row r="22" spans="2:5" ht="15.75" thickBot="1" x14ac:dyDescent="0.3">
      <c r="B22" s="327" t="s">
        <v>128</v>
      </c>
      <c r="C22" s="327"/>
      <c r="D22" s="327"/>
      <c r="E22" s="327"/>
    </row>
    <row r="23" spans="2:5" x14ac:dyDescent="0.25">
      <c r="B23" s="242" t="s">
        <v>129</v>
      </c>
      <c r="C23" s="243">
        <v>85040.320000000007</v>
      </c>
      <c r="D23" s="244">
        <v>76305.03</v>
      </c>
      <c r="E23" s="234">
        <v>0.11447856058768346</v>
      </c>
    </row>
    <row r="24" spans="2:5" x14ac:dyDescent="0.25">
      <c r="B24" s="242" t="s">
        <v>130</v>
      </c>
      <c r="C24" s="243">
        <v>119999.23</v>
      </c>
      <c r="D24" s="244">
        <v>104822.44</v>
      </c>
      <c r="E24" s="234">
        <v>0.14478569665044994</v>
      </c>
    </row>
    <row r="25" spans="2:5" ht="15.75" thickBot="1" x14ac:dyDescent="0.3">
      <c r="B25" s="242" t="s">
        <v>131</v>
      </c>
      <c r="C25" s="243">
        <v>34678</v>
      </c>
      <c r="D25" s="244">
        <v>36338</v>
      </c>
      <c r="E25" s="234">
        <v>-4.5682205955198452E-2</v>
      </c>
    </row>
    <row r="26" spans="2:5" ht="15.75" thickBot="1" x14ac:dyDescent="0.3">
      <c r="B26" s="327" t="s">
        <v>132</v>
      </c>
      <c r="C26" s="327"/>
      <c r="D26" s="327"/>
      <c r="E26" s="327"/>
    </row>
    <row r="27" spans="2:5" x14ac:dyDescent="0.25">
      <c r="B27" s="245" t="s">
        <v>133</v>
      </c>
      <c r="C27" s="246">
        <v>28644</v>
      </c>
      <c r="D27" s="246">
        <v>25254</v>
      </c>
      <c r="E27" s="234">
        <v>0.13423616060822052</v>
      </c>
    </row>
    <row r="28" spans="2:5" x14ac:dyDescent="0.25">
      <c r="B28" s="242" t="s">
        <v>389</v>
      </c>
      <c r="C28" s="246">
        <v>37464</v>
      </c>
      <c r="D28" s="246">
        <v>33444</v>
      </c>
      <c r="E28" s="234">
        <v>0.1202009329027629</v>
      </c>
    </row>
    <row r="29" spans="2:5" x14ac:dyDescent="0.25">
      <c r="B29" s="242" t="s">
        <v>390</v>
      </c>
      <c r="C29" s="241">
        <v>5.53</v>
      </c>
      <c r="D29" s="241">
        <v>10.44</v>
      </c>
      <c r="E29" s="247" t="s">
        <v>433</v>
      </c>
    </row>
    <row r="30" spans="2:5" ht="15.75" thickBot="1" x14ac:dyDescent="0.3">
      <c r="B30" s="248" t="s">
        <v>391</v>
      </c>
      <c r="C30" s="249">
        <v>4.32</v>
      </c>
      <c r="D30" s="249">
        <v>7.39</v>
      </c>
      <c r="E30" s="250" t="s">
        <v>434</v>
      </c>
    </row>
    <row r="31" spans="2:5" x14ac:dyDescent="0.25">
      <c r="B31" s="251"/>
      <c r="C31" s="238"/>
      <c r="D31" s="238"/>
      <c r="E31" s="252"/>
    </row>
    <row r="32" spans="2:5" x14ac:dyDescent="0.25">
      <c r="B32" s="325" t="s">
        <v>134</v>
      </c>
      <c r="C32" s="325"/>
      <c r="D32" s="325"/>
      <c r="E32" s="325"/>
    </row>
    <row r="33" spans="2:5" x14ac:dyDescent="0.25">
      <c r="B33" s="326" t="s">
        <v>135</v>
      </c>
      <c r="C33" s="326"/>
      <c r="D33" s="326"/>
      <c r="E33" s="326"/>
    </row>
    <row r="34" spans="2:5" x14ac:dyDescent="0.25">
      <c r="B34" s="326" t="s">
        <v>136</v>
      </c>
      <c r="C34" s="326"/>
      <c r="D34" s="326"/>
      <c r="E34" s="326"/>
    </row>
  </sheetData>
  <mergeCells count="8">
    <mergeCell ref="B32:E32"/>
    <mergeCell ref="B33:E33"/>
    <mergeCell ref="B34:E34"/>
    <mergeCell ref="B7:D7"/>
    <mergeCell ref="B11:E11"/>
    <mergeCell ref="B17:E17"/>
    <mergeCell ref="B22:E22"/>
    <mergeCell ref="B26:E26"/>
  </mergeCells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6"/>
  <sheetViews>
    <sheetView showGridLines="0" showRowColHeaders="0" zoomScale="80" zoomScaleNormal="80" workbookViewId="0">
      <selection activeCell="D49" sqref="D49"/>
    </sheetView>
  </sheetViews>
  <sheetFormatPr defaultColWidth="23.5703125" defaultRowHeight="15.75" x14ac:dyDescent="0.25"/>
  <cols>
    <col min="1" max="1" width="12.42578125" style="17" customWidth="1"/>
    <col min="2" max="2" width="36.140625" style="23" customWidth="1"/>
    <col min="3" max="3" width="15.5703125" style="22" customWidth="1"/>
    <col min="4" max="4" width="19.85546875" style="21" customWidth="1"/>
    <col min="5" max="5" width="14.42578125" style="20" bestFit="1" customWidth="1"/>
    <col min="6" max="6" width="25.5703125" style="19" customWidth="1"/>
    <col min="7" max="7" width="13.42578125" style="19" customWidth="1"/>
    <col min="8" max="8" width="12.28515625" style="18" customWidth="1"/>
    <col min="9" max="16384" width="23.5703125" style="17"/>
  </cols>
  <sheetData>
    <row r="1" spans="1:8" ht="15.75" customHeight="1" x14ac:dyDescent="0.25">
      <c r="A1"/>
      <c r="B1" s="288"/>
      <c r="C1" s="289"/>
      <c r="D1" s="289"/>
      <c r="E1" s="289"/>
      <c r="F1" s="289"/>
      <c r="G1" s="289"/>
      <c r="H1" s="25"/>
    </row>
    <row r="2" spans="1:8" ht="15.75" customHeight="1" x14ac:dyDescent="0.25">
      <c r="A2"/>
      <c r="B2" s="289"/>
      <c r="C2" s="289"/>
      <c r="D2" s="289"/>
      <c r="E2" s="289"/>
      <c r="F2" s="289"/>
      <c r="G2" s="289"/>
      <c r="H2" s="25"/>
    </row>
    <row r="3" spans="1:8" ht="15.75" customHeight="1" x14ac:dyDescent="0.25">
      <c r="A3"/>
      <c r="B3" s="289"/>
      <c r="C3" s="289"/>
      <c r="D3" s="289"/>
      <c r="E3" s="289"/>
      <c r="F3" s="289"/>
      <c r="G3" s="289"/>
      <c r="H3" s="25"/>
    </row>
    <row r="4" spans="1:8" ht="15.75" customHeight="1" x14ac:dyDescent="0.25">
      <c r="A4"/>
      <c r="B4" s="289"/>
      <c r="C4" s="289"/>
      <c r="D4" s="289"/>
      <c r="E4" s="289"/>
      <c r="F4" s="289"/>
      <c r="G4" s="289"/>
      <c r="H4" s="25"/>
    </row>
    <row r="5" spans="1:8" ht="37.5" customHeight="1" x14ac:dyDescent="0.25">
      <c r="A5"/>
      <c r="B5" s="26"/>
      <c r="C5" s="26"/>
      <c r="D5" s="26"/>
      <c r="E5" s="26"/>
      <c r="F5" s="26"/>
      <c r="G5" s="26"/>
      <c r="H5" s="25"/>
    </row>
    <row r="6" spans="1:8" ht="19.5" customHeight="1" x14ac:dyDescent="0.25">
      <c r="A6" s="27"/>
      <c r="B6" s="28" t="s">
        <v>1</v>
      </c>
      <c r="C6" s="29"/>
      <c r="D6" s="30"/>
      <c r="E6" s="31"/>
      <c r="F6" s="32"/>
      <c r="G6" s="17"/>
      <c r="H6" s="17"/>
    </row>
    <row r="7" spans="1:8" ht="31.5" x14ac:dyDescent="0.25">
      <c r="A7" s="27"/>
      <c r="B7" s="33" t="s">
        <v>109</v>
      </c>
      <c r="C7" s="36" t="s">
        <v>110</v>
      </c>
      <c r="D7" s="35" t="s">
        <v>111</v>
      </c>
      <c r="E7" s="34" t="s">
        <v>112</v>
      </c>
      <c r="F7" s="34" t="s">
        <v>113</v>
      </c>
      <c r="H7" s="17"/>
    </row>
    <row r="8" spans="1:8" ht="19.5" customHeight="1" x14ac:dyDescent="0.25">
      <c r="A8" s="27"/>
      <c r="B8" s="37" t="s">
        <v>73</v>
      </c>
      <c r="C8" s="167">
        <v>1312.9975093769999</v>
      </c>
      <c r="D8" s="168">
        <v>534.28819150000004</v>
      </c>
      <c r="E8" s="170">
        <v>53519</v>
      </c>
      <c r="F8" s="38" t="s">
        <v>114</v>
      </c>
      <c r="H8" s="17"/>
    </row>
    <row r="9" spans="1:8" ht="19.5" customHeight="1" x14ac:dyDescent="0.25">
      <c r="A9" s="27"/>
      <c r="B9" s="37" t="s">
        <v>74</v>
      </c>
      <c r="C9" s="167">
        <v>1192</v>
      </c>
      <c r="D9" s="169">
        <v>499.7</v>
      </c>
      <c r="E9" s="170">
        <v>46533</v>
      </c>
      <c r="F9" s="38" t="s">
        <v>114</v>
      </c>
      <c r="H9" s="17"/>
    </row>
    <row r="10" spans="1:8" ht="19.5" customHeight="1" x14ac:dyDescent="0.25">
      <c r="A10" s="27"/>
      <c r="B10" s="37" t="s">
        <v>75</v>
      </c>
      <c r="C10" s="167">
        <v>553.44332999999995</v>
      </c>
      <c r="D10" s="168">
        <v>375.99341999999996</v>
      </c>
      <c r="E10" s="170">
        <v>55044</v>
      </c>
      <c r="F10" s="38" t="s">
        <v>114</v>
      </c>
      <c r="H10" s="17"/>
    </row>
    <row r="11" spans="1:8" ht="19.5" customHeight="1" x14ac:dyDescent="0.25">
      <c r="A11" s="27"/>
      <c r="B11" s="37" t="s">
        <v>76</v>
      </c>
      <c r="C11" s="167">
        <v>510</v>
      </c>
      <c r="D11" s="169">
        <v>270.10000000000002</v>
      </c>
      <c r="E11" s="170">
        <v>46611</v>
      </c>
      <c r="F11" s="38" t="s">
        <v>114</v>
      </c>
      <c r="H11" s="17"/>
    </row>
    <row r="12" spans="1:8" ht="19.5" customHeight="1" x14ac:dyDescent="0.25">
      <c r="A12" s="27"/>
      <c r="B12" s="37" t="s">
        <v>78</v>
      </c>
      <c r="C12" s="167">
        <v>399</v>
      </c>
      <c r="D12" s="168">
        <v>207.9</v>
      </c>
      <c r="E12" s="170">
        <v>50302</v>
      </c>
      <c r="F12" s="38" t="s">
        <v>114</v>
      </c>
      <c r="H12" s="17"/>
    </row>
    <row r="13" spans="1:8" ht="19.5" customHeight="1" x14ac:dyDescent="0.25">
      <c r="A13" s="27"/>
      <c r="B13" s="37" t="s">
        <v>77</v>
      </c>
      <c r="C13" s="167">
        <v>396</v>
      </c>
      <c r="D13" s="169">
        <v>239</v>
      </c>
      <c r="E13" s="170">
        <v>55886</v>
      </c>
      <c r="F13" s="38" t="s">
        <v>114</v>
      </c>
      <c r="H13" s="17"/>
    </row>
    <row r="14" spans="1:8" ht="19.5" customHeight="1" x14ac:dyDescent="0.25">
      <c r="A14" s="27"/>
      <c r="B14" s="37" t="s">
        <v>79</v>
      </c>
      <c r="C14" s="167">
        <v>148.5</v>
      </c>
      <c r="D14" s="168">
        <v>81.855000000000004</v>
      </c>
      <c r="E14" s="170">
        <v>51089</v>
      </c>
      <c r="F14" s="38" t="s">
        <v>114</v>
      </c>
      <c r="H14" s="17"/>
    </row>
    <row r="15" spans="1:8" ht="19.5" customHeight="1" x14ac:dyDescent="0.25">
      <c r="A15" s="27"/>
      <c r="B15" s="37" t="s">
        <v>80</v>
      </c>
      <c r="C15" s="167">
        <v>102</v>
      </c>
      <c r="D15" s="169">
        <v>75</v>
      </c>
      <c r="E15" s="170">
        <v>55886</v>
      </c>
      <c r="F15" s="38" t="s">
        <v>114</v>
      </c>
      <c r="H15" s="17"/>
    </row>
    <row r="16" spans="1:8" ht="19.5" customHeight="1" x14ac:dyDescent="0.25">
      <c r="A16" s="27"/>
      <c r="B16" s="37" t="s">
        <v>81</v>
      </c>
      <c r="C16" s="167">
        <v>94.348800000000011</v>
      </c>
      <c r="D16" s="168">
        <v>60.697728000000012</v>
      </c>
      <c r="E16" s="170">
        <v>52195</v>
      </c>
      <c r="F16" s="38" t="s">
        <v>114</v>
      </c>
      <c r="H16" s="17"/>
    </row>
    <row r="17" spans="1:8" ht="19.5" customHeight="1" x14ac:dyDescent="0.25">
      <c r="A17" s="27"/>
      <c r="B17" s="37" t="s">
        <v>83</v>
      </c>
      <c r="C17" s="167">
        <v>86.625</v>
      </c>
      <c r="D17" s="169">
        <v>56.017499999999998</v>
      </c>
      <c r="E17" s="170">
        <v>49137</v>
      </c>
      <c r="F17" s="38" t="s">
        <v>114</v>
      </c>
      <c r="H17" s="17"/>
    </row>
    <row r="18" spans="1:8" ht="19.5" customHeight="1" x14ac:dyDescent="0.25">
      <c r="A18" s="27"/>
      <c r="B18" s="37" t="s">
        <v>84</v>
      </c>
      <c r="C18" s="167">
        <v>82.555200000000013</v>
      </c>
      <c r="D18" s="168">
        <v>51.773903999999995</v>
      </c>
      <c r="E18" s="170">
        <v>49916</v>
      </c>
      <c r="F18" s="38" t="s">
        <v>114</v>
      </c>
      <c r="H18" s="17"/>
    </row>
    <row r="19" spans="1:8" ht="19.5" customHeight="1" x14ac:dyDescent="0.25">
      <c r="A19" s="27"/>
      <c r="B19" s="37" t="s">
        <v>85</v>
      </c>
      <c r="C19" s="167">
        <v>81</v>
      </c>
      <c r="D19" s="169">
        <v>38.07</v>
      </c>
      <c r="E19" s="170">
        <v>51259</v>
      </c>
      <c r="F19" s="38" t="s">
        <v>114</v>
      </c>
      <c r="H19" s="17"/>
    </row>
    <row r="20" spans="1:8" ht="19.5" customHeight="1" x14ac:dyDescent="0.25">
      <c r="A20" s="27"/>
      <c r="B20" s="37" t="s">
        <v>82</v>
      </c>
      <c r="C20" s="167">
        <v>78</v>
      </c>
      <c r="D20" s="168">
        <v>56.1</v>
      </c>
      <c r="E20" s="170">
        <v>46262</v>
      </c>
      <c r="F20" s="38" t="s">
        <v>114</v>
      </c>
      <c r="H20" s="17"/>
    </row>
    <row r="21" spans="1:8" ht="19.5" customHeight="1" x14ac:dyDescent="0.25">
      <c r="A21" s="27"/>
      <c r="B21" s="37" t="s">
        <v>87</v>
      </c>
      <c r="C21" s="167">
        <v>55</v>
      </c>
      <c r="D21" s="169">
        <v>29.1</v>
      </c>
      <c r="E21" s="170">
        <v>49656</v>
      </c>
      <c r="F21" s="38" t="s">
        <v>114</v>
      </c>
      <c r="H21" s="17"/>
    </row>
    <row r="22" spans="1:8" ht="19.5" customHeight="1" x14ac:dyDescent="0.25">
      <c r="A22" s="27"/>
      <c r="B22" s="37" t="s">
        <v>89</v>
      </c>
      <c r="C22" s="167">
        <v>52</v>
      </c>
      <c r="D22" s="168">
        <v>28</v>
      </c>
      <c r="E22" s="170">
        <v>55886</v>
      </c>
      <c r="F22" s="38" t="s">
        <v>114</v>
      </c>
      <c r="H22" s="17"/>
    </row>
    <row r="23" spans="1:8" ht="19.5" customHeight="1" x14ac:dyDescent="0.25">
      <c r="A23" s="27"/>
      <c r="B23" s="37" t="s">
        <v>86</v>
      </c>
      <c r="C23" s="167">
        <v>49.749524999999998</v>
      </c>
      <c r="D23" s="169">
        <v>31.792315499999997</v>
      </c>
      <c r="E23" s="170">
        <v>48100</v>
      </c>
      <c r="F23" s="38" t="s">
        <v>114</v>
      </c>
      <c r="H23" s="17"/>
    </row>
    <row r="24" spans="1:8" ht="19.5" customHeight="1" x14ac:dyDescent="0.25">
      <c r="A24" s="27"/>
      <c r="B24" s="37" t="s">
        <v>88</v>
      </c>
      <c r="C24" s="167">
        <v>47.601539999999993</v>
      </c>
      <c r="D24" s="168">
        <v>28.798931699999997</v>
      </c>
      <c r="E24" s="170">
        <v>53406</v>
      </c>
      <c r="F24" s="38" t="s">
        <v>114</v>
      </c>
      <c r="H24" s="17"/>
    </row>
    <row r="25" spans="1:8" ht="19.5" customHeight="1" x14ac:dyDescent="0.25">
      <c r="A25" s="27"/>
      <c r="B25" s="37" t="s">
        <v>90</v>
      </c>
      <c r="C25" s="167">
        <v>46</v>
      </c>
      <c r="D25" s="169">
        <v>21</v>
      </c>
      <c r="E25" s="170">
        <v>55886</v>
      </c>
      <c r="F25" s="38" t="s">
        <v>114</v>
      </c>
      <c r="H25" s="17"/>
    </row>
    <row r="26" spans="1:8" ht="19.5" customHeight="1" x14ac:dyDescent="0.25">
      <c r="A26" s="27"/>
      <c r="B26" s="37" t="s">
        <v>92</v>
      </c>
      <c r="C26" s="167">
        <v>42</v>
      </c>
      <c r="D26" s="168">
        <v>18.41</v>
      </c>
      <c r="E26" s="170">
        <v>48208</v>
      </c>
      <c r="F26" s="38" t="s">
        <v>115</v>
      </c>
      <c r="H26" s="17"/>
    </row>
    <row r="27" spans="1:8" ht="19.5" customHeight="1" x14ac:dyDescent="0.25">
      <c r="A27" s="27"/>
      <c r="B27" s="37" t="s">
        <v>93</v>
      </c>
      <c r="C27" s="167">
        <v>41.744842999999996</v>
      </c>
      <c r="D27" s="169">
        <v>18.263400000000001</v>
      </c>
      <c r="E27" s="170">
        <v>53787</v>
      </c>
      <c r="F27" s="38" t="s">
        <v>114</v>
      </c>
      <c r="H27" s="17"/>
    </row>
    <row r="28" spans="1:8" ht="19.5" customHeight="1" x14ac:dyDescent="0.25">
      <c r="A28" s="27"/>
      <c r="B28" s="37" t="s">
        <v>91</v>
      </c>
      <c r="C28" s="167">
        <v>33.599664000000004</v>
      </c>
      <c r="D28" s="168">
        <v>18.5398146</v>
      </c>
      <c r="E28" s="170">
        <v>49471</v>
      </c>
      <c r="F28" s="38" t="s">
        <v>114</v>
      </c>
      <c r="H28" s="17"/>
    </row>
    <row r="29" spans="1:8" ht="19.5" customHeight="1" x14ac:dyDescent="0.25">
      <c r="A29" s="27"/>
      <c r="B29" s="37" t="s">
        <v>94</v>
      </c>
      <c r="C29" s="167">
        <v>31.5</v>
      </c>
      <c r="D29" s="169">
        <v>14.692499999999999</v>
      </c>
      <c r="E29" s="170">
        <v>51330</v>
      </c>
      <c r="F29" s="38" t="s">
        <v>114</v>
      </c>
      <c r="H29" s="17"/>
    </row>
    <row r="30" spans="1:8" ht="19.5" customHeight="1" x14ac:dyDescent="0.25">
      <c r="A30" s="27"/>
      <c r="B30" s="37" t="s">
        <v>98</v>
      </c>
      <c r="C30" s="167">
        <v>28.8</v>
      </c>
      <c r="D30" s="168">
        <v>8.39</v>
      </c>
      <c r="E30" s="170">
        <v>48481</v>
      </c>
      <c r="F30" s="38" t="s">
        <v>115</v>
      </c>
      <c r="H30" s="17"/>
    </row>
    <row r="31" spans="1:8" ht="19.5" customHeight="1" x14ac:dyDescent="0.25">
      <c r="A31" s="27"/>
      <c r="B31" s="37" t="s">
        <v>95</v>
      </c>
      <c r="C31" s="167">
        <v>23</v>
      </c>
      <c r="D31" s="169">
        <v>13.91</v>
      </c>
      <c r="E31" s="170">
        <v>48469</v>
      </c>
      <c r="F31" s="38" t="s">
        <v>116</v>
      </c>
      <c r="H31" s="17"/>
    </row>
    <row r="32" spans="1:8" ht="19.5" customHeight="1" x14ac:dyDescent="0.25">
      <c r="A32" s="27"/>
      <c r="B32" s="37" t="s">
        <v>96</v>
      </c>
      <c r="C32" s="167">
        <v>18.012</v>
      </c>
      <c r="D32" s="168">
        <v>13.53</v>
      </c>
      <c r="E32" s="170">
        <v>55886</v>
      </c>
      <c r="F32" s="38" t="s">
        <v>114</v>
      </c>
      <c r="H32" s="17"/>
    </row>
    <row r="33" spans="1:8" ht="19.5" customHeight="1" x14ac:dyDescent="0.25">
      <c r="A33" s="27"/>
      <c r="B33" s="37" t="s">
        <v>101</v>
      </c>
      <c r="C33" s="167">
        <v>14</v>
      </c>
      <c r="D33" s="169">
        <v>6.68</v>
      </c>
      <c r="E33" s="170">
        <v>55886</v>
      </c>
      <c r="F33" s="38" t="s">
        <v>114</v>
      </c>
      <c r="H33" s="17"/>
    </row>
    <row r="34" spans="1:8" ht="19.5" customHeight="1" x14ac:dyDescent="0.25">
      <c r="A34" s="27"/>
      <c r="B34" s="37" t="s">
        <v>99</v>
      </c>
      <c r="C34" s="167">
        <v>13.23</v>
      </c>
      <c r="D34" s="168">
        <v>8.0213000000000001</v>
      </c>
      <c r="E34" s="170">
        <v>48826</v>
      </c>
      <c r="F34" s="38" t="s">
        <v>116</v>
      </c>
      <c r="H34" s="17"/>
    </row>
    <row r="35" spans="1:8" ht="19.5" customHeight="1" x14ac:dyDescent="0.25">
      <c r="A35" s="27"/>
      <c r="B35" s="37" t="s">
        <v>103</v>
      </c>
      <c r="C35" s="167">
        <v>13.23</v>
      </c>
      <c r="D35" s="169">
        <v>6.12</v>
      </c>
      <c r="E35" s="170">
        <v>53491</v>
      </c>
      <c r="F35" s="38" t="s">
        <v>115</v>
      </c>
      <c r="H35" s="17"/>
    </row>
    <row r="36" spans="1:8" ht="19.5" customHeight="1" x14ac:dyDescent="0.25">
      <c r="A36" s="27"/>
      <c r="B36" s="37" t="s">
        <v>97</v>
      </c>
      <c r="C36" s="167">
        <v>12.25</v>
      </c>
      <c r="D36" s="168">
        <v>9.569700000000001</v>
      </c>
      <c r="E36" s="170">
        <v>48949</v>
      </c>
      <c r="F36" s="38" t="s">
        <v>116</v>
      </c>
      <c r="H36" s="17"/>
    </row>
    <row r="37" spans="1:8" ht="19.5" customHeight="1" x14ac:dyDescent="0.25">
      <c r="A37" s="27"/>
      <c r="B37" s="37" t="s">
        <v>107</v>
      </c>
      <c r="C37" s="167">
        <v>10.395000000000001</v>
      </c>
      <c r="D37" s="169">
        <v>5.04</v>
      </c>
      <c r="E37" s="170">
        <v>53491</v>
      </c>
      <c r="F37" s="38" t="s">
        <v>115</v>
      </c>
      <c r="H37" s="17"/>
    </row>
    <row r="38" spans="1:8" ht="19.5" customHeight="1" x14ac:dyDescent="0.25">
      <c r="A38" s="27"/>
      <c r="B38" s="37" t="s">
        <v>108</v>
      </c>
      <c r="C38" s="167">
        <v>10.395000000000001</v>
      </c>
      <c r="D38" s="168">
        <v>4.8149999999999995</v>
      </c>
      <c r="E38" s="170">
        <v>53491</v>
      </c>
      <c r="F38" s="38" t="s">
        <v>115</v>
      </c>
      <c r="H38" s="17"/>
    </row>
    <row r="39" spans="1:8" ht="19.5" customHeight="1" x14ac:dyDescent="0.25">
      <c r="A39" s="27"/>
      <c r="B39" s="37" t="s">
        <v>454</v>
      </c>
      <c r="C39" s="167">
        <v>10.395000000000001</v>
      </c>
      <c r="D39" s="169">
        <v>4.7250000000000005</v>
      </c>
      <c r="E39" s="170">
        <v>53491</v>
      </c>
      <c r="F39" s="38" t="s">
        <v>115</v>
      </c>
      <c r="H39" s="17"/>
    </row>
    <row r="40" spans="1:8" ht="19.5" customHeight="1" x14ac:dyDescent="0.25">
      <c r="A40" s="27"/>
      <c r="B40" s="37" t="s">
        <v>104</v>
      </c>
      <c r="C40" s="167">
        <v>9.8000000000000007</v>
      </c>
      <c r="D40" s="168">
        <v>5.8310000000000004</v>
      </c>
      <c r="E40" s="170">
        <v>49285</v>
      </c>
      <c r="F40" s="38" t="s">
        <v>116</v>
      </c>
      <c r="H40" s="17"/>
    </row>
    <row r="41" spans="1:8" ht="19.5" customHeight="1" x14ac:dyDescent="0.25">
      <c r="A41" s="27"/>
      <c r="B41" s="37" t="s">
        <v>102</v>
      </c>
      <c r="C41" s="167">
        <v>9.4</v>
      </c>
      <c r="D41" s="169">
        <v>6.18</v>
      </c>
      <c r="E41" s="170">
        <v>55886</v>
      </c>
      <c r="F41" s="38" t="s">
        <v>114</v>
      </c>
      <c r="H41" s="17"/>
    </row>
    <row r="42" spans="1:8" ht="19.5" customHeight="1" x14ac:dyDescent="0.25">
      <c r="A42" s="27"/>
      <c r="B42" s="37" t="s">
        <v>105</v>
      </c>
      <c r="C42" s="167">
        <v>9.16</v>
      </c>
      <c r="D42" s="168">
        <v>5.79</v>
      </c>
      <c r="E42" s="170">
        <v>55666</v>
      </c>
      <c r="F42" s="38" t="s">
        <v>116</v>
      </c>
      <c r="H42" s="17"/>
    </row>
    <row r="43" spans="1:8" ht="19.5" customHeight="1" x14ac:dyDescent="0.25">
      <c r="A43" s="27"/>
      <c r="B43" s="37" t="s">
        <v>106</v>
      </c>
      <c r="C43" s="167">
        <v>8.4</v>
      </c>
      <c r="D43" s="169">
        <v>5.2</v>
      </c>
      <c r="E43" s="170">
        <v>55886</v>
      </c>
      <c r="F43" s="38" t="s">
        <v>114</v>
      </c>
      <c r="H43" s="17"/>
    </row>
    <row r="44" spans="1:8" ht="19.5" customHeight="1" x14ac:dyDescent="0.25">
      <c r="A44" s="27"/>
      <c r="B44" s="37" t="s">
        <v>100</v>
      </c>
      <c r="C44" s="167">
        <v>8.1999999999999993</v>
      </c>
      <c r="D44" s="168">
        <v>7.36</v>
      </c>
      <c r="E44" s="170">
        <v>48759</v>
      </c>
      <c r="F44" s="38" t="s">
        <v>116</v>
      </c>
      <c r="H44" s="17"/>
    </row>
    <row r="45" spans="1:8" ht="19.5" customHeight="1" x14ac:dyDescent="0.25">
      <c r="A45" s="27"/>
      <c r="B45" s="37" t="s">
        <v>117</v>
      </c>
      <c r="C45" s="167">
        <v>120.36280000000002</v>
      </c>
      <c r="D45" s="168">
        <v>55.093120000000006</v>
      </c>
      <c r="E45" s="170"/>
      <c r="F45" s="38"/>
      <c r="H45" s="17"/>
    </row>
    <row r="46" spans="1:8" ht="19.5" customHeight="1" x14ac:dyDescent="0.25">
      <c r="A46" s="27"/>
      <c r="B46" s="164" t="s">
        <v>0</v>
      </c>
      <c r="C46" s="165">
        <v>5754.6952113769994</v>
      </c>
      <c r="D46" s="165">
        <v>2921.3478252999998</v>
      </c>
      <c r="E46" s="166"/>
      <c r="F46" s="166"/>
      <c r="H46" s="17"/>
    </row>
  </sheetData>
  <mergeCells count="1">
    <mergeCell ref="B1:G4"/>
  </mergeCells>
  <conditionalFormatting sqref="B8:E45">
    <cfRule type="expression" dxfId="48" priority="7">
      <formula>MOD(ROW(),2)=0</formula>
    </cfRule>
    <cfRule type="expression" dxfId="47" priority="8">
      <formula>MOD(ROW(),2)=0</formula>
    </cfRule>
  </conditionalFormatting>
  <conditionalFormatting sqref="F8:F44">
    <cfRule type="expression" dxfId="46" priority="5">
      <formula>MOD(ROW(),2)=0</formula>
    </cfRule>
    <cfRule type="expression" dxfId="45" priority="6">
      <formula>MOD(ROW(),2)=0</formula>
    </cfRule>
  </conditionalFormatting>
  <conditionalFormatting sqref="F45">
    <cfRule type="expression" dxfId="44" priority="1">
      <formula>MOD(ROW(),2)=0</formula>
    </cfRule>
    <cfRule type="expression" dxfId="43" priority="2">
      <formula>MOD(ROW(),2)=0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autoPageBreaks="0"/>
  </sheetPr>
  <dimension ref="B1:M68"/>
  <sheetViews>
    <sheetView showGridLines="0" showRowColHeaders="0" showRuler="0" view="pageLayout" zoomScale="80" zoomScaleNormal="85" zoomScalePageLayoutView="80" workbookViewId="0">
      <selection activeCell="I9" sqref="I9"/>
    </sheetView>
  </sheetViews>
  <sheetFormatPr defaultColWidth="9.140625" defaultRowHeight="0" customHeight="1" zeroHeight="1" x14ac:dyDescent="0.2"/>
  <cols>
    <col min="1" max="1" width="16.5703125" style="39" customWidth="1"/>
    <col min="2" max="2" width="30.85546875" style="39" customWidth="1"/>
    <col min="3" max="3" width="10.85546875" style="39" customWidth="1"/>
    <col min="4" max="4" width="5" style="39" customWidth="1"/>
    <col min="5" max="5" width="36.7109375" style="39" customWidth="1"/>
    <col min="6" max="6" width="9.140625" style="39" customWidth="1"/>
    <col min="7" max="7" width="13.7109375" style="39" customWidth="1"/>
    <col min="8" max="10" width="9.140625" style="39" customWidth="1"/>
    <col min="11" max="11" width="12.140625" style="39" bestFit="1" customWidth="1"/>
    <col min="12" max="12" width="9.140625" style="39" customWidth="1"/>
    <col min="13" max="13" width="11.5703125" style="39" customWidth="1"/>
    <col min="14" max="16384" width="9.140625" style="39"/>
  </cols>
  <sheetData>
    <row r="1" spans="2:7" ht="12.75" customHeight="1" x14ac:dyDescent="0.2">
      <c r="B1" s="288"/>
      <c r="C1" s="289"/>
      <c r="D1" s="289"/>
      <c r="E1" s="289"/>
      <c r="F1" s="289"/>
      <c r="G1" s="289"/>
    </row>
    <row r="2" spans="2:7" ht="12.75" customHeight="1" x14ac:dyDescent="0.2">
      <c r="B2" s="289"/>
      <c r="C2" s="289"/>
      <c r="D2" s="289"/>
      <c r="E2" s="289"/>
      <c r="F2" s="289"/>
      <c r="G2" s="289"/>
    </row>
    <row r="3" spans="2:7" ht="12.75" customHeight="1" x14ac:dyDescent="0.2">
      <c r="B3" s="289"/>
      <c r="C3" s="289"/>
      <c r="D3" s="289"/>
      <c r="E3" s="289"/>
      <c r="F3" s="289"/>
      <c r="G3" s="289"/>
    </row>
    <row r="4" spans="2:7" ht="12.75" customHeight="1" x14ac:dyDescent="0.2">
      <c r="B4" s="289"/>
      <c r="C4" s="289"/>
      <c r="D4" s="289"/>
      <c r="E4" s="289"/>
      <c r="F4" s="289"/>
      <c r="G4" s="289"/>
    </row>
    <row r="5" spans="2:7" ht="12.75" customHeight="1" x14ac:dyDescent="0.2">
      <c r="B5" s="289"/>
      <c r="C5" s="289"/>
      <c r="D5" s="289"/>
      <c r="E5" s="289"/>
      <c r="F5" s="289"/>
      <c r="G5" s="289"/>
    </row>
    <row r="6" spans="2:7" ht="12.75" customHeight="1" x14ac:dyDescent="0.2">
      <c r="B6" s="289"/>
      <c r="C6" s="289"/>
      <c r="D6" s="289"/>
      <c r="E6" s="289"/>
      <c r="F6" s="289"/>
      <c r="G6" s="289"/>
    </row>
    <row r="7" spans="2:7" ht="9" customHeight="1" x14ac:dyDescent="0.2"/>
    <row r="8" spans="2:7" ht="12.75" customHeight="1" x14ac:dyDescent="0.2"/>
    <row r="9" spans="2:7" ht="12.75" customHeight="1" thickBot="1" x14ac:dyDescent="0.25"/>
    <row r="10" spans="2:7" ht="33.75" customHeight="1" thickTop="1" x14ac:dyDescent="0.2">
      <c r="B10" s="291" t="s">
        <v>137</v>
      </c>
      <c r="C10" s="292"/>
      <c r="E10" s="295" t="s">
        <v>137</v>
      </c>
      <c r="F10" s="296"/>
    </row>
    <row r="11" spans="2:7" ht="15.75" x14ac:dyDescent="0.2">
      <c r="B11" s="293" t="s">
        <v>462</v>
      </c>
      <c r="C11" s="294"/>
      <c r="E11" s="297" t="s">
        <v>462</v>
      </c>
      <c r="F11" s="298"/>
    </row>
    <row r="12" spans="2:7" ht="12.75" x14ac:dyDescent="0.2">
      <c r="B12" s="181" t="s">
        <v>9</v>
      </c>
      <c r="C12" s="182">
        <v>1271</v>
      </c>
      <c r="D12" s="180"/>
      <c r="E12" s="183" t="s">
        <v>8</v>
      </c>
      <c r="F12" s="184">
        <v>19133</v>
      </c>
    </row>
    <row r="13" spans="2:7" ht="14.25" x14ac:dyDescent="0.2">
      <c r="B13" s="193" t="s">
        <v>138</v>
      </c>
      <c r="C13" s="194">
        <v>934</v>
      </c>
      <c r="D13" s="180"/>
      <c r="E13" s="197" t="s">
        <v>146</v>
      </c>
      <c r="F13" s="198">
        <v>6489</v>
      </c>
    </row>
    <row r="14" spans="2:7" ht="12.75" x14ac:dyDescent="0.2">
      <c r="B14" s="193" t="s">
        <v>139</v>
      </c>
      <c r="C14" s="194">
        <v>369</v>
      </c>
      <c r="D14" s="180"/>
      <c r="E14" s="197" t="s">
        <v>7</v>
      </c>
      <c r="F14" s="198">
        <v>6136</v>
      </c>
    </row>
    <row r="15" spans="2:7" ht="14.25" x14ac:dyDescent="0.2">
      <c r="B15" s="193" t="s">
        <v>140</v>
      </c>
      <c r="C15" s="194">
        <v>-32</v>
      </c>
      <c r="D15" s="180"/>
      <c r="E15" s="197" t="s">
        <v>147</v>
      </c>
      <c r="F15" s="198">
        <v>277</v>
      </c>
    </row>
    <row r="16" spans="2:7" ht="14.25" x14ac:dyDescent="0.2">
      <c r="B16" s="185"/>
      <c r="C16" s="186"/>
      <c r="D16" s="180"/>
      <c r="E16" s="197" t="s">
        <v>148</v>
      </c>
      <c r="F16" s="198">
        <v>682</v>
      </c>
    </row>
    <row r="17" spans="2:13" ht="12.75" x14ac:dyDescent="0.2">
      <c r="B17" s="181" t="s">
        <v>6</v>
      </c>
      <c r="C17" s="182">
        <v>19524</v>
      </c>
      <c r="D17" s="180"/>
      <c r="E17" s="197" t="s">
        <v>5</v>
      </c>
      <c r="F17" s="198">
        <v>87</v>
      </c>
    </row>
    <row r="18" spans="2:13" ht="12.75" x14ac:dyDescent="0.2">
      <c r="B18" s="193" t="s">
        <v>141</v>
      </c>
      <c r="C18" s="194">
        <v>1370</v>
      </c>
      <c r="D18" s="180"/>
      <c r="E18" s="197" t="s">
        <v>4</v>
      </c>
      <c r="F18" s="198">
        <v>5462</v>
      </c>
    </row>
    <row r="19" spans="2:13" ht="14.25" x14ac:dyDescent="0.2">
      <c r="B19" s="193" t="s">
        <v>149</v>
      </c>
      <c r="C19" s="194">
        <v>3960</v>
      </c>
      <c r="D19" s="180"/>
      <c r="E19" s="187"/>
      <c r="F19" s="188"/>
    </row>
    <row r="20" spans="2:13" ht="14.25" x14ac:dyDescent="0.2">
      <c r="B20" s="193" t="s">
        <v>150</v>
      </c>
      <c r="C20" s="194">
        <v>1372</v>
      </c>
      <c r="D20" s="180"/>
      <c r="E20" s="187"/>
      <c r="F20" s="188"/>
    </row>
    <row r="21" spans="2:13" ht="12.75" x14ac:dyDescent="0.2">
      <c r="B21" s="193" t="s">
        <v>142</v>
      </c>
      <c r="C21" s="194">
        <v>4920</v>
      </c>
      <c r="D21" s="180"/>
      <c r="E21" s="187"/>
      <c r="F21" s="188"/>
    </row>
    <row r="22" spans="2:13" ht="12.75" x14ac:dyDescent="0.2">
      <c r="B22" s="193" t="s">
        <v>143</v>
      </c>
      <c r="C22" s="194">
        <v>5023</v>
      </c>
      <c r="D22" s="180"/>
      <c r="E22" s="183" t="s">
        <v>144</v>
      </c>
      <c r="F22" s="184">
        <v>1518</v>
      </c>
    </row>
    <row r="23" spans="2:13" ht="12.75" x14ac:dyDescent="0.2">
      <c r="B23" s="193" t="s">
        <v>3</v>
      </c>
      <c r="C23" s="194">
        <v>258</v>
      </c>
      <c r="D23" s="180"/>
      <c r="E23" s="189"/>
      <c r="F23" s="190"/>
    </row>
    <row r="24" spans="2:13" ht="12.75" x14ac:dyDescent="0.2">
      <c r="B24" s="193" t="s">
        <v>2</v>
      </c>
      <c r="C24" s="194">
        <v>1834</v>
      </c>
      <c r="D24" s="180"/>
      <c r="E24" s="189"/>
      <c r="F24" s="190"/>
    </row>
    <row r="25" spans="2:13" ht="14.25" x14ac:dyDescent="0.2">
      <c r="B25" s="193" t="s">
        <v>151</v>
      </c>
      <c r="C25" s="194">
        <v>657</v>
      </c>
      <c r="D25" s="180"/>
      <c r="E25" s="183" t="s">
        <v>145</v>
      </c>
      <c r="F25" s="184">
        <v>145</v>
      </c>
    </row>
    <row r="26" spans="2:13" ht="15" thickBot="1" x14ac:dyDescent="0.25">
      <c r="B26" s="195" t="s">
        <v>152</v>
      </c>
      <c r="C26" s="196">
        <v>130</v>
      </c>
      <c r="D26" s="180"/>
      <c r="E26" s="191"/>
      <c r="F26" s="192"/>
    </row>
    <row r="27" spans="2:13" ht="12.75" customHeight="1" thickTop="1" x14ac:dyDescent="0.25">
      <c r="D27" s="44"/>
    </row>
    <row r="28" spans="2:13" ht="21" customHeight="1" x14ac:dyDescent="0.2">
      <c r="B28" s="290" t="s">
        <v>153</v>
      </c>
      <c r="C28" s="290"/>
      <c r="D28" s="290"/>
      <c r="E28" s="290"/>
      <c r="F28" s="290"/>
    </row>
    <row r="29" spans="2:13" ht="12.75" customHeight="1" x14ac:dyDescent="0.25">
      <c r="B29" s="290" t="s">
        <v>154</v>
      </c>
      <c r="C29" s="290"/>
      <c r="D29" s="290"/>
      <c r="E29" s="290"/>
      <c r="F29" s="290"/>
      <c r="I29" s="40"/>
      <c r="J29" s="40"/>
      <c r="K29" s="40"/>
      <c r="L29" s="40"/>
      <c r="M29" s="42"/>
    </row>
    <row r="30" spans="2:13" ht="12.75" customHeight="1" x14ac:dyDescent="0.25">
      <c r="B30" s="290" t="s">
        <v>155</v>
      </c>
      <c r="C30" s="290"/>
      <c r="D30" s="290"/>
      <c r="E30" s="290"/>
      <c r="F30" s="290"/>
      <c r="I30" s="40"/>
      <c r="J30" s="40"/>
      <c r="K30" s="40"/>
      <c r="L30" s="40"/>
      <c r="M30" s="42"/>
    </row>
    <row r="31" spans="2:13" ht="12.75" customHeight="1" x14ac:dyDescent="0.25">
      <c r="B31" s="290" t="s">
        <v>156</v>
      </c>
      <c r="C31" s="290"/>
      <c r="D31" s="290"/>
      <c r="E31" s="290"/>
      <c r="F31" s="290"/>
      <c r="I31" s="40"/>
      <c r="J31" s="40"/>
      <c r="K31" s="43"/>
      <c r="L31" s="40"/>
      <c r="M31" s="42"/>
    </row>
    <row r="32" spans="2:13" ht="12.75" customHeight="1" x14ac:dyDescent="0.25">
      <c r="B32" s="290" t="s">
        <v>157</v>
      </c>
      <c r="C32" s="290"/>
      <c r="D32" s="290"/>
      <c r="E32" s="290"/>
      <c r="F32" s="290"/>
      <c r="I32" s="40"/>
      <c r="J32" s="40"/>
      <c r="K32" s="43"/>
      <c r="L32" s="40"/>
      <c r="M32" s="42"/>
    </row>
    <row r="33" spans="2:13" ht="12.75" customHeight="1" x14ac:dyDescent="0.25">
      <c r="B33" s="290" t="s">
        <v>158</v>
      </c>
      <c r="C33" s="290"/>
      <c r="D33" s="290"/>
      <c r="E33" s="290"/>
      <c r="F33" s="290"/>
      <c r="I33" s="40"/>
      <c r="J33" s="40"/>
      <c r="K33" s="40"/>
      <c r="L33" s="40"/>
      <c r="M33" s="42"/>
    </row>
    <row r="34" spans="2:13" ht="12.75" customHeight="1" x14ac:dyDescent="0.25">
      <c r="B34" s="290" t="s">
        <v>159</v>
      </c>
      <c r="C34" s="290"/>
      <c r="D34" s="290"/>
      <c r="E34" s="290"/>
      <c r="F34" s="290"/>
      <c r="I34" s="40"/>
      <c r="J34" s="40"/>
      <c r="K34" s="40"/>
      <c r="L34" s="40"/>
      <c r="M34" s="42"/>
    </row>
    <row r="35" spans="2:13" ht="12.75" customHeight="1" x14ac:dyDescent="0.25">
      <c r="B35" s="290" t="s">
        <v>160</v>
      </c>
      <c r="C35" s="290"/>
      <c r="D35" s="290"/>
      <c r="E35" s="290"/>
      <c r="F35" s="290"/>
      <c r="I35" s="40"/>
      <c r="J35" s="40"/>
      <c r="K35" s="40"/>
      <c r="L35" s="40"/>
      <c r="M35" s="42"/>
    </row>
    <row r="36" spans="2:13" ht="12.75" customHeight="1" x14ac:dyDescent="0.25">
      <c r="I36" s="40"/>
      <c r="J36" s="40"/>
      <c r="K36" s="40"/>
      <c r="L36" s="40"/>
      <c r="M36" s="42"/>
    </row>
    <row r="37" spans="2:13" ht="12.75" customHeight="1" x14ac:dyDescent="0.25">
      <c r="I37" s="40"/>
      <c r="J37" s="40"/>
      <c r="K37" s="40"/>
      <c r="L37" s="40"/>
      <c r="M37" s="42"/>
    </row>
    <row r="38" spans="2:13" ht="12.75" customHeight="1" x14ac:dyDescent="0.25">
      <c r="I38" s="40"/>
      <c r="J38" s="40"/>
      <c r="K38" s="40"/>
      <c r="L38" s="40"/>
      <c r="M38" s="42"/>
    </row>
    <row r="39" spans="2:13" ht="12.75" customHeight="1" x14ac:dyDescent="0.2">
      <c r="I39" s="40"/>
      <c r="J39" s="40"/>
      <c r="K39" s="40"/>
      <c r="L39" s="40"/>
      <c r="M39" s="41"/>
    </row>
    <row r="40" spans="2:13" ht="12.75" customHeight="1" x14ac:dyDescent="0.2">
      <c r="I40" s="40"/>
      <c r="J40" s="40"/>
      <c r="K40" s="40"/>
      <c r="L40" s="40"/>
      <c r="M40" s="40"/>
    </row>
    <row r="41" spans="2:13" ht="12.75" customHeight="1" x14ac:dyDescent="0.2">
      <c r="I41" s="40"/>
      <c r="J41" s="40"/>
      <c r="K41" s="40"/>
      <c r="L41" s="40"/>
      <c r="M41" s="40"/>
    </row>
    <row r="42" spans="2:13" ht="12.75" customHeight="1" x14ac:dyDescent="0.2">
      <c r="I42" s="40"/>
      <c r="J42" s="40"/>
      <c r="K42" s="40"/>
      <c r="L42" s="40"/>
      <c r="M42" s="40"/>
    </row>
    <row r="43" spans="2:13" ht="12.75" customHeight="1" x14ac:dyDescent="0.2">
      <c r="I43" s="40"/>
      <c r="J43" s="40"/>
      <c r="K43" s="40"/>
      <c r="L43" s="40"/>
      <c r="M43" s="40"/>
    </row>
    <row r="44" spans="2:13" ht="12.75" customHeight="1" x14ac:dyDescent="0.2"/>
    <row r="45" spans="2:13" ht="12.75" customHeight="1" x14ac:dyDescent="0.2"/>
    <row r="46" spans="2:13" ht="12.75" customHeight="1" x14ac:dyDescent="0.2"/>
    <row r="47" spans="2:13" ht="12.75" customHeight="1" x14ac:dyDescent="0.2"/>
    <row r="48" spans="2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mergeCells count="13">
    <mergeCell ref="B1:G6"/>
    <mergeCell ref="B10:C10"/>
    <mergeCell ref="B11:C11"/>
    <mergeCell ref="E10:F10"/>
    <mergeCell ref="E11:F11"/>
    <mergeCell ref="B28:F28"/>
    <mergeCell ref="B34:F34"/>
    <mergeCell ref="B35:F35"/>
    <mergeCell ref="B29:F29"/>
    <mergeCell ref="B30:F30"/>
    <mergeCell ref="B31:F31"/>
    <mergeCell ref="B32:F32"/>
    <mergeCell ref="B33:F33"/>
  </mergeCells>
  <conditionalFormatting sqref="B13:C15 B18:C26">
    <cfRule type="expression" dxfId="42" priority="2">
      <formula>MOD(ROW(),2)=0</formula>
    </cfRule>
  </conditionalFormatting>
  <conditionalFormatting sqref="E13:F18">
    <cfRule type="expression" dxfId="41" priority="1">
      <formula>MOD(ROW(),2)=0</formula>
    </cfRule>
  </conditionalFormatting>
  <pageMargins left="0" right="0" top="0" bottom="0" header="0" footer="0"/>
  <pageSetup paperSize="9" scale="75" orientation="landscape" r:id="rId1"/>
  <headerFooter alignWithMargins="0">
    <oddFooter>&amp;R_x000D_&amp;1#&amp;"Calibri"&amp;10&amp;K000000 Classificação: Público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7"/>
  <sheetViews>
    <sheetView showGridLines="0" showRowColHeaders="0" topLeftCell="A4" zoomScale="80" zoomScaleNormal="80" workbookViewId="0">
      <selection activeCell="H27" sqref="H27"/>
    </sheetView>
  </sheetViews>
  <sheetFormatPr defaultColWidth="7" defaultRowHeight="15" x14ac:dyDescent="0.25"/>
  <cols>
    <col min="1" max="1" width="4.140625" customWidth="1"/>
    <col min="2" max="2" width="28.28515625" bestFit="1" customWidth="1"/>
    <col min="3" max="3" width="12.42578125" customWidth="1"/>
    <col min="4" max="4" width="10.85546875" customWidth="1"/>
    <col min="5" max="5" width="13.7109375" bestFit="1" customWidth="1"/>
    <col min="6" max="6" width="12" bestFit="1" customWidth="1"/>
    <col min="7" max="7" width="11.140625" customWidth="1"/>
    <col min="8" max="8" width="13.7109375" bestFit="1" customWidth="1"/>
    <col min="9" max="9" width="8.42578125" customWidth="1"/>
    <col min="10" max="10" width="9.85546875" bestFit="1" customWidth="1"/>
  </cols>
  <sheetData>
    <row r="1" spans="2:10" x14ac:dyDescent="0.25">
      <c r="B1" s="288"/>
      <c r="C1" s="289"/>
      <c r="D1" s="289"/>
      <c r="E1" s="289"/>
      <c r="F1" s="289"/>
      <c r="G1" s="289"/>
    </row>
    <row r="2" spans="2:10" x14ac:dyDescent="0.25">
      <c r="B2" s="289"/>
      <c r="C2" s="289"/>
      <c r="D2" s="289"/>
      <c r="E2" s="289"/>
      <c r="F2" s="289"/>
      <c r="G2" s="289"/>
    </row>
    <row r="3" spans="2:10" x14ac:dyDescent="0.25">
      <c r="B3" s="289"/>
      <c r="C3" s="289"/>
      <c r="D3" s="289"/>
      <c r="E3" s="289"/>
      <c r="F3" s="289"/>
      <c r="G3" s="289"/>
    </row>
    <row r="4" spans="2:10" x14ac:dyDescent="0.25">
      <c r="B4" s="289"/>
      <c r="C4" s="289"/>
      <c r="D4" s="289"/>
      <c r="E4" s="289"/>
      <c r="F4" s="289"/>
      <c r="G4" s="289"/>
    </row>
    <row r="5" spans="2:10" x14ac:dyDescent="0.25">
      <c r="B5" s="289"/>
      <c r="C5" s="289"/>
      <c r="D5" s="289"/>
      <c r="E5" s="289"/>
      <c r="F5" s="289"/>
      <c r="G5" s="289"/>
    </row>
    <row r="6" spans="2:10" x14ac:dyDescent="0.25">
      <c r="B6" s="289"/>
      <c r="C6" s="289"/>
      <c r="D6" s="289"/>
      <c r="E6" s="289"/>
      <c r="F6" s="289"/>
      <c r="G6" s="289"/>
    </row>
    <row r="8" spans="2:10" ht="24.95" customHeight="1" x14ac:dyDescent="0.25">
      <c r="B8" s="48"/>
      <c r="C8" s="300" t="s">
        <v>399</v>
      </c>
      <c r="D8" s="301"/>
      <c r="E8" s="301"/>
      <c r="F8" s="300" t="s">
        <v>35</v>
      </c>
      <c r="G8" s="301"/>
      <c r="H8" s="301"/>
      <c r="I8" s="300" t="s">
        <v>15</v>
      </c>
      <c r="J8" s="301"/>
    </row>
    <row r="9" spans="2:10" ht="72.95" customHeight="1" x14ac:dyDescent="0.25">
      <c r="B9" s="49"/>
      <c r="C9" s="71" t="s">
        <v>14</v>
      </c>
      <c r="D9" s="71" t="s">
        <v>13</v>
      </c>
      <c r="E9" s="71" t="s">
        <v>12</v>
      </c>
      <c r="F9" s="71" t="s">
        <v>14</v>
      </c>
      <c r="G9" s="71" t="s">
        <v>13</v>
      </c>
      <c r="H9" s="71" t="s">
        <v>12</v>
      </c>
      <c r="I9" s="71" t="s">
        <v>11</v>
      </c>
      <c r="J9" s="71" t="s">
        <v>10</v>
      </c>
    </row>
    <row r="10" spans="2:10" ht="18.600000000000001" customHeight="1" x14ac:dyDescent="0.25">
      <c r="B10" s="50" t="s">
        <v>161</v>
      </c>
      <c r="C10" s="54">
        <v>2841768</v>
      </c>
      <c r="D10" s="54">
        <v>3115806</v>
      </c>
      <c r="E10" s="57">
        <v>1096.43</v>
      </c>
      <c r="F10" s="54">
        <v>2875007</v>
      </c>
      <c r="G10" s="54">
        <v>2659585</v>
      </c>
      <c r="H10" s="57">
        <v>925.07</v>
      </c>
      <c r="I10" s="57">
        <v>-1.1599999999999999</v>
      </c>
      <c r="J10" s="57">
        <v>17.149999999999999</v>
      </c>
    </row>
    <row r="11" spans="2:10" ht="18.600000000000001" customHeight="1" x14ac:dyDescent="0.25">
      <c r="B11" s="51" t="s">
        <v>162</v>
      </c>
      <c r="C11" s="55">
        <v>4158420</v>
      </c>
      <c r="D11" s="55">
        <v>1393200</v>
      </c>
      <c r="E11" s="58">
        <v>335.03</v>
      </c>
      <c r="F11" s="55">
        <v>3801715</v>
      </c>
      <c r="G11" s="55">
        <v>1210151</v>
      </c>
      <c r="H11" s="58">
        <v>318.32</v>
      </c>
      <c r="I11" s="58">
        <v>9.3800000000000008</v>
      </c>
      <c r="J11" s="58">
        <v>15.13</v>
      </c>
    </row>
    <row r="12" spans="2:10" ht="18.600000000000001" customHeight="1" x14ac:dyDescent="0.25">
      <c r="B12" s="50" t="s">
        <v>163</v>
      </c>
      <c r="C12" s="54">
        <v>2276420</v>
      </c>
      <c r="D12" s="54">
        <v>1743177</v>
      </c>
      <c r="E12" s="57">
        <v>765.75</v>
      </c>
      <c r="F12" s="54">
        <v>2105940</v>
      </c>
      <c r="G12" s="54">
        <v>1320731</v>
      </c>
      <c r="H12" s="57">
        <v>627.15</v>
      </c>
      <c r="I12" s="57">
        <v>8.1</v>
      </c>
      <c r="J12" s="57">
        <v>31.99</v>
      </c>
    </row>
    <row r="13" spans="2:10" ht="18.600000000000001" customHeight="1" x14ac:dyDescent="0.25">
      <c r="B13" s="51" t="s">
        <v>164</v>
      </c>
      <c r="C13" s="55">
        <v>545936</v>
      </c>
      <c r="D13" s="55">
        <v>489779</v>
      </c>
      <c r="E13" s="58">
        <v>897.14</v>
      </c>
      <c r="F13" s="55">
        <v>844374</v>
      </c>
      <c r="G13" s="55">
        <v>534815</v>
      </c>
      <c r="H13" s="58">
        <v>633.39</v>
      </c>
      <c r="I13" s="58">
        <v>-35.340000000000003</v>
      </c>
      <c r="J13" s="58">
        <v>-8.42</v>
      </c>
    </row>
    <row r="14" spans="2:10" ht="18.600000000000001" customHeight="1" x14ac:dyDescent="0.25">
      <c r="B14" s="50" t="s">
        <v>165</v>
      </c>
      <c r="C14" s="54">
        <v>204191</v>
      </c>
      <c r="D14" s="54">
        <v>179314</v>
      </c>
      <c r="E14" s="57">
        <v>878.17</v>
      </c>
      <c r="F14" s="54">
        <v>186717</v>
      </c>
      <c r="G14" s="54">
        <v>137104</v>
      </c>
      <c r="H14" s="57">
        <v>734.29</v>
      </c>
      <c r="I14" s="57">
        <v>9.36</v>
      </c>
      <c r="J14" s="57">
        <v>30.79</v>
      </c>
    </row>
    <row r="15" spans="2:10" ht="18.600000000000001" customHeight="1" x14ac:dyDescent="0.25">
      <c r="B15" s="51" t="s">
        <v>166</v>
      </c>
      <c r="C15" s="55">
        <v>285011</v>
      </c>
      <c r="D15" s="55">
        <v>167372</v>
      </c>
      <c r="E15" s="58">
        <v>587.25</v>
      </c>
      <c r="F15" s="55">
        <v>355356</v>
      </c>
      <c r="G15" s="55">
        <v>211955</v>
      </c>
      <c r="H15" s="58">
        <v>596.46</v>
      </c>
      <c r="I15" s="58">
        <v>-19.8</v>
      </c>
      <c r="J15" s="58">
        <v>-21.03</v>
      </c>
    </row>
    <row r="16" spans="2:10" ht="18.600000000000001" customHeight="1" x14ac:dyDescent="0.25">
      <c r="B16" s="50" t="s">
        <v>167</v>
      </c>
      <c r="C16" s="54">
        <v>339958</v>
      </c>
      <c r="D16" s="54">
        <v>246977</v>
      </c>
      <c r="E16" s="57">
        <v>726.49</v>
      </c>
      <c r="F16" s="54">
        <v>347115</v>
      </c>
      <c r="G16" s="54">
        <v>194880</v>
      </c>
      <c r="H16" s="57">
        <v>561.42999999999995</v>
      </c>
      <c r="I16" s="57">
        <v>-2.06</v>
      </c>
      <c r="J16" s="57">
        <v>26.73</v>
      </c>
    </row>
    <row r="17" spans="1:10" ht="18.600000000000001" customHeight="1" x14ac:dyDescent="0.25">
      <c r="B17" s="82" t="s">
        <v>168</v>
      </c>
      <c r="C17" s="83">
        <v>10651704</v>
      </c>
      <c r="D17" s="83">
        <v>7335625</v>
      </c>
      <c r="E17" s="101">
        <v>688.68</v>
      </c>
      <c r="F17" s="83">
        <v>10516224</v>
      </c>
      <c r="G17" s="83">
        <v>6269221</v>
      </c>
      <c r="H17" s="101">
        <v>596.15</v>
      </c>
      <c r="I17" s="101">
        <v>1.29</v>
      </c>
      <c r="J17" s="101">
        <v>17.010000000000002</v>
      </c>
    </row>
    <row r="18" spans="1:10" ht="18.600000000000001" customHeight="1" x14ac:dyDescent="0.25">
      <c r="B18" s="50" t="s">
        <v>169</v>
      </c>
      <c r="C18" s="54">
        <v>9854</v>
      </c>
      <c r="D18" s="56" t="s">
        <v>170</v>
      </c>
      <c r="E18" s="59" t="s">
        <v>170</v>
      </c>
      <c r="F18" s="54">
        <v>8560</v>
      </c>
      <c r="G18" s="54" t="s">
        <v>170</v>
      </c>
      <c r="H18" s="57" t="s">
        <v>170</v>
      </c>
      <c r="I18" s="57">
        <v>15.12</v>
      </c>
      <c r="J18" s="59" t="s">
        <v>170</v>
      </c>
    </row>
    <row r="19" spans="1:10" ht="27.75" customHeight="1" x14ac:dyDescent="0.25">
      <c r="B19" s="51" t="s">
        <v>171</v>
      </c>
      <c r="C19" s="201" t="s">
        <v>170</v>
      </c>
      <c r="D19" s="202">
        <v>77884</v>
      </c>
      <c r="E19" s="203" t="s">
        <v>170</v>
      </c>
      <c r="F19" s="202" t="s">
        <v>170</v>
      </c>
      <c r="G19" s="202">
        <v>5794</v>
      </c>
      <c r="H19" s="203" t="s">
        <v>170</v>
      </c>
      <c r="I19" s="203"/>
      <c r="J19" s="204">
        <v>1244.22</v>
      </c>
    </row>
    <row r="20" spans="1:10" ht="18.600000000000001" customHeight="1" x14ac:dyDescent="0.25">
      <c r="B20" s="52"/>
      <c r="C20" s="56">
        <v>10661558</v>
      </c>
      <c r="D20" s="56">
        <v>7413509</v>
      </c>
      <c r="E20" s="59">
        <v>695.35</v>
      </c>
      <c r="F20" s="56">
        <v>10524784</v>
      </c>
      <c r="G20" s="56">
        <v>6275015</v>
      </c>
      <c r="H20" s="59">
        <v>596.21</v>
      </c>
      <c r="I20" s="59">
        <v>1.3</v>
      </c>
      <c r="J20" s="59">
        <v>18.14</v>
      </c>
    </row>
    <row r="21" spans="1:10" ht="30" customHeight="1" x14ac:dyDescent="0.25">
      <c r="B21" s="51" t="s">
        <v>172</v>
      </c>
      <c r="C21" s="55">
        <v>3155649</v>
      </c>
      <c r="D21" s="55">
        <v>866323</v>
      </c>
      <c r="E21" s="58">
        <v>274.52999999999997</v>
      </c>
      <c r="F21" s="55">
        <v>2716110</v>
      </c>
      <c r="G21" s="55">
        <v>750541</v>
      </c>
      <c r="H21" s="58">
        <v>276.33</v>
      </c>
      <c r="I21" s="58">
        <v>16.18</v>
      </c>
      <c r="J21" s="58">
        <v>15.43</v>
      </c>
    </row>
    <row r="22" spans="1:10" ht="18.600000000000001" customHeight="1" x14ac:dyDescent="0.25">
      <c r="B22" s="50" t="s">
        <v>173</v>
      </c>
      <c r="C22" s="54" t="s">
        <v>170</v>
      </c>
      <c r="D22" s="54">
        <v>24224</v>
      </c>
      <c r="E22" s="59" t="s">
        <v>170</v>
      </c>
      <c r="F22" s="54" t="s">
        <v>170</v>
      </c>
      <c r="G22" s="54">
        <v>-73719</v>
      </c>
      <c r="H22" s="59" t="s">
        <v>170</v>
      </c>
      <c r="I22" s="59" t="s">
        <v>170</v>
      </c>
      <c r="J22" s="57">
        <v>-132.86000000000001</v>
      </c>
    </row>
    <row r="23" spans="1:10" ht="18.600000000000001" customHeight="1" x14ac:dyDescent="0.25">
      <c r="B23" s="82" t="s">
        <v>0</v>
      </c>
      <c r="C23" s="83">
        <v>13817207</v>
      </c>
      <c r="D23" s="83">
        <v>8304056</v>
      </c>
      <c r="E23" s="101">
        <v>600.99</v>
      </c>
      <c r="F23" s="83">
        <v>13240894</v>
      </c>
      <c r="G23" s="83">
        <v>6951837</v>
      </c>
      <c r="H23" s="101">
        <v>525.03</v>
      </c>
      <c r="I23" s="101">
        <v>4.3499999999999996</v>
      </c>
      <c r="J23" s="101">
        <v>19.45</v>
      </c>
    </row>
    <row r="25" spans="1:10" x14ac:dyDescent="0.25">
      <c r="A25" s="47"/>
      <c r="B25" s="299" t="s">
        <v>397</v>
      </c>
      <c r="C25" s="299"/>
      <c r="D25" s="299"/>
      <c r="E25" s="299"/>
    </row>
    <row r="26" spans="1:10" ht="35.25" customHeight="1" x14ac:dyDescent="0.25">
      <c r="A26" s="46"/>
      <c r="B26" s="299" t="s">
        <v>398</v>
      </c>
      <c r="C26" s="299"/>
      <c r="D26" s="299"/>
      <c r="E26" s="299"/>
    </row>
    <row r="27" spans="1:10" x14ac:dyDescent="0.25">
      <c r="A27" s="46"/>
    </row>
  </sheetData>
  <mergeCells count="6">
    <mergeCell ref="B26:E26"/>
    <mergeCell ref="B1:G6"/>
    <mergeCell ref="C8:E8"/>
    <mergeCell ref="F8:H8"/>
    <mergeCell ref="I8:J8"/>
    <mergeCell ref="B25:E25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5:G38"/>
  <sheetViews>
    <sheetView showGridLines="0" showRowColHeaders="0" zoomScale="80" zoomScaleNormal="80" workbookViewId="0">
      <selection activeCell="B19" sqref="B19"/>
    </sheetView>
  </sheetViews>
  <sheetFormatPr defaultColWidth="8.7109375" defaultRowHeight="15" customHeight="1" x14ac:dyDescent="0.25"/>
  <cols>
    <col min="1" max="1" width="12.140625" customWidth="1"/>
    <col min="2" max="2" width="57.7109375" bestFit="1" customWidth="1"/>
    <col min="3" max="3" width="20.5703125" customWidth="1"/>
    <col min="4" max="4" width="24.140625" customWidth="1"/>
    <col min="5" max="5" width="14.7109375" customWidth="1"/>
    <col min="6" max="6" width="19.28515625" customWidth="1"/>
    <col min="7" max="8" width="8.7109375" customWidth="1"/>
  </cols>
  <sheetData>
    <row r="5" spans="2:7" x14ac:dyDescent="0.25">
      <c r="B5" s="288"/>
      <c r="C5" s="288"/>
      <c r="D5" s="288"/>
      <c r="E5" s="289"/>
      <c r="F5" s="289"/>
      <c r="G5" s="289"/>
    </row>
    <row r="6" spans="2:7" x14ac:dyDescent="0.25">
      <c r="B6" s="289"/>
      <c r="C6" s="289"/>
      <c r="D6" s="289"/>
      <c r="E6" s="289"/>
      <c r="F6" s="289"/>
      <c r="G6" s="289"/>
    </row>
    <row r="7" spans="2:7" x14ac:dyDescent="0.25">
      <c r="B7" s="289"/>
      <c r="C7" s="289"/>
      <c r="D7" s="289"/>
      <c r="E7" s="289"/>
      <c r="F7" s="289"/>
      <c r="G7" s="289"/>
    </row>
    <row r="8" spans="2:7" ht="21" customHeight="1" x14ac:dyDescent="0.25">
      <c r="B8" s="70" t="s">
        <v>21</v>
      </c>
      <c r="C8" s="2"/>
      <c r="D8" s="2"/>
    </row>
    <row r="9" spans="2:7" ht="24" customHeight="1" x14ac:dyDescent="0.25">
      <c r="B9" s="302"/>
      <c r="C9" s="303" t="s">
        <v>25</v>
      </c>
      <c r="D9" s="304"/>
    </row>
    <row r="10" spans="2:7" ht="24" customHeight="1" x14ac:dyDescent="0.25">
      <c r="B10" s="302"/>
      <c r="C10" s="102">
        <v>44651</v>
      </c>
      <c r="D10" s="102">
        <v>44286</v>
      </c>
    </row>
    <row r="11" spans="2:7" ht="24" customHeight="1" x14ac:dyDescent="0.25">
      <c r="B11" s="139" t="s">
        <v>174</v>
      </c>
      <c r="C11" s="140">
        <v>394055</v>
      </c>
      <c r="D11" s="140">
        <v>487525</v>
      </c>
    </row>
    <row r="12" spans="2:7" ht="24" customHeight="1" x14ac:dyDescent="0.25">
      <c r="B12" s="139" t="s">
        <v>175</v>
      </c>
      <c r="C12" s="140">
        <v>214718</v>
      </c>
      <c r="D12" s="140">
        <v>202065</v>
      </c>
    </row>
    <row r="13" spans="2:7" ht="24" customHeight="1" x14ac:dyDescent="0.25">
      <c r="B13" s="139" t="s">
        <v>176</v>
      </c>
      <c r="C13" s="140">
        <v>89298</v>
      </c>
      <c r="D13" s="140">
        <v>61144</v>
      </c>
    </row>
    <row r="14" spans="2:7" ht="24" customHeight="1" x14ac:dyDescent="0.25">
      <c r="B14" s="139" t="s">
        <v>177</v>
      </c>
      <c r="C14" s="140">
        <v>93764</v>
      </c>
      <c r="D14" s="140">
        <v>39332</v>
      </c>
    </row>
    <row r="15" spans="2:7" ht="24" customHeight="1" x14ac:dyDescent="0.25">
      <c r="B15" s="139" t="s">
        <v>178</v>
      </c>
      <c r="C15" s="140">
        <v>151414</v>
      </c>
      <c r="D15" s="140">
        <v>95500</v>
      </c>
    </row>
    <row r="16" spans="2:7" ht="24" customHeight="1" x14ac:dyDescent="0.25">
      <c r="B16" s="139" t="s">
        <v>179</v>
      </c>
      <c r="C16" s="140">
        <v>110083</v>
      </c>
      <c r="D16" s="140">
        <v>84987</v>
      </c>
    </row>
    <row r="17" spans="2:4" ht="24" customHeight="1" x14ac:dyDescent="0.25">
      <c r="B17" s="139" t="s">
        <v>180</v>
      </c>
      <c r="C17" s="140">
        <v>625633</v>
      </c>
      <c r="D17" s="140">
        <v>1122835</v>
      </c>
    </row>
    <row r="18" spans="2:4" ht="24" customHeight="1" x14ac:dyDescent="0.25">
      <c r="B18" s="139" t="s">
        <v>455</v>
      </c>
      <c r="C18" s="140">
        <v>1230941</v>
      </c>
      <c r="D18" s="140">
        <v>1035843</v>
      </c>
    </row>
    <row r="19" spans="2:4" ht="24" customHeight="1" x14ac:dyDescent="0.25">
      <c r="B19" s="139" t="s">
        <v>181</v>
      </c>
      <c r="C19" s="140">
        <v>453588</v>
      </c>
      <c r="D19" s="140">
        <v>255024</v>
      </c>
    </row>
    <row r="20" spans="2:4" ht="24" customHeight="1" x14ac:dyDescent="0.25">
      <c r="B20" s="139" t="s">
        <v>182</v>
      </c>
      <c r="C20" s="140">
        <v>-260112</v>
      </c>
      <c r="D20" s="140">
        <v>-276141</v>
      </c>
    </row>
    <row r="21" spans="2:4" ht="24" customHeight="1" thickBot="1" x14ac:dyDescent="0.3">
      <c r="B21" s="141"/>
      <c r="C21" s="142">
        <v>3103382</v>
      </c>
      <c r="D21" s="143">
        <v>3108114</v>
      </c>
    </row>
    <row r="22" spans="2:4" ht="15.75" thickTop="1" x14ac:dyDescent="0.25"/>
    <row r="25" spans="2:4" x14ac:dyDescent="0.25">
      <c r="C25" s="63"/>
      <c r="D25" s="63"/>
    </row>
    <row r="26" spans="2:4" x14ac:dyDescent="0.25">
      <c r="C26" s="45"/>
      <c r="D26" s="45"/>
    </row>
    <row r="27" spans="2:4" x14ac:dyDescent="0.25">
      <c r="C27" s="45"/>
      <c r="D27" s="45"/>
    </row>
    <row r="28" spans="2:4" x14ac:dyDescent="0.25">
      <c r="C28" s="45"/>
      <c r="D28" s="45"/>
    </row>
    <row r="29" spans="2:4" x14ac:dyDescent="0.25">
      <c r="C29" s="45"/>
      <c r="D29" s="45"/>
    </row>
    <row r="30" spans="2:4" x14ac:dyDescent="0.25">
      <c r="C30" s="45"/>
      <c r="D30" s="45"/>
    </row>
    <row r="31" spans="2:4" x14ac:dyDescent="0.25">
      <c r="C31" s="45"/>
      <c r="D31" s="45"/>
    </row>
    <row r="32" spans="2:4" x14ac:dyDescent="0.25">
      <c r="C32" s="45"/>
      <c r="D32" s="45"/>
    </row>
    <row r="33" spans="3:4" x14ac:dyDescent="0.25">
      <c r="C33" s="45"/>
      <c r="D33" s="45"/>
    </row>
    <row r="34" spans="3:4" x14ac:dyDescent="0.25">
      <c r="C34" s="45"/>
      <c r="D34" s="45"/>
    </row>
    <row r="35" spans="3:4" x14ac:dyDescent="0.25">
      <c r="C35" s="45"/>
      <c r="D35" s="45"/>
    </row>
    <row r="36" spans="3:4" x14ac:dyDescent="0.25">
      <c r="C36" s="45"/>
      <c r="D36" s="45"/>
    </row>
    <row r="37" spans="3:4" x14ac:dyDescent="0.25">
      <c r="C37" s="45"/>
      <c r="D37" s="45"/>
    </row>
    <row r="38" spans="3:4" x14ac:dyDescent="0.25">
      <c r="C38" s="45"/>
      <c r="D38" s="45"/>
    </row>
  </sheetData>
  <mergeCells count="3">
    <mergeCell ref="B5:G7"/>
    <mergeCell ref="B9:B10"/>
    <mergeCell ref="C9:D9"/>
  </mergeCells>
  <conditionalFormatting sqref="B11:D21">
    <cfRule type="expression" dxfId="40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G11"/>
  <sheetViews>
    <sheetView showGridLines="0" showRowColHeaders="0" zoomScale="80" zoomScaleNormal="80" workbookViewId="0">
      <selection activeCell="G22" sqref="G22"/>
    </sheetView>
  </sheetViews>
  <sheetFormatPr defaultColWidth="0.140625" defaultRowHeight="15" x14ac:dyDescent="0.25"/>
  <cols>
    <col min="1" max="1" width="14" customWidth="1"/>
    <col min="2" max="2" width="24.42578125" customWidth="1"/>
    <col min="3" max="6" width="16.7109375" customWidth="1"/>
    <col min="7" max="7" width="8.7109375" customWidth="1"/>
    <col min="8" max="8" width="7.42578125" customWidth="1"/>
    <col min="9" max="9" width="6.7109375" customWidth="1"/>
    <col min="10" max="10" width="10.28515625" customWidth="1"/>
    <col min="12" max="12" width="12.140625" customWidth="1"/>
    <col min="16384" max="16384" width="0.140625" customWidth="1"/>
  </cols>
  <sheetData>
    <row r="1" spans="2:7" x14ac:dyDescent="0.25">
      <c r="B1" s="288"/>
      <c r="C1" s="289"/>
      <c r="D1" s="289"/>
      <c r="E1" s="289"/>
      <c r="F1" s="289"/>
      <c r="G1" s="289"/>
    </row>
    <row r="2" spans="2:7" x14ac:dyDescent="0.25">
      <c r="B2" s="289"/>
      <c r="C2" s="289"/>
      <c r="D2" s="289"/>
      <c r="E2" s="289"/>
      <c r="F2" s="289"/>
      <c r="G2" s="289"/>
    </row>
    <row r="3" spans="2:7" x14ac:dyDescent="0.25">
      <c r="B3" s="289"/>
      <c r="C3" s="289"/>
      <c r="D3" s="289"/>
      <c r="E3" s="289"/>
      <c r="F3" s="289"/>
      <c r="G3" s="289"/>
    </row>
    <row r="4" spans="2:7" ht="18.75" x14ac:dyDescent="0.25">
      <c r="B4" s="26"/>
      <c r="C4" s="26"/>
      <c r="D4" s="26"/>
      <c r="E4" s="26"/>
      <c r="F4" s="26"/>
      <c r="G4" s="26"/>
    </row>
    <row r="5" spans="2:7" ht="18.75" x14ac:dyDescent="0.25">
      <c r="B5" s="26"/>
      <c r="C5" s="26"/>
      <c r="D5" s="26"/>
      <c r="E5" s="26"/>
      <c r="F5" s="26"/>
      <c r="G5" s="26"/>
    </row>
    <row r="6" spans="2:7" ht="18.75" x14ac:dyDescent="0.25">
      <c r="B6" s="26"/>
      <c r="C6" s="26"/>
      <c r="D6" s="26"/>
      <c r="E6" s="26"/>
      <c r="F6" s="26"/>
      <c r="G6" s="26"/>
    </row>
    <row r="7" spans="2:7" ht="10.5" customHeight="1" x14ac:dyDescent="0.25"/>
    <row r="8" spans="2:7" x14ac:dyDescent="0.25">
      <c r="B8" s="205" t="s">
        <v>183</v>
      </c>
      <c r="C8" s="206">
        <v>2019</v>
      </c>
      <c r="D8" s="206">
        <v>2020</v>
      </c>
      <c r="E8" s="206">
        <v>2021</v>
      </c>
      <c r="F8" s="206" t="s">
        <v>435</v>
      </c>
    </row>
    <row r="9" spans="2:7" x14ac:dyDescent="0.25">
      <c r="B9" s="207" t="s">
        <v>184</v>
      </c>
      <c r="C9" s="208">
        <v>6613</v>
      </c>
      <c r="D9" s="209">
        <v>6549</v>
      </c>
      <c r="E9" s="208">
        <v>6135</v>
      </c>
      <c r="F9" s="208">
        <v>6250</v>
      </c>
    </row>
    <row r="10" spans="2:7" x14ac:dyDescent="0.25">
      <c r="B10" s="207" t="s">
        <v>185</v>
      </c>
      <c r="C10" s="210">
        <v>0.12709999999999999</v>
      </c>
      <c r="D10" s="211">
        <v>0.12570000000000001</v>
      </c>
      <c r="E10" s="210">
        <v>0.1123</v>
      </c>
      <c r="F10" s="210">
        <v>0.1142</v>
      </c>
    </row>
    <row r="11" spans="2:7" x14ac:dyDescent="0.25">
      <c r="B11" s="207" t="s">
        <v>186</v>
      </c>
      <c r="C11" s="210">
        <v>0.11509999999999999</v>
      </c>
      <c r="D11" s="211">
        <v>0.1143</v>
      </c>
      <c r="E11" s="210">
        <v>0.1128</v>
      </c>
      <c r="F11" s="210">
        <v>0.11269999999999999</v>
      </c>
    </row>
  </sheetData>
  <mergeCells count="1">
    <mergeCell ref="B1:G3"/>
  </mergeCells>
  <conditionalFormatting sqref="F9:F11">
    <cfRule type="expression" dxfId="39" priority="1">
      <formula>MOD(ROW(),2)=0</formula>
    </cfRule>
  </conditionalFormatting>
  <conditionalFormatting sqref="B9:E11">
    <cfRule type="expression" dxfId="38" priority="2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3"/>
  <sheetViews>
    <sheetView showGridLines="0" showRowColHeaders="0" zoomScale="80" zoomScaleNormal="80" workbookViewId="0">
      <selection activeCell="D22" sqref="D22"/>
    </sheetView>
  </sheetViews>
  <sheetFormatPr defaultColWidth="9.140625" defaultRowHeight="15.75" x14ac:dyDescent="0.25"/>
  <cols>
    <col min="1" max="1" width="25.5703125" style="60" customWidth="1"/>
    <col min="2" max="2" width="10.5703125" style="62" bestFit="1" customWidth="1"/>
    <col min="3" max="4" width="12.7109375" style="60" customWidth="1"/>
    <col min="5" max="5" width="2.28515625" style="61" customWidth="1"/>
    <col min="6" max="7" width="12.7109375" style="60" customWidth="1"/>
    <col min="8" max="8" width="12.85546875" style="60" customWidth="1"/>
    <col min="9" max="10" width="9.140625" style="60" customWidth="1"/>
    <col min="11" max="11" width="9.5703125" style="60" customWidth="1"/>
    <col min="12" max="12" width="11.140625" style="60" customWidth="1"/>
    <col min="13" max="16384" width="9.140625" style="60"/>
  </cols>
  <sheetData>
    <row r="1" spans="1:8" x14ac:dyDescent="0.25">
      <c r="A1"/>
      <c r="B1" s="288"/>
      <c r="C1" s="289"/>
      <c r="D1" s="289"/>
      <c r="E1" s="289"/>
      <c r="F1" s="289"/>
      <c r="G1" s="289"/>
    </row>
    <row r="2" spans="1:8" x14ac:dyDescent="0.25">
      <c r="A2"/>
      <c r="B2" s="288"/>
      <c r="C2" s="289"/>
      <c r="D2" s="289"/>
      <c r="E2" s="289"/>
      <c r="F2" s="289"/>
      <c r="G2" s="289"/>
    </row>
    <row r="3" spans="1:8" x14ac:dyDescent="0.25">
      <c r="A3"/>
      <c r="B3" s="288"/>
      <c r="C3" s="289"/>
      <c r="D3" s="289"/>
      <c r="E3" s="289"/>
      <c r="F3" s="289"/>
      <c r="G3" s="289"/>
    </row>
    <row r="4" spans="1:8" x14ac:dyDescent="0.25">
      <c r="A4"/>
      <c r="B4" s="288"/>
      <c r="C4" s="289"/>
      <c r="D4" s="289"/>
      <c r="E4" s="289"/>
      <c r="F4" s="289"/>
      <c r="G4" s="289"/>
    </row>
    <row r="5" spans="1:8" x14ac:dyDescent="0.25">
      <c r="A5"/>
      <c r="B5" s="289"/>
      <c r="C5" s="289"/>
      <c r="D5" s="289"/>
      <c r="E5" s="289"/>
      <c r="F5" s="289"/>
      <c r="G5" s="289"/>
    </row>
    <row r="6" spans="1:8" ht="18.95" customHeight="1" x14ac:dyDescent="0.25">
      <c r="A6"/>
      <c r="B6" s="289"/>
      <c r="C6" s="289"/>
      <c r="D6" s="289"/>
      <c r="E6" s="289"/>
      <c r="F6" s="289"/>
      <c r="G6" s="289"/>
    </row>
    <row r="7" spans="1:8" ht="27" customHeight="1" x14ac:dyDescent="0.25">
      <c r="B7" s="66" t="s">
        <v>16</v>
      </c>
      <c r="C7" s="53" t="s">
        <v>18</v>
      </c>
      <c r="D7" s="53" t="s">
        <v>19</v>
      </c>
      <c r="E7" s="67"/>
      <c r="F7" s="66" t="s">
        <v>16</v>
      </c>
      <c r="G7" s="53" t="s">
        <v>18</v>
      </c>
      <c r="H7" s="53" t="s">
        <v>17</v>
      </c>
    </row>
    <row r="8" spans="1:8" ht="27.75" hidden="1" customHeight="1" x14ac:dyDescent="0.25">
      <c r="B8" s="171">
        <v>2016</v>
      </c>
      <c r="C8" s="172">
        <v>11.62</v>
      </c>
      <c r="D8" s="172">
        <v>11.57</v>
      </c>
      <c r="E8" s="173"/>
      <c r="F8" s="171">
        <v>2016</v>
      </c>
      <c r="G8" s="174">
        <v>8.1199999999999992</v>
      </c>
      <c r="H8" s="172">
        <v>5.37</v>
      </c>
    </row>
    <row r="9" spans="1:8" ht="27.75" customHeight="1" x14ac:dyDescent="0.25">
      <c r="B9" s="171">
        <v>2018</v>
      </c>
      <c r="C9" s="172">
        <v>10.63</v>
      </c>
      <c r="D9" s="172">
        <v>10.58</v>
      </c>
      <c r="E9" s="173"/>
      <c r="F9" s="171">
        <v>2018</v>
      </c>
      <c r="G9" s="174">
        <v>7.29</v>
      </c>
      <c r="H9" s="172">
        <v>5.24</v>
      </c>
    </row>
    <row r="10" spans="1:8" ht="27.75" customHeight="1" x14ac:dyDescent="0.25">
      <c r="B10" s="171">
        <v>2019</v>
      </c>
      <c r="C10" s="172">
        <v>10.51</v>
      </c>
      <c r="D10" s="172">
        <v>10.61</v>
      </c>
      <c r="E10" s="173"/>
      <c r="F10" s="171">
        <v>2019</v>
      </c>
      <c r="G10" s="174">
        <v>7.24</v>
      </c>
      <c r="H10" s="172">
        <v>5.05</v>
      </c>
    </row>
    <row r="11" spans="1:8" ht="27.75" customHeight="1" x14ac:dyDescent="0.25">
      <c r="B11" s="171">
        <v>2020</v>
      </c>
      <c r="C11" s="172">
        <v>10.31</v>
      </c>
      <c r="D11" s="172">
        <v>9.7100000000000009</v>
      </c>
      <c r="E11" s="173"/>
      <c r="F11" s="171">
        <v>2020</v>
      </c>
      <c r="G11" s="174">
        <v>6.98</v>
      </c>
      <c r="H11" s="172">
        <v>5.07</v>
      </c>
    </row>
    <row r="12" spans="1:8" ht="27.75" customHeight="1" x14ac:dyDescent="0.25">
      <c r="B12" s="171">
        <v>2021</v>
      </c>
      <c r="C12" s="172">
        <v>10.08</v>
      </c>
      <c r="D12" s="212">
        <v>9.4600000000000009</v>
      </c>
      <c r="E12" s="173"/>
      <c r="F12" s="171">
        <v>2021</v>
      </c>
      <c r="G12" s="174">
        <v>6.56</v>
      </c>
      <c r="H12" s="172">
        <v>4.5999999999999996</v>
      </c>
    </row>
    <row r="13" spans="1:8" ht="27.75" customHeight="1" x14ac:dyDescent="0.25">
      <c r="B13" s="171" t="s">
        <v>435</v>
      </c>
      <c r="C13" s="172">
        <v>9.98</v>
      </c>
      <c r="D13" s="212" t="s">
        <v>436</v>
      </c>
      <c r="E13" s="173"/>
      <c r="F13" s="175" t="s">
        <v>118</v>
      </c>
      <c r="G13" s="176">
        <v>6.43</v>
      </c>
      <c r="H13" s="212" t="s">
        <v>437</v>
      </c>
    </row>
  </sheetData>
  <mergeCells count="1">
    <mergeCell ref="B1:G6"/>
  </mergeCells>
  <conditionalFormatting sqref="B12:D12 G12:H12">
    <cfRule type="expression" dxfId="37" priority="8">
      <formula>MOD(ROW(),2)=0</formula>
    </cfRule>
  </conditionalFormatting>
  <conditionalFormatting sqref="F8:H8 B8:D11 G9:H11">
    <cfRule type="expression" dxfId="36" priority="9">
      <formula>MOD(ROW(),2)=0</formula>
    </cfRule>
  </conditionalFormatting>
  <conditionalFormatting sqref="B13:D13 F13:H13">
    <cfRule type="expression" dxfId="35" priority="7">
      <formula>MOD(ROW(),2)=0</formula>
    </cfRule>
  </conditionalFormatting>
  <conditionalFormatting sqref="B11:D11">
    <cfRule type="expression" dxfId="34" priority="6">
      <formula>MOD(ROW(),2)=0</formula>
    </cfRule>
  </conditionalFormatting>
  <conditionalFormatting sqref="B12:D12">
    <cfRule type="expression" dxfId="33" priority="5">
      <formula>MOD(ROW(),2)=0</formula>
    </cfRule>
  </conditionalFormatting>
  <conditionalFormatting sqref="F12">
    <cfRule type="expression" dxfId="32" priority="3">
      <formula>MOD(ROW(),2)=0</formula>
    </cfRule>
  </conditionalFormatting>
  <conditionalFormatting sqref="F9:F11">
    <cfRule type="expression" dxfId="31" priority="4">
      <formula>MOD(ROW(),2)=0</formula>
    </cfRule>
  </conditionalFormatting>
  <conditionalFormatting sqref="F11">
    <cfRule type="expression" dxfId="30" priority="2">
      <formula>MOD(ROW(),2)=0</formula>
    </cfRule>
  </conditionalFormatting>
  <conditionalFormatting sqref="F12">
    <cfRule type="expression" dxfId="29" priority="1">
      <formula>MOD(ROW(),2)=0</formula>
    </cfRule>
  </conditionalFormatting>
  <pageMargins left="0.511811024" right="0.511811024" top="0.78740157499999996" bottom="0.78740157499999996" header="0.31496062000000002" footer="0.31496062000000002"/>
  <headerFooter>
    <oddFooter>&amp;R_x000D_&amp;1#&amp;"Calibri"&amp;10&amp;K000000 Classificação: Público</oddFooter>
  </headerFooter>
  <drawing r:id="rId1"/>
  <tableParts count="2">
    <tablePart r:id="rId2"/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G6"/>
  <sheetViews>
    <sheetView showGridLines="0" showRowColHeaders="0" zoomScale="80" zoomScaleNormal="80" workbookViewId="0">
      <selection activeCell="K29" sqref="K29"/>
    </sheetView>
  </sheetViews>
  <sheetFormatPr defaultColWidth="0.85546875" defaultRowHeight="15" customHeight="1" x14ac:dyDescent="0.25"/>
  <cols>
    <col min="1" max="1" width="4.140625" customWidth="1"/>
    <col min="2" max="2" width="28.28515625" bestFit="1" customWidth="1"/>
    <col min="3" max="3" width="13.42578125" bestFit="1" customWidth="1"/>
    <col min="4" max="4" width="10.85546875" customWidth="1"/>
    <col min="5" max="5" width="13.85546875" bestFit="1" customWidth="1"/>
    <col min="6" max="6" width="13.42578125" bestFit="1" customWidth="1"/>
    <col min="7" max="7" width="11.140625" customWidth="1"/>
    <col min="8" max="8" width="13.85546875" bestFit="1" customWidth="1"/>
    <col min="9" max="9" width="8.42578125" customWidth="1"/>
    <col min="10" max="10" width="9.42578125" customWidth="1"/>
    <col min="11" max="11" width="6.28515625" customWidth="1"/>
  </cols>
  <sheetData>
    <row r="1" spans="2:7" x14ac:dyDescent="0.25">
      <c r="B1" s="288"/>
      <c r="C1" s="289"/>
      <c r="D1" s="289"/>
      <c r="E1" s="289"/>
      <c r="F1" s="289"/>
      <c r="G1" s="289"/>
    </row>
    <row r="2" spans="2:7" x14ac:dyDescent="0.25">
      <c r="B2" s="289"/>
      <c r="C2" s="289"/>
      <c r="D2" s="289"/>
      <c r="E2" s="289"/>
      <c r="F2" s="289"/>
      <c r="G2" s="289"/>
    </row>
    <row r="3" spans="2:7" x14ac:dyDescent="0.25">
      <c r="B3" s="289"/>
      <c r="C3" s="289"/>
      <c r="D3" s="289"/>
      <c r="E3" s="289"/>
      <c r="F3" s="289"/>
      <c r="G3" s="289"/>
    </row>
    <row r="4" spans="2:7" x14ac:dyDescent="0.25">
      <c r="B4" s="289"/>
      <c r="C4" s="289"/>
      <c r="D4" s="289"/>
      <c r="E4" s="289"/>
      <c r="F4" s="289"/>
      <c r="G4" s="289"/>
    </row>
    <row r="5" spans="2:7" x14ac:dyDescent="0.25">
      <c r="B5" s="289"/>
      <c r="C5" s="289"/>
      <c r="D5" s="289"/>
      <c r="E5" s="289"/>
      <c r="F5" s="289"/>
      <c r="G5" s="289"/>
    </row>
    <row r="6" spans="2:7" x14ac:dyDescent="0.25">
      <c r="B6" s="289"/>
      <c r="C6" s="289"/>
      <c r="D6" s="289"/>
      <c r="E6" s="289"/>
      <c r="F6" s="289"/>
      <c r="G6" s="289"/>
    </row>
  </sheetData>
  <mergeCells count="1">
    <mergeCell ref="B1:G6"/>
  </mergeCells>
  <pageMargins left="0.511811024" right="0.511811024" top="0.78740157499999996" bottom="0.78740157499999996" header="0.31496062000000002" footer="0.31496062000000002"/>
  <pageSetup paperSize="9" orientation="portrait" r:id="rId1"/>
  <headerFooter>
    <oddFooter>&amp;R_x000D_&amp;1#&amp;"Calibri"&amp;10&amp;K000000 Classificação: Público</oddFooter>
  </headerFooter>
  <drawing r:id="rId2"/>
</worksheet>
</file>

<file path=docMetadata/LabelInfo.xml><?xml version="1.0" encoding="utf-8"?>
<clbl:labelList xmlns:clbl="http://schemas.microsoft.com/office/2020/mipLabelMetadata">
  <clbl:label id="{7158201a-9c91-4077-8c8c-35afb0b2b6e2}" enabled="1" method="Privileged" siteId="{97ce2340-9c1d-45b1-a835-7ea811b6fe9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21</vt:i4>
      </vt:variant>
      <vt:variant>
        <vt:lpstr>Intervalos Nomeados</vt:lpstr>
      </vt:variant>
      <vt:variant>
        <vt:i4>6</vt:i4>
      </vt:variant>
    </vt:vector>
  </HeadingPairs>
  <TitlesOfParts>
    <vt:vector size="27" baseType="lpstr">
      <vt:lpstr>Cemig (Índice)</vt:lpstr>
      <vt:lpstr>1.1 RAP 2021-2022 </vt:lpstr>
      <vt:lpstr>1.2 Usinas</vt:lpstr>
      <vt:lpstr>1.3 Balanço de Energia</vt:lpstr>
      <vt:lpstr>1.4 Mercado de Energia</vt:lpstr>
      <vt:lpstr>1.5 EE comprada para revenda</vt:lpstr>
      <vt:lpstr>1.6 Perdas Energia</vt:lpstr>
      <vt:lpstr>1.7 DEC _ FEC</vt:lpstr>
      <vt:lpstr>1.8 Taxa de arrecadação_Inad</vt:lpstr>
      <vt:lpstr>2.1 Receita</vt:lpstr>
      <vt:lpstr>2.2 Custos Despesas operaci</vt:lpstr>
      <vt:lpstr>2.3 LAJIDA</vt:lpstr>
      <vt:lpstr>2.4 Resultado Financeiro</vt:lpstr>
      <vt:lpstr>2.5 Endividamento</vt:lpstr>
      <vt:lpstr>2.6 Endividamento (Debêntures)</vt:lpstr>
      <vt:lpstr>2.7 Investimentos</vt:lpstr>
      <vt:lpstr>3.1 BP (Ativo)</vt:lpstr>
      <vt:lpstr>3.2 BP (Passivo)</vt:lpstr>
      <vt:lpstr>4.1 DRE</vt:lpstr>
      <vt:lpstr>5. Fluxo de caixa</vt:lpstr>
      <vt:lpstr>6. Desempenhos das ações</vt:lpstr>
      <vt:lpstr>'2.2 Custos Despesas operaci'!_Hlk160453777</vt:lpstr>
      <vt:lpstr>'1.5 EE comprada para revenda'!_Toc223922453</vt:lpstr>
      <vt:lpstr>'5. Fluxo de caixa'!_Toc229977613</vt:lpstr>
      <vt:lpstr>'6. Desempenhos das ações'!_Toc229977613</vt:lpstr>
      <vt:lpstr>'3.2 BP (Passivo)'!_Toc282006926</vt:lpstr>
      <vt:lpstr>'3.2 BP (Passivo)'!_Toc282006927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c056837</cp:lastModifiedBy>
  <cp:lastPrinted>2020-11-04T17:24:55Z</cp:lastPrinted>
  <dcterms:created xsi:type="dcterms:W3CDTF">2020-11-04T13:02:04Z</dcterms:created>
  <dcterms:modified xsi:type="dcterms:W3CDTF">2022-05-16T12:18:47Z</dcterms:modified>
</cp:coreProperties>
</file>