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SA\RI\RI_DADOS\1_Informacoes_Tecnicas_e_Financeiras\1. Resultados\2020\1 - Tabelas Release\Cemig D\2019\"/>
    </mc:Choice>
  </mc:AlternateContent>
  <bookViews>
    <workbookView xWindow="0" yWindow="0" windowWidth="20490" windowHeight="7770" tabRatio="827"/>
  </bookViews>
  <sheets>
    <sheet name="Cemig D (Índice)" sheetId="1" r:id="rId1"/>
    <sheet name="1.1 Balanço de Energia" sheetId="19" r:id="rId2"/>
    <sheet name="2.1 Receita" sheetId="9" r:id="rId3"/>
    <sheet name="2.2 Custos Despesas operaci" sheetId="10" r:id="rId4"/>
    <sheet name="2.3 LAJIDA" sheetId="11" r:id="rId5"/>
    <sheet name="2.4 Resultado Financeiro" sheetId="12" r:id="rId6"/>
    <sheet name="2.5 Endividamento" sheetId="13" r:id="rId7"/>
    <sheet name="2.6 Investimentos" sheetId="14" r:id="rId8"/>
    <sheet name="3.1 BP (Ativo)" sheetId="15" r:id="rId9"/>
    <sheet name="3.2 BP (Passivo)" sheetId="16" r:id="rId10"/>
    <sheet name="4.1 DRE" sheetId="17" r:id="rId11"/>
    <sheet name="5. Fluxo de caixa" sheetId="18" r:id="rId12"/>
  </sheets>
  <externalReferences>
    <externalReference r:id="rId13"/>
    <externalReference r:id="rId14"/>
    <externalReference r:id="rId15"/>
  </externalReferences>
  <definedNames>
    <definedName name="_Hlk160453777" localSheetId="3">'2.2 Custos Despesas operaci'!$B$11</definedName>
    <definedName name="_Toc229977613" localSheetId="11">'5. Fluxo de caixa'!$B$7</definedName>
    <definedName name="_Toc282006926" localSheetId="9">'3.2 BP (Passivo)'!$B$6</definedName>
    <definedName name="_Toc282006927" localSheetId="9">'3.2 BP (Passivo)'!$B$7</definedName>
    <definedName name="_Toc288721758" localSheetId="3">'2.2 Custos Despesas operaci'!#REF!</definedName>
    <definedName name="_Toc288721760" localSheetId="3">'2.2 Custos Despesas operaci'!#REF!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9" l="1"/>
  <c r="N34" i="19"/>
  <c r="N32" i="19"/>
  <c r="N30" i="19"/>
  <c r="N28" i="19"/>
  <c r="T26" i="19"/>
  <c r="Q26" i="19"/>
  <c r="N26" i="19"/>
  <c r="T24" i="19"/>
  <c r="Q24" i="19"/>
  <c r="N24" i="19"/>
  <c r="T22" i="19"/>
  <c r="Q22" i="19"/>
  <c r="N22" i="19"/>
  <c r="T20" i="19"/>
  <c r="Q20" i="19"/>
  <c r="Q18" i="19" s="1"/>
  <c r="N20" i="19"/>
  <c r="N18" i="19" s="1"/>
  <c r="T28" i="19" l="1"/>
  <c r="T18" i="19" s="1"/>
</calcChain>
</file>

<file path=xl/sharedStrings.xml><?xml version="1.0" encoding="utf-8"?>
<sst xmlns="http://schemas.openxmlformats.org/spreadsheetml/2006/main" count="301" uniqueCount="212">
  <si>
    <t>Total</t>
  </si>
  <si>
    <t xml:space="preserve">Outros </t>
  </si>
  <si>
    <t>PROINFA</t>
  </si>
  <si>
    <t>CCGF</t>
  </si>
  <si>
    <t>CCEN</t>
  </si>
  <si>
    <t>Contratos Bilaterais</t>
  </si>
  <si>
    <t>Contratos Regulados</t>
  </si>
  <si>
    <t>Vendas na CCEE</t>
  </si>
  <si>
    <t>Itaipu</t>
  </si>
  <si>
    <t>Energia Comprada</t>
  </si>
  <si>
    <t>Perdas Rede Básica</t>
  </si>
  <si>
    <t>Perdas Rede de Distribuição</t>
  </si>
  <si>
    <t>Requisitos Totais</t>
  </si>
  <si>
    <t>Recursos Totais</t>
  </si>
  <si>
    <t>-</t>
  </si>
  <si>
    <t>Ano</t>
  </si>
  <si>
    <t>Outras receitas operacionais</t>
  </si>
  <si>
    <t>Recuperação de créditos de PIS/Pasep e Cofins sobre ICMS</t>
  </si>
  <si>
    <t>(Em milhares de Reais)</t>
  </si>
  <si>
    <t>Encargos de uso da rede básica de transmissão</t>
  </si>
  <si>
    <t>Energia elétrica comprada para revenda</t>
  </si>
  <si>
    <t>Serviços de terceiros</t>
  </si>
  <si>
    <t>Materiais</t>
  </si>
  <si>
    <t>Obrigações pós-emprego</t>
  </si>
  <si>
    <t>Participação dos empregados e administradores no resultado</t>
  </si>
  <si>
    <t>Pessoal</t>
  </si>
  <si>
    <t>LAJIDA</t>
  </si>
  <si>
    <t>Var %</t>
  </si>
  <si>
    <t>RESULTADO FINANCEIRO LÍQUIDO</t>
  </si>
  <si>
    <t>Outras</t>
  </si>
  <si>
    <t xml:space="preserve">Atualização dos créditos de PIS/Pasep e Cofins </t>
  </si>
  <si>
    <t>Renda de aplicação financeira</t>
  </si>
  <si>
    <t>Total geral</t>
  </si>
  <si>
    <t>(-) Deságio</t>
  </si>
  <si>
    <t>(-) Custos de transação</t>
  </si>
  <si>
    <t>CDI</t>
  </si>
  <si>
    <t>UFIR/RGR</t>
  </si>
  <si>
    <t>IPCA</t>
  </si>
  <si>
    <t>Indexadores</t>
  </si>
  <si>
    <t>Total por moedas</t>
  </si>
  <si>
    <t>Dólar Norte-Americano</t>
  </si>
  <si>
    <t>Moedas</t>
  </si>
  <si>
    <t>TOTAL</t>
  </si>
  <si>
    <t>Aquisições – Centroeste</t>
  </si>
  <si>
    <t>Efficientia – Geração Distribuída</t>
  </si>
  <si>
    <t>Programa de investimento</t>
  </si>
  <si>
    <t>CEMIG D</t>
  </si>
  <si>
    <t>Realizado</t>
  </si>
  <si>
    <t>Proposta</t>
  </si>
  <si>
    <t>Descrição (milhares)</t>
  </si>
  <si>
    <t>Ativos de contrato</t>
  </si>
  <si>
    <t xml:space="preserve">Depósitos vinculados a litígios </t>
  </si>
  <si>
    <t>Imposto de renda e contribuição social a recuperar</t>
  </si>
  <si>
    <t xml:space="preserve">Tributos compensáveis </t>
  </si>
  <si>
    <t>Títulos e valores mobiliários</t>
  </si>
  <si>
    <t>Subvenção baixa renda</t>
  </si>
  <si>
    <t>Contribuição de iluminação pública</t>
  </si>
  <si>
    <t>Tributos compensáveis</t>
  </si>
  <si>
    <t>Caixa e equivalentes de caixa</t>
  </si>
  <si>
    <t>Ajustes de avaliação patrimonial</t>
  </si>
  <si>
    <t>Reservas de lucros</t>
  </si>
  <si>
    <t>Capital social</t>
  </si>
  <si>
    <t>Imposto de renda e contribuição social diferidos</t>
  </si>
  <si>
    <t>Impostos, taxas e contribuições</t>
  </si>
  <si>
    <t>Encargos regulatórios</t>
  </si>
  <si>
    <t>Juros sobre capital próprio e dividendos a pagar</t>
  </si>
  <si>
    <t>Fornecedores</t>
  </si>
  <si>
    <t>Imposto de renda e contribuição social correntes</t>
  </si>
  <si>
    <t>Resultado antes dos impostos</t>
  </si>
  <si>
    <t>Despesas financeiras</t>
  </si>
  <si>
    <t>Receitas financeiras</t>
  </si>
  <si>
    <t>Outros</t>
  </si>
  <si>
    <t xml:space="preserve">Pessoal e administradores </t>
  </si>
  <si>
    <t xml:space="preserve">Energia elétrica comprada para revenda </t>
  </si>
  <si>
    <t>(Em milhares de Reais, exceto resultado por ação)</t>
  </si>
  <si>
    <t>VARIAÇÃO LÍQUIDA DO CAIXA E EQUIVALENTES DE CAIXA</t>
  </si>
  <si>
    <t>FLUXO DE CAIXA DAS ATIVIDADES DE FINANCIAMENTO</t>
  </si>
  <si>
    <t>FLUXO DE CAIXA DAS ATIVIDADES DE INVESTIMENTO</t>
  </si>
  <si>
    <t>CAIXA LÍQUIDO GERADO (CONSUMIDO) PELAS ATIVIDADES OPERACIONAIS</t>
  </si>
  <si>
    <t>Imposto de renda e contribuição social pagos</t>
  </si>
  <si>
    <t>Imposto de renda e contribuição social a pagar</t>
  </si>
  <si>
    <t>Depósitos vinculados a litígios</t>
  </si>
  <si>
    <t>Despesas (receitas) que não afetam o caixa e equivalentes de caixa</t>
  </si>
  <si>
    <t xml:space="preserve">1.1 Balançco de Energia Elétrica </t>
  </si>
  <si>
    <t>CEMIG - Distribuição</t>
  </si>
  <si>
    <t>Geração Injetada RD</t>
  </si>
  <si>
    <t>Compras CCEE</t>
  </si>
  <si>
    <t>Mercado Faturado</t>
  </si>
  <si>
    <t xml:space="preserve">      Residencial</t>
  </si>
  <si>
    <t xml:space="preserve">      Industrial</t>
  </si>
  <si>
    <t xml:space="preserve">      Comercial</t>
  </si>
  <si>
    <t xml:space="preserve">      Rural</t>
  </si>
  <si>
    <t xml:space="preserve">      Outros</t>
  </si>
  <si>
    <t>Fornecimento bruto de energia elétrica e receita de uso da rede - consumidores cativos</t>
  </si>
  <si>
    <t>Receita de uso da rede - consumidores livres</t>
  </si>
  <si>
    <t>Constituição (realização) de CVA e outros componentes financeiros</t>
  </si>
  <si>
    <t>Receita de construção de infraestrutura de distribuição</t>
  </si>
  <si>
    <t>Ajuste de expectativa do fluxo de caixa do ativo financeiro indenizável da concessão</t>
  </si>
  <si>
    <t>Multa por violação de padrão indicador de continuidade</t>
  </si>
  <si>
    <t xml:space="preserve">                             - </t>
  </si>
  <si>
    <t>Impostos e encargos incidentes sobre as receitas</t>
  </si>
  <si>
    <t>Participação de empregados e administradores no resultado</t>
  </si>
  <si>
    <t xml:space="preserve">Serviços de terceiros </t>
  </si>
  <si>
    <t xml:space="preserve">Amortização </t>
  </si>
  <si>
    <t xml:space="preserve">Amortização direito de uso - arrendamento </t>
  </si>
  <si>
    <t xml:space="preserve">                                              - </t>
  </si>
  <si>
    <t>Provisões operacionais</t>
  </si>
  <si>
    <t>Custo de construção da infraestrutura de distribuição</t>
  </si>
  <si>
    <t xml:space="preserve">Outras despesas operacionais líquidas </t>
  </si>
  <si>
    <t>Resultado do exercício</t>
  </si>
  <si>
    <t>Despesa (benefício) de IR e contribuição social</t>
  </si>
  <si>
    <t>Resultado financeiro líquido</t>
  </si>
  <si>
    <t>Amortização</t>
  </si>
  <si>
    <t>RECEITAS FINANCEIRAS</t>
  </si>
  <si>
    <t>Acréscimos moratórios de contas de energia</t>
  </si>
  <si>
    <t>Variações cambiais de empréstimos e financiamentos</t>
  </si>
  <si>
    <t xml:space="preserve">Variações monetárias </t>
  </si>
  <si>
    <t>Variação monetária depósitos judiciais</t>
  </si>
  <si>
    <t xml:space="preserve">Variação monetária - CVA </t>
  </si>
  <si>
    <t>PIS/Pasep e Cofins incidentes sobre receitas financeiras</t>
  </si>
  <si>
    <t>DESPESAS FINANCEIRAS</t>
  </si>
  <si>
    <t>Encargos de empréstimos, financiamentos e debêntures</t>
  </si>
  <si>
    <t xml:space="preserve">Amortização do custo de transação </t>
  </si>
  <si>
    <t>Encargos de variação monetária - Forluz</t>
  </si>
  <si>
    <t xml:space="preserve">Variações cambiais de empréstimos e financiamentos </t>
  </si>
  <si>
    <t>Variações cambiais de Itaipu</t>
  </si>
  <si>
    <t>Variação monetária - financiamentos e debêntures</t>
  </si>
  <si>
    <t>Variação monetária de P&amp;D e PEE</t>
  </si>
  <si>
    <t xml:space="preserve">Variação monetária de arrendamentos </t>
  </si>
  <si>
    <t>Outras variações monetárias</t>
  </si>
  <si>
    <t>IGP-DI</t>
  </si>
  <si>
    <t>Total por Indexadores</t>
  </si>
  <si>
    <t>2018</t>
  </si>
  <si>
    <t>Circulante</t>
  </si>
  <si>
    <t>Consumidores e revendedores</t>
  </si>
  <si>
    <t>Concessionários - transporte de energia</t>
  </si>
  <si>
    <t xml:space="preserve">Tributos compensáveis   </t>
  </si>
  <si>
    <t xml:space="preserve">Estoques </t>
  </si>
  <si>
    <t>Reembolso subsídios tarifários</t>
  </si>
  <si>
    <t xml:space="preserve">Ativos financeiros e setoriais da concessão </t>
  </si>
  <si>
    <t>Total do circulante</t>
  </si>
  <si>
    <t>Não circulante</t>
  </si>
  <si>
    <t xml:space="preserve">Imposto de renda e contribuição social diferidos  </t>
  </si>
  <si>
    <t>Outros créditos</t>
  </si>
  <si>
    <t xml:space="preserve">Intangíveis  </t>
  </si>
  <si>
    <t>Operações de arrendamento mercantil - direito de uso</t>
  </si>
  <si>
    <t xml:space="preserve">                                 - </t>
  </si>
  <si>
    <t>Total do não circulante</t>
  </si>
  <si>
    <t>Ativo total</t>
  </si>
  <si>
    <t xml:space="preserve">Empréstimos e financiamentos   </t>
  </si>
  <si>
    <t xml:space="preserve">Debêntures   </t>
  </si>
  <si>
    <t xml:space="preserve">Fornecedores </t>
  </si>
  <si>
    <t xml:space="preserve">Impostos, taxas e contribuições   </t>
  </si>
  <si>
    <t>Salários e encargos sociais</t>
  </si>
  <si>
    <t xml:space="preserve">Encargos regulatórios   </t>
  </si>
  <si>
    <t xml:space="preserve">Obrigações pós-emprego   </t>
  </si>
  <si>
    <t>Operações de arrendamento mercantil - obrigações</t>
  </si>
  <si>
    <t>Não Circulante</t>
  </si>
  <si>
    <t>Debêntures</t>
  </si>
  <si>
    <t xml:space="preserve">Provisões </t>
  </si>
  <si>
    <t>PIS/Pasep e Cofins a serem restituídos a consumidores</t>
  </si>
  <si>
    <t>Total do passivo</t>
  </si>
  <si>
    <t>Patrimônio líquido</t>
  </si>
  <si>
    <t>Adiantamento para futuro aumento de capital</t>
  </si>
  <si>
    <t>Total do patrimônio líquido</t>
  </si>
  <si>
    <t>Total do passivo e do patrimônio líquido</t>
  </si>
  <si>
    <t xml:space="preserve">Receita </t>
  </si>
  <si>
    <t>Custos operacionais</t>
  </si>
  <si>
    <t xml:space="preserve">Custo com energia elétrica </t>
  </si>
  <si>
    <t>Custos</t>
  </si>
  <si>
    <t>Provisões operacionais, líquidas</t>
  </si>
  <si>
    <t>Custo de construção de infraestrutura de distribuição</t>
  </si>
  <si>
    <t>Custo total</t>
  </si>
  <si>
    <t>Lucro bruto</t>
  </si>
  <si>
    <t xml:space="preserve">Despesa operacional </t>
  </si>
  <si>
    <t>Despesas com vendas</t>
  </si>
  <si>
    <t>Despesas gerais e administrativas</t>
  </si>
  <si>
    <t>Outras despesas operacionais, líquidas</t>
  </si>
  <si>
    <t>Resultado operacional antes do resultado financeiro e dos impostos</t>
  </si>
  <si>
    <t xml:space="preserve">Imposto de renda e contribuição social diferidos </t>
  </si>
  <si>
    <t>Lucro líquido do exercício</t>
  </si>
  <si>
    <t>Lucro básico e diluído por ação (em R$)</t>
  </si>
  <si>
    <t>FLUXO DE CAIXA DAS ATIVIDADES OPERACIONAIS</t>
  </si>
  <si>
    <t xml:space="preserve">Lucro líquido do exercício </t>
  </si>
  <si>
    <t xml:space="preserve">Obrigações pós-emprego </t>
  </si>
  <si>
    <t>Perda (reversão) por redução ao valor recuperável de ativos de contrato</t>
  </si>
  <si>
    <t>Valor residual líquido de ativos financeiros da concessão e intangível baixados</t>
  </si>
  <si>
    <t xml:space="preserve">Juros e variações monetárias </t>
  </si>
  <si>
    <t>Ajuste de expectativa do fluxo de caixa do ativo financeiro da concessão</t>
  </si>
  <si>
    <t>Amortização do custo de transação de empréstimos e financiamentos</t>
  </si>
  <si>
    <t>Recuperação de créditos de PIS/Pasep e Cofins sobre ICMS, incluindo atualização financeira</t>
  </si>
  <si>
    <t>Conta de compensação de variação de valores de itens da “parcela A” (CVA) e outros componentes financeiros</t>
  </si>
  <si>
    <t>(Aumento) redução de Ativos</t>
  </si>
  <si>
    <t>Conta de compensação de variação de valores de itens da “parcela A” (CVA) e  outros componentes financeiros</t>
  </si>
  <si>
    <t xml:space="preserve">Imposto de renda e contribuição social a recuperar </t>
  </si>
  <si>
    <t xml:space="preserve">Aumento (redução) de passivos   </t>
  </si>
  <si>
    <t>Caixa gerado (consumido) pelas atividades operacionais</t>
  </si>
  <si>
    <t>Juros pagos de empréstimos, financiamentos e debêntures</t>
  </si>
  <si>
    <t>Juros pagos de arrendamento</t>
  </si>
  <si>
    <t>Em Títulos e Valores Mobiliários - aplicação financeira</t>
  </si>
  <si>
    <t>No intangível</t>
  </si>
  <si>
    <t>No ativo de contrato</t>
  </si>
  <si>
    <t>CAIXA LÍQUIDO CONSUMIDO NAS ATIVIDADES DE INVESTIMENTO</t>
  </si>
  <si>
    <t>Empréstimos, financiamentos e debêntures, obtidos líquidos</t>
  </si>
  <si>
    <t>Pagamento de arrendamento</t>
  </si>
  <si>
    <t>Pagamento de empréstimos, financiamentos e debêntures</t>
  </si>
  <si>
    <t>Juros sobre capital próprio e dividendos pagos</t>
  </si>
  <si>
    <t>CAIXA LÍQUIDO (CONSUMIDO) GERADO PELAS ATIVIDADES DE FINANCIAMENTO</t>
  </si>
  <si>
    <t>Caixa e equivalentes de caixa no início do exercício</t>
  </si>
  <si>
    <t>CAIXA E EQUIVALENTES DE CAIXA NO FINAL DO EXERCÍCIO</t>
  </si>
  <si>
    <t>LAJIDA - R$ milhões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</si>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</sst>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#,##0_ ;[Red]\-#,##0\ "/>
    <numFmt numFmtId="167" formatCode="_-* #,##0.00_-;\(#,##0.00\);_-* &quot;-&quot;??_-;_-@_-"/>
    <numFmt numFmtId="168" formatCode="_-* #,##0_-;\(#,##0\);_-* &quot;-&quot;??_-;_-@_-"/>
    <numFmt numFmtId="169" formatCode="_-* #,##0_-;\-* #,##0_-;_-* &quot;-&quot;??_-;_-@_-"/>
    <numFmt numFmtId="170" formatCode="_-* #,##0.0000_-;\-* #,##0.0000_-;_-* &quot;-&quot;??_-;_-@_-"/>
  </numFmts>
  <fonts count="2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b/>
      <sz val="10"/>
      <color rgb="FF00744D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404040"/>
      <name val="Calibri"/>
      <family val="2"/>
    </font>
    <font>
      <sz val="10"/>
      <color rgb="FF404040"/>
      <name val="Calibri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b/>
      <sz val="11"/>
      <color rgb="FFFFFFFF"/>
      <name val="Arial"/>
      <family val="2"/>
    </font>
    <font>
      <b/>
      <sz val="11"/>
      <color rgb="FF00744D"/>
      <name val="Arial"/>
      <family val="2"/>
    </font>
    <font>
      <b/>
      <sz val="14"/>
      <color rgb="FF00744D"/>
      <name val="Calibri"/>
      <family val="2"/>
    </font>
    <font>
      <b/>
      <sz val="7"/>
      <color rgb="FF404040"/>
      <name val="Calibri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color rgb="FF000000"/>
      <name val="Arial "/>
    </font>
    <font>
      <b/>
      <sz val="10"/>
      <color rgb="FF000000"/>
      <name val="Arial 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FFFFFF"/>
      <name val="Arial"/>
      <family val="2"/>
    </font>
    <font>
      <b/>
      <sz val="9"/>
      <color rgb="FFFFFFFF"/>
      <name val="Arial"/>
      <family val="2"/>
    </font>
    <font>
      <sz val="11"/>
      <color rgb="FF40404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rgb="FF46D23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ck">
        <color rgb="FFFFFFFF"/>
      </right>
      <top/>
      <bottom/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 style="thin">
        <color indexed="64"/>
      </bottom>
      <diagonal/>
    </border>
    <border>
      <left/>
      <right style="thick">
        <color rgb="FFFFFFFF"/>
      </right>
      <top/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/>
      <top/>
      <bottom/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4" fillId="2" borderId="0" applyFont="0" applyBorder="0" applyAlignment="0">
      <alignment vertical="center" wrapText="1"/>
    </xf>
    <xf numFmtId="0" fontId="11" fillId="0" borderId="0"/>
  </cellStyleXfs>
  <cellXfs count="148">
    <xf numFmtId="0" fontId="0" fillId="0" borderId="0" xfId="0"/>
    <xf numFmtId="0" fontId="1" fillId="3" borderId="0" xfId="0" applyFont="1" applyFill="1"/>
    <xf numFmtId="0" fontId="4" fillId="0" borderId="0" xfId="0" applyFont="1"/>
    <xf numFmtId="0" fontId="4" fillId="4" borderId="0" xfId="0" applyFont="1" applyFill="1"/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" fontId="0" fillId="0" borderId="0" xfId="0" applyNumberFormat="1"/>
    <xf numFmtId="14" fontId="0" fillId="0" borderId="0" xfId="0" applyNumberFormat="1"/>
    <xf numFmtId="0" fontId="7" fillId="0" borderId="0" xfId="0" applyFont="1"/>
    <xf numFmtId="0" fontId="0" fillId="0" borderId="0" xfId="0" applyAlignment="1">
      <alignment vertical="center"/>
    </xf>
    <xf numFmtId="0" fontId="17" fillId="0" borderId="0" xfId="0" applyFont="1" applyAlignment="1">
      <alignment horizontal="left" vertical="center"/>
    </xf>
    <xf numFmtId="0" fontId="16" fillId="5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1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/>
    <xf numFmtId="0" fontId="5" fillId="6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0" fillId="4" borderId="0" xfId="0" applyFill="1"/>
    <xf numFmtId="0" fontId="16" fillId="5" borderId="6" xfId="0" applyFont="1" applyFill="1" applyBorder="1" applyAlignment="1">
      <alignment horizontal="center" vertical="center" wrapText="1"/>
    </xf>
    <xf numFmtId="169" fontId="5" fillId="6" borderId="2" xfId="1" applyNumberFormat="1" applyFont="1" applyFill="1" applyBorder="1" applyAlignment="1">
      <alignment horizontal="center" vertical="center" wrapText="1"/>
    </xf>
    <xf numFmtId="169" fontId="5" fillId="6" borderId="6" xfId="1" applyNumberFormat="1" applyFont="1" applyFill="1" applyBorder="1" applyAlignment="1">
      <alignment horizontal="center" vertical="center" wrapText="1"/>
    </xf>
    <xf numFmtId="0" fontId="19" fillId="11" borderId="7" xfId="0" applyFont="1" applyFill="1" applyBorder="1" applyAlignment="1">
      <alignment horizontal="right" vertical="center" wrapText="1"/>
    </xf>
    <xf numFmtId="0" fontId="19" fillId="11" borderId="3" xfId="0" applyFont="1" applyFill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/>
    <xf numFmtId="0" fontId="9" fillId="0" borderId="0" xfId="0" applyFont="1" applyAlignment="1">
      <alignment vertical="center"/>
    </xf>
    <xf numFmtId="0" fontId="1" fillId="0" borderId="0" xfId="0" applyFont="1" applyFill="1"/>
    <xf numFmtId="0" fontId="16" fillId="5" borderId="2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0" fillId="0" borderId="0" xfId="6" applyFont="1"/>
    <xf numFmtId="0" fontId="20" fillId="0" borderId="0" xfId="6" applyFont="1" applyFill="1"/>
    <xf numFmtId="0" fontId="21" fillId="0" borderId="0" xfId="2" applyFont="1"/>
    <xf numFmtId="0" fontId="20" fillId="0" borderId="0" xfId="2" applyFont="1"/>
    <xf numFmtId="0" fontId="21" fillId="10" borderId="0" xfId="2" applyFont="1" applyFill="1"/>
    <xf numFmtId="166" fontId="21" fillId="10" borderId="0" xfId="3" applyNumberFormat="1" applyFont="1" applyFill="1"/>
    <xf numFmtId="166" fontId="21" fillId="0" borderId="0" xfId="3" applyNumberFormat="1" applyFont="1" applyFill="1"/>
    <xf numFmtId="166" fontId="21" fillId="8" borderId="0" xfId="2" applyNumberFormat="1" applyFont="1" applyFill="1"/>
    <xf numFmtId="166" fontId="21" fillId="8" borderId="0" xfId="3" applyNumberFormat="1" applyFont="1" applyFill="1"/>
    <xf numFmtId="0" fontId="20" fillId="7" borderId="0" xfId="2" applyFont="1" applyFill="1"/>
    <xf numFmtId="166" fontId="20" fillId="7" borderId="0" xfId="2" applyNumberFormat="1" applyFont="1" applyFill="1"/>
    <xf numFmtId="164" fontId="20" fillId="0" borderId="0" xfId="3" applyNumberFormat="1" applyFont="1"/>
    <xf numFmtId="164" fontId="20" fillId="0" borderId="0" xfId="6" applyNumberFormat="1" applyFont="1"/>
    <xf numFmtId="0" fontId="21" fillId="9" borderId="0" xfId="2" applyFont="1" applyFill="1"/>
    <xf numFmtId="166" fontId="21" fillId="9" borderId="0" xfId="3" applyNumberFormat="1" applyFont="1" applyFill="1"/>
    <xf numFmtId="0" fontId="20" fillId="3" borderId="0" xfId="2" applyFont="1" applyFill="1"/>
    <xf numFmtId="166" fontId="20" fillId="3" borderId="0" xfId="2" applyNumberFormat="1" applyFont="1" applyFill="1"/>
    <xf numFmtId="166" fontId="20" fillId="3" borderId="0" xfId="3" applyNumberFormat="1" applyFont="1" applyFill="1"/>
    <xf numFmtId="0" fontId="12" fillId="0" borderId="3" xfId="0" applyFont="1" applyBorder="1" applyAlignment="1">
      <alignment vertical="center" wrapText="1"/>
    </xf>
    <xf numFmtId="3" fontId="12" fillId="0" borderId="0" xfId="0" applyNumberFormat="1" applyFont="1" applyAlignment="1">
      <alignment horizontal="right" vertical="center" wrapText="1"/>
    </xf>
    <xf numFmtId="0" fontId="13" fillId="12" borderId="3" xfId="0" applyFont="1" applyFill="1" applyBorder="1" applyAlignment="1">
      <alignment horizontal="left" vertical="center" wrapText="1" indent="2"/>
    </xf>
    <xf numFmtId="0" fontId="13" fillId="12" borderId="3" xfId="0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 indent="2"/>
    </xf>
    <xf numFmtId="3" fontId="13" fillId="0" borderId="3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12" borderId="0" xfId="0" applyFont="1" applyFill="1" applyAlignment="1">
      <alignment horizontal="right" vertical="center" wrapText="1"/>
    </xf>
    <xf numFmtId="0" fontId="12" fillId="12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12" borderId="7" xfId="0" applyFont="1" applyFill="1" applyBorder="1" applyAlignment="1">
      <alignment horizontal="right" vertical="center" wrapText="1"/>
    </xf>
    <xf numFmtId="0" fontId="12" fillId="12" borderId="0" xfId="0" applyFont="1" applyFill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0" fontId="24" fillId="12" borderId="0" xfId="0" applyFont="1" applyFill="1" applyAlignment="1">
      <alignment vertical="center"/>
    </xf>
    <xf numFmtId="0" fontId="24" fillId="11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3" fontId="25" fillId="12" borderId="8" xfId="0" applyNumberFormat="1" applyFont="1" applyFill="1" applyBorder="1" applyAlignment="1">
      <alignment horizontal="right" vertical="center"/>
    </xf>
    <xf numFmtId="0" fontId="25" fillId="12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5" fillId="11" borderId="0" xfId="0" applyFont="1" applyFill="1" applyAlignment="1">
      <alignment vertical="center"/>
    </xf>
    <xf numFmtId="0" fontId="15" fillId="12" borderId="3" xfId="0" applyFont="1" applyFill="1" applyBorder="1" applyAlignment="1">
      <alignment horizontal="left" vertical="center" wrapText="1" indent="2"/>
    </xf>
    <xf numFmtId="3" fontId="15" fillId="12" borderId="3" xfId="0" applyNumberFormat="1" applyFont="1" applyFill="1" applyBorder="1" applyAlignment="1">
      <alignment horizontal="right" vertical="center" wrapText="1"/>
    </xf>
    <xf numFmtId="3" fontId="15" fillId="12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/>
    <xf numFmtId="168" fontId="10" fillId="0" borderId="0" xfId="0" applyNumberFormat="1" applyFont="1" applyBorder="1"/>
    <xf numFmtId="0" fontId="22" fillId="2" borderId="0" xfId="0" applyFont="1" applyFill="1" applyAlignment="1">
      <alignment vertical="center"/>
    </xf>
    <xf numFmtId="168" fontId="22" fillId="2" borderId="12" xfId="0" applyNumberFormat="1" applyFont="1" applyFill="1" applyBorder="1" applyAlignment="1">
      <alignment horizontal="right" vertical="center"/>
    </xf>
    <xf numFmtId="168" fontId="22" fillId="2" borderId="3" xfId="0" applyNumberFormat="1" applyFont="1" applyFill="1" applyBorder="1" applyAlignment="1">
      <alignment horizontal="right" vertical="center"/>
    </xf>
    <xf numFmtId="168" fontId="23" fillId="2" borderId="8" xfId="0" applyNumberFormat="1" applyFont="1" applyFill="1" applyBorder="1" applyAlignment="1">
      <alignment horizontal="right" vertical="center"/>
    </xf>
    <xf numFmtId="0" fontId="24" fillId="2" borderId="0" xfId="0" applyFont="1" applyFill="1" applyAlignment="1">
      <alignment vertical="center"/>
    </xf>
    <xf numFmtId="3" fontId="24" fillId="2" borderId="12" xfId="0" applyNumberFormat="1" applyFont="1" applyFill="1" applyBorder="1" applyAlignment="1">
      <alignment horizontal="right" vertical="center"/>
    </xf>
    <xf numFmtId="3" fontId="24" fillId="2" borderId="3" xfId="0" applyNumberFormat="1" applyFont="1" applyFill="1" applyBorder="1" applyAlignment="1">
      <alignment horizontal="right" vertical="center"/>
    </xf>
    <xf numFmtId="0" fontId="24" fillId="2" borderId="3" xfId="0" applyFont="1" applyFill="1" applyBorder="1" applyAlignment="1">
      <alignment horizontal="right" vertical="center"/>
    </xf>
    <xf numFmtId="0" fontId="24" fillId="2" borderId="12" xfId="0" applyFont="1" applyFill="1" applyBorder="1" applyAlignment="1">
      <alignment vertical="center"/>
    </xf>
    <xf numFmtId="168" fontId="24" fillId="2" borderId="3" xfId="0" applyNumberFormat="1" applyFont="1" applyFill="1" applyBorder="1" applyAlignment="1">
      <alignment horizontal="right" vertical="center"/>
    </xf>
    <xf numFmtId="167" fontId="24" fillId="2" borderId="3" xfId="0" applyNumberFormat="1" applyFont="1" applyFill="1" applyBorder="1" applyAlignment="1">
      <alignment horizontal="right" vertical="center"/>
    </xf>
    <xf numFmtId="0" fontId="25" fillId="2" borderId="13" xfId="0" applyFont="1" applyFill="1" applyBorder="1" applyAlignment="1">
      <alignment vertical="center"/>
    </xf>
    <xf numFmtId="3" fontId="25" fillId="2" borderId="8" xfId="0" applyNumberFormat="1" applyFont="1" applyFill="1" applyBorder="1" applyAlignment="1">
      <alignment horizontal="right" vertical="center"/>
    </xf>
    <xf numFmtId="168" fontId="25" fillId="2" borderId="8" xfId="0" applyNumberFormat="1" applyFont="1" applyFill="1" applyBorder="1" applyAlignment="1">
      <alignment horizontal="right" vertical="center"/>
    </xf>
    <xf numFmtId="167" fontId="25" fillId="2" borderId="8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168" fontId="24" fillId="2" borderId="12" xfId="0" applyNumberFormat="1" applyFont="1" applyFill="1" applyBorder="1" applyAlignment="1">
      <alignment horizontal="right" vertical="center"/>
    </xf>
    <xf numFmtId="168" fontId="24" fillId="2" borderId="10" xfId="0" applyNumberFormat="1" applyFont="1" applyFill="1" applyBorder="1" applyAlignment="1">
      <alignment horizontal="right" vertical="center"/>
    </xf>
    <xf numFmtId="168" fontId="24" fillId="2" borderId="11" xfId="0" applyNumberFormat="1" applyFont="1" applyFill="1" applyBorder="1" applyAlignment="1">
      <alignment horizontal="right" vertical="center"/>
    </xf>
    <xf numFmtId="168" fontId="25" fillId="2" borderId="0" xfId="0" applyNumberFormat="1" applyFont="1" applyFill="1" applyAlignment="1">
      <alignment horizontal="right" vertical="center"/>
    </xf>
    <xf numFmtId="168" fontId="25" fillId="2" borderId="9" xfId="0" applyNumberFormat="1" applyFont="1" applyFill="1" applyBorder="1" applyAlignment="1">
      <alignment horizontal="right" vertical="center"/>
    </xf>
    <xf numFmtId="168" fontId="10" fillId="2" borderId="12" xfId="0" applyNumberFormat="1" applyFont="1" applyFill="1" applyBorder="1" applyAlignment="1">
      <alignment vertical="center"/>
    </xf>
    <xf numFmtId="168" fontId="10" fillId="2" borderId="3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27" fillId="5" borderId="1" xfId="0" applyFont="1" applyFill="1" applyBorder="1" applyAlignment="1">
      <alignment horizontal="center" vertical="center" wrapText="1"/>
    </xf>
    <xf numFmtId="49" fontId="16" fillId="5" borderId="1" xfId="0" applyNumberFormat="1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right" vertical="center"/>
    </xf>
    <xf numFmtId="168" fontId="24" fillId="2" borderId="15" xfId="0" applyNumberFormat="1" applyFont="1" applyFill="1" applyBorder="1" applyAlignment="1">
      <alignment horizontal="right" vertical="center"/>
    </xf>
    <xf numFmtId="168" fontId="24" fillId="2" borderId="14" xfId="0" applyNumberFormat="1" applyFont="1" applyFill="1" applyBorder="1" applyAlignment="1">
      <alignment horizontal="right" vertical="center"/>
    </xf>
    <xf numFmtId="168" fontId="25" fillId="2" borderId="15" xfId="0" applyNumberFormat="1" applyFont="1" applyFill="1" applyBorder="1" applyAlignment="1">
      <alignment horizontal="right" vertical="center"/>
    </xf>
    <xf numFmtId="168" fontId="25" fillId="2" borderId="16" xfId="0" applyNumberFormat="1" applyFont="1" applyFill="1" applyBorder="1" applyAlignment="1">
      <alignment horizontal="right" vertical="center"/>
    </xf>
    <xf numFmtId="0" fontId="24" fillId="11" borderId="15" xfId="0" applyFont="1" applyFill="1" applyBorder="1" applyAlignment="1">
      <alignment horizontal="right" vertical="center"/>
    </xf>
    <xf numFmtId="168" fontId="24" fillId="12" borderId="15" xfId="0" applyNumberFormat="1" applyFont="1" applyFill="1" applyBorder="1" applyAlignment="1">
      <alignment horizontal="right" vertical="center"/>
    </xf>
    <xf numFmtId="168" fontId="24" fillId="11" borderId="15" xfId="0" applyNumberFormat="1" applyFont="1" applyFill="1" applyBorder="1" applyAlignment="1">
      <alignment horizontal="right" vertical="center"/>
    </xf>
    <xf numFmtId="168" fontId="24" fillId="0" borderId="14" xfId="0" applyNumberFormat="1" applyFont="1" applyBorder="1" applyAlignment="1">
      <alignment horizontal="right" vertical="center"/>
    </xf>
    <xf numFmtId="168" fontId="25" fillId="12" borderId="15" xfId="0" applyNumberFormat="1" applyFont="1" applyFill="1" applyBorder="1" applyAlignment="1">
      <alignment horizontal="right" vertical="center"/>
    </xf>
    <xf numFmtId="168" fontId="24" fillId="0" borderId="15" xfId="0" applyNumberFormat="1" applyFont="1" applyBorder="1" applyAlignment="1">
      <alignment horizontal="right" vertical="center"/>
    </xf>
    <xf numFmtId="168" fontId="25" fillId="12" borderId="16" xfId="0" applyNumberFormat="1" applyFont="1" applyFill="1" applyBorder="1" applyAlignment="1">
      <alignment horizontal="right" vertical="center"/>
    </xf>
    <xf numFmtId="168" fontId="25" fillId="12" borderId="14" xfId="0" applyNumberFormat="1" applyFont="1" applyFill="1" applyBorder="1" applyAlignment="1">
      <alignment horizontal="right" vertical="center"/>
    </xf>
    <xf numFmtId="168" fontId="25" fillId="11" borderId="16" xfId="0" applyNumberFormat="1" applyFont="1" applyFill="1" applyBorder="1" applyAlignment="1">
      <alignment horizontal="right" vertical="center"/>
    </xf>
    <xf numFmtId="170" fontId="25" fillId="2" borderId="15" xfId="1" applyNumberFormat="1" applyFont="1" applyFill="1" applyBorder="1" applyAlignment="1">
      <alignment horizontal="right" vertical="center"/>
    </xf>
    <xf numFmtId="168" fontId="15" fillId="2" borderId="15" xfId="0" applyNumberFormat="1" applyFont="1" applyFill="1" applyBorder="1" applyAlignment="1">
      <alignment horizontal="right" vertical="center"/>
    </xf>
    <xf numFmtId="168" fontId="10" fillId="2" borderId="15" xfId="0" applyNumberFormat="1" applyFont="1" applyFill="1" applyBorder="1" applyAlignment="1">
      <alignment vertical="center"/>
    </xf>
    <xf numFmtId="168" fontId="15" fillId="2" borderId="14" xfId="0" applyNumberFormat="1" applyFont="1" applyFill="1" applyBorder="1" applyAlignment="1">
      <alignment horizontal="right" vertical="center"/>
    </xf>
    <xf numFmtId="168" fontId="15" fillId="2" borderId="16" xfId="0" applyNumberFormat="1" applyFont="1" applyFill="1" applyBorder="1" applyAlignment="1">
      <alignment horizontal="right" vertical="center"/>
    </xf>
    <xf numFmtId="168" fontId="14" fillId="2" borderId="16" xfId="0" applyNumberFormat="1" applyFont="1" applyFill="1" applyBorder="1" applyAlignment="1">
      <alignment horizontal="right" vertical="center"/>
    </xf>
    <xf numFmtId="168" fontId="14" fillId="2" borderId="17" xfId="0" applyNumberFormat="1" applyFont="1" applyFill="1" applyBorder="1" applyAlignment="1">
      <alignment horizontal="right" vertical="center"/>
    </xf>
    <xf numFmtId="168" fontId="14" fillId="2" borderId="15" xfId="0" applyNumberFormat="1" applyFont="1" applyFill="1" applyBorder="1" applyAlignment="1">
      <alignment horizontal="right" vertical="center"/>
    </xf>
    <xf numFmtId="168" fontId="14" fillId="2" borderId="1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6" fillId="5" borderId="2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7" fillId="5" borderId="0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vertical="center" wrapText="1"/>
    </xf>
    <xf numFmtId="0" fontId="16" fillId="5" borderId="0" xfId="0" applyFont="1" applyFill="1" applyBorder="1" applyAlignment="1">
      <alignment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</cellXfs>
  <cellStyles count="7">
    <cellStyle name="Estilo 1" xfId="5"/>
    <cellStyle name="Normal" xfId="0" builtinId="0"/>
    <cellStyle name="Normal 2 2" xfId="6"/>
    <cellStyle name="Normal 3" xfId="2"/>
    <cellStyle name="Porcentagem 2" xfId="4"/>
    <cellStyle name="Vírgula" xfId="1" builtinId="3"/>
    <cellStyle name="Vírgula 2" xfId="3"/>
  </cellStyles>
  <dxfs count="1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7F83C"/>
      <color rgb="FF46D232"/>
      <color rgb="FF008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.1 BP (Ativo)'!A1"/><Relationship Id="rId3" Type="http://schemas.openxmlformats.org/officeDocument/2006/relationships/hyperlink" Target="#'2.2 Custos Despesas operaci'!A1"/><Relationship Id="rId7" Type="http://schemas.openxmlformats.org/officeDocument/2006/relationships/hyperlink" Target="#'2.6 Investimentos'!A1"/><Relationship Id="rId12" Type="http://schemas.openxmlformats.org/officeDocument/2006/relationships/image" Target="../media/image1.jpeg"/><Relationship Id="rId2" Type="http://schemas.openxmlformats.org/officeDocument/2006/relationships/hyperlink" Target="#'2.1 Receita'!A1"/><Relationship Id="rId1" Type="http://schemas.openxmlformats.org/officeDocument/2006/relationships/hyperlink" Target="#'1.1 Balan&#231;o de Energia'!A1"/><Relationship Id="rId6" Type="http://schemas.openxmlformats.org/officeDocument/2006/relationships/hyperlink" Target="#'2.5 Endividamento'!A1"/><Relationship Id="rId11" Type="http://schemas.openxmlformats.org/officeDocument/2006/relationships/hyperlink" Target="#'5. Fluxo de caixa'!A1"/><Relationship Id="rId5" Type="http://schemas.openxmlformats.org/officeDocument/2006/relationships/hyperlink" Target="#'2.4 Resultado Financeiro'!A1"/><Relationship Id="rId10" Type="http://schemas.openxmlformats.org/officeDocument/2006/relationships/hyperlink" Target="#'4.1 DRE'!A1"/><Relationship Id="rId4" Type="http://schemas.openxmlformats.org/officeDocument/2006/relationships/hyperlink" Target="#'2.3 LAJIDA'!A1"/><Relationship Id="rId9" Type="http://schemas.openxmlformats.org/officeDocument/2006/relationships/hyperlink" Target="#'3.2 BP (Passivo)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10.jpeg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emig D (&#205;ndice)'!A1"/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12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2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emig D (&#205;ndice)'!A1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5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6.jpe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7.jpe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8.jpeg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9.jpe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10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288347</xdr:colOff>
      <xdr:row>7</xdr:row>
      <xdr:rowOff>49555</xdr:rowOff>
    </xdr:from>
    <xdr:to>
      <xdr:col>3</xdr:col>
      <xdr:colOff>450850</xdr:colOff>
      <xdr:row>9</xdr:row>
      <xdr:rowOff>95343</xdr:rowOff>
    </xdr:to>
    <xdr:sp macro="" textlink="">
      <xdr:nvSpPr>
        <xdr:cNvPr id="2" name="Retângulo Arredondado 1"/>
        <xdr:cNvSpPr/>
      </xdr:nvSpPr>
      <xdr:spPr>
        <a:xfrm>
          <a:off x="288347" y="1327493"/>
          <a:ext cx="1996066" cy="410913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Dados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4</xdr:col>
      <xdr:colOff>39831</xdr:colOff>
      <xdr:row>7</xdr:row>
      <xdr:rowOff>49555</xdr:rowOff>
    </xdr:from>
    <xdr:to>
      <xdr:col>7</xdr:col>
      <xdr:colOff>202334</xdr:colOff>
      <xdr:row>9</xdr:row>
      <xdr:rowOff>95343</xdr:rowOff>
    </xdr:to>
    <xdr:sp macro="" textlink="">
      <xdr:nvSpPr>
        <xdr:cNvPr id="13" name="Retângulo Arredondado 12"/>
        <xdr:cNvSpPr/>
      </xdr:nvSpPr>
      <xdr:spPr>
        <a:xfrm>
          <a:off x="2484581" y="1327493"/>
          <a:ext cx="1996066" cy="410913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Dados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7</xdr:col>
      <xdr:colOff>400916</xdr:colOff>
      <xdr:row>7</xdr:row>
      <xdr:rowOff>49555</xdr:rowOff>
    </xdr:from>
    <xdr:to>
      <xdr:col>10</xdr:col>
      <xdr:colOff>563418</xdr:colOff>
      <xdr:row>9</xdr:row>
      <xdr:rowOff>95343</xdr:rowOff>
    </xdr:to>
    <xdr:sp macro="" textlink="">
      <xdr:nvSpPr>
        <xdr:cNvPr id="14" name="Retângulo Arredondado 13"/>
        <xdr:cNvSpPr/>
      </xdr:nvSpPr>
      <xdr:spPr>
        <a:xfrm>
          <a:off x="4679229" y="1327493"/>
          <a:ext cx="1996064" cy="410913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Balanço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Patrimonial</a:t>
          </a:r>
        </a:p>
      </xdr:txBody>
    </xdr:sp>
    <xdr:clientData/>
  </xdr:twoCellAnchor>
  <xdr:twoCellAnchor>
    <xdr:from>
      <xdr:col>7</xdr:col>
      <xdr:colOff>402431</xdr:colOff>
      <xdr:row>16</xdr:row>
      <xdr:rowOff>25744</xdr:rowOff>
    </xdr:from>
    <xdr:to>
      <xdr:col>10</xdr:col>
      <xdr:colOff>564933</xdr:colOff>
      <xdr:row>18</xdr:row>
      <xdr:rowOff>71532</xdr:rowOff>
    </xdr:to>
    <xdr:sp macro="" textlink="">
      <xdr:nvSpPr>
        <xdr:cNvPr id="15" name="Retângulo Arredondado 14"/>
        <xdr:cNvSpPr/>
      </xdr:nvSpPr>
      <xdr:spPr>
        <a:xfrm>
          <a:off x="4486275" y="3073744"/>
          <a:ext cx="1912721" cy="426788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Resultado</a:t>
          </a:r>
        </a:p>
      </xdr:txBody>
    </xdr:sp>
    <xdr:clientData/>
  </xdr:twoCellAnchor>
  <xdr:twoCellAnchor>
    <xdr:from>
      <xdr:col>0</xdr:col>
      <xdr:colOff>313748</xdr:colOff>
      <xdr:row>10</xdr:row>
      <xdr:rowOff>5209</xdr:rowOff>
    </xdr:from>
    <xdr:to>
      <xdr:col>3</xdr:col>
      <xdr:colOff>393700</xdr:colOff>
      <xdr:row>12</xdr:row>
      <xdr:rowOff>48394</xdr:rowOff>
    </xdr:to>
    <xdr:sp macro="" textlink="">
      <xdr:nvSpPr>
        <xdr:cNvPr id="17" name="Retângulo Arredondado 16">
          <a:hlinkClick xmlns:r="http://schemas.openxmlformats.org/officeDocument/2006/relationships" r:id="rId1"/>
        </xdr:cNvPr>
        <xdr:cNvSpPr/>
      </xdr:nvSpPr>
      <xdr:spPr>
        <a:xfrm>
          <a:off x="313748" y="1910209"/>
          <a:ext cx="1830171" cy="424185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de energia</a:t>
          </a:r>
        </a:p>
      </xdr:txBody>
    </xdr:sp>
    <xdr:clientData/>
  </xdr:twoCellAnchor>
  <xdr:twoCellAnchor>
    <xdr:from>
      <xdr:col>4</xdr:col>
      <xdr:colOff>77787</xdr:colOff>
      <xdr:row>9</xdr:row>
      <xdr:rowOff>179053</xdr:rowOff>
    </xdr:from>
    <xdr:to>
      <xdr:col>7</xdr:col>
      <xdr:colOff>157739</xdr:colOff>
      <xdr:row>12</xdr:row>
      <xdr:rowOff>40809</xdr:rowOff>
    </xdr:to>
    <xdr:sp macro="" textlink="">
      <xdr:nvSpPr>
        <xdr:cNvPr id="23" name="Retângulo Arredondado 22">
          <a:hlinkClick xmlns:r="http://schemas.openxmlformats.org/officeDocument/2006/relationships" r:id="rId2"/>
        </xdr:cNvPr>
        <xdr:cNvSpPr/>
      </xdr:nvSpPr>
      <xdr:spPr>
        <a:xfrm>
          <a:off x="2522537" y="1822116"/>
          <a:ext cx="1913515" cy="409443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Receita 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Operacional </a:t>
          </a:r>
        </a:p>
      </xdr:txBody>
    </xdr:sp>
    <xdr:clientData/>
  </xdr:twoCellAnchor>
  <xdr:twoCellAnchor>
    <xdr:from>
      <xdr:col>4</xdr:col>
      <xdr:colOff>77787</xdr:colOff>
      <xdr:row>12</xdr:row>
      <xdr:rowOff>104034</xdr:rowOff>
    </xdr:from>
    <xdr:to>
      <xdr:col>7</xdr:col>
      <xdr:colOff>157739</xdr:colOff>
      <xdr:row>14</xdr:row>
      <xdr:rowOff>148353</xdr:rowOff>
    </xdr:to>
    <xdr:sp macro="" textlink="">
      <xdr:nvSpPr>
        <xdr:cNvPr id="24" name="Retângulo Arredondado 23">
          <a:hlinkClick xmlns:r="http://schemas.openxmlformats.org/officeDocument/2006/relationships" r:id="rId3"/>
        </xdr:cNvPr>
        <xdr:cNvSpPr/>
      </xdr:nvSpPr>
      <xdr:spPr>
        <a:xfrm>
          <a:off x="2522537" y="2294784"/>
          <a:ext cx="1913515" cy="409444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2.2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Custos e despesas  </a:t>
          </a:r>
        </a:p>
        <a:p>
          <a:pPr algn="l"/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operacionais</a:t>
          </a:r>
        </a:p>
      </xdr:txBody>
    </xdr:sp>
    <xdr:clientData/>
  </xdr:twoCellAnchor>
  <xdr:twoCellAnchor>
    <xdr:from>
      <xdr:col>4</xdr:col>
      <xdr:colOff>71437</xdr:colOff>
      <xdr:row>15</xdr:row>
      <xdr:rowOff>29015</xdr:rowOff>
    </xdr:from>
    <xdr:to>
      <xdr:col>7</xdr:col>
      <xdr:colOff>151389</xdr:colOff>
      <xdr:row>17</xdr:row>
      <xdr:rowOff>72200</xdr:rowOff>
    </xdr:to>
    <xdr:sp macro="" textlink="">
      <xdr:nvSpPr>
        <xdr:cNvPr id="25" name="Retângulo Arredondado 24">
          <a:hlinkClick xmlns:r="http://schemas.openxmlformats.org/officeDocument/2006/relationships" r:id="rId4"/>
        </xdr:cNvPr>
        <xdr:cNvSpPr/>
      </xdr:nvSpPr>
      <xdr:spPr>
        <a:xfrm>
          <a:off x="2516187" y="2767453"/>
          <a:ext cx="1913515" cy="408310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2.3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LAJIDA</a:t>
          </a:r>
        </a:p>
      </xdr:txBody>
    </xdr:sp>
    <xdr:clientData/>
  </xdr:twoCellAnchor>
  <xdr:twoCellAnchor>
    <xdr:from>
      <xdr:col>4</xdr:col>
      <xdr:colOff>71437</xdr:colOff>
      <xdr:row>17</xdr:row>
      <xdr:rowOff>135425</xdr:rowOff>
    </xdr:from>
    <xdr:to>
      <xdr:col>7</xdr:col>
      <xdr:colOff>151389</xdr:colOff>
      <xdr:row>19</xdr:row>
      <xdr:rowOff>176863</xdr:rowOff>
    </xdr:to>
    <xdr:sp macro="" textlink="">
      <xdr:nvSpPr>
        <xdr:cNvPr id="26" name="Retângulo Arredondado 25">
          <a:hlinkClick xmlns:r="http://schemas.openxmlformats.org/officeDocument/2006/relationships" r:id="rId5"/>
        </xdr:cNvPr>
        <xdr:cNvSpPr/>
      </xdr:nvSpPr>
      <xdr:spPr>
        <a:xfrm>
          <a:off x="2516187" y="3238988"/>
          <a:ext cx="1913515" cy="406563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2.4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Resultado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Financeiro</a:t>
          </a:r>
        </a:p>
      </xdr:txBody>
    </xdr:sp>
    <xdr:clientData/>
  </xdr:twoCellAnchor>
  <xdr:twoCellAnchor>
    <xdr:from>
      <xdr:col>4</xdr:col>
      <xdr:colOff>71437</xdr:colOff>
      <xdr:row>20</xdr:row>
      <xdr:rowOff>57526</xdr:rowOff>
    </xdr:from>
    <xdr:to>
      <xdr:col>7</xdr:col>
      <xdr:colOff>151389</xdr:colOff>
      <xdr:row>22</xdr:row>
      <xdr:rowOff>100711</xdr:rowOff>
    </xdr:to>
    <xdr:sp macro="" textlink="">
      <xdr:nvSpPr>
        <xdr:cNvPr id="27" name="Retângulo Arredondado 26">
          <a:hlinkClick xmlns:r="http://schemas.openxmlformats.org/officeDocument/2006/relationships" r:id="rId6"/>
        </xdr:cNvPr>
        <xdr:cNvSpPr/>
      </xdr:nvSpPr>
      <xdr:spPr>
        <a:xfrm>
          <a:off x="2516187" y="3708776"/>
          <a:ext cx="1913515" cy="408310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2.5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Endividamento</a:t>
          </a:r>
        </a:p>
      </xdr:txBody>
    </xdr:sp>
    <xdr:clientData/>
  </xdr:twoCellAnchor>
  <xdr:twoCellAnchor>
    <xdr:from>
      <xdr:col>4</xdr:col>
      <xdr:colOff>71437</xdr:colOff>
      <xdr:row>22</xdr:row>
      <xdr:rowOff>163938</xdr:rowOff>
    </xdr:from>
    <xdr:to>
      <xdr:col>7</xdr:col>
      <xdr:colOff>151389</xdr:colOff>
      <xdr:row>25</xdr:row>
      <xdr:rowOff>31749</xdr:rowOff>
    </xdr:to>
    <xdr:sp macro="" textlink="">
      <xdr:nvSpPr>
        <xdr:cNvPr id="28" name="Retângulo Arredondado 27">
          <a:hlinkClick xmlns:r="http://schemas.openxmlformats.org/officeDocument/2006/relationships" r:id="rId7"/>
        </xdr:cNvPr>
        <xdr:cNvSpPr/>
      </xdr:nvSpPr>
      <xdr:spPr>
        <a:xfrm>
          <a:off x="2516187" y="4180313"/>
          <a:ext cx="1913515" cy="415499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2.6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7</xdr:col>
      <xdr:colOff>452438</xdr:colOff>
      <xdr:row>9</xdr:row>
      <xdr:rowOff>179053</xdr:rowOff>
    </xdr:from>
    <xdr:to>
      <xdr:col>10</xdr:col>
      <xdr:colOff>532391</xdr:colOff>
      <xdr:row>12</xdr:row>
      <xdr:rowOff>40809</xdr:rowOff>
    </xdr:to>
    <xdr:sp macro="" textlink="">
      <xdr:nvSpPr>
        <xdr:cNvPr id="29" name="Retângulo Arredondado 28">
          <a:hlinkClick xmlns:r="http://schemas.openxmlformats.org/officeDocument/2006/relationships" r:id="rId8"/>
        </xdr:cNvPr>
        <xdr:cNvSpPr/>
      </xdr:nvSpPr>
      <xdr:spPr>
        <a:xfrm>
          <a:off x="4730751" y="1822116"/>
          <a:ext cx="1913515" cy="409443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Ativo</a:t>
          </a:r>
        </a:p>
      </xdr:txBody>
    </xdr:sp>
    <xdr:clientData/>
  </xdr:twoCellAnchor>
  <xdr:twoCellAnchor>
    <xdr:from>
      <xdr:col>7</xdr:col>
      <xdr:colOff>452438</xdr:colOff>
      <xdr:row>12</xdr:row>
      <xdr:rowOff>104034</xdr:rowOff>
    </xdr:from>
    <xdr:to>
      <xdr:col>10</xdr:col>
      <xdr:colOff>532391</xdr:colOff>
      <xdr:row>14</xdr:row>
      <xdr:rowOff>148353</xdr:rowOff>
    </xdr:to>
    <xdr:sp macro="" textlink="">
      <xdr:nvSpPr>
        <xdr:cNvPr id="30" name="Retângulo Arredondado 29">
          <a:hlinkClick xmlns:r="http://schemas.openxmlformats.org/officeDocument/2006/relationships" r:id="rId9"/>
        </xdr:cNvPr>
        <xdr:cNvSpPr/>
      </xdr:nvSpPr>
      <xdr:spPr>
        <a:xfrm>
          <a:off x="4730751" y="2294784"/>
          <a:ext cx="1913515" cy="409444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3.2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Passivo</a:t>
          </a:r>
        </a:p>
      </xdr:txBody>
    </xdr:sp>
    <xdr:clientData/>
  </xdr:twoCellAnchor>
  <xdr:twoCellAnchor>
    <xdr:from>
      <xdr:col>7</xdr:col>
      <xdr:colOff>440535</xdr:colOff>
      <xdr:row>18</xdr:row>
      <xdr:rowOff>167148</xdr:rowOff>
    </xdr:from>
    <xdr:to>
      <xdr:col>10</xdr:col>
      <xdr:colOff>520488</xdr:colOff>
      <xdr:row>21</xdr:row>
      <xdr:rowOff>28904</xdr:rowOff>
    </xdr:to>
    <xdr:sp macro="" textlink="">
      <xdr:nvSpPr>
        <xdr:cNvPr id="31" name="Retângulo Arredondado 30">
          <a:hlinkClick xmlns:r="http://schemas.openxmlformats.org/officeDocument/2006/relationships" r:id="rId10"/>
        </xdr:cNvPr>
        <xdr:cNvSpPr/>
      </xdr:nvSpPr>
      <xdr:spPr>
        <a:xfrm>
          <a:off x="4524379" y="3596148"/>
          <a:ext cx="1830172" cy="433256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DRE</a:t>
          </a:r>
        </a:p>
      </xdr:txBody>
    </xdr:sp>
    <xdr:clientData/>
  </xdr:twoCellAnchor>
  <xdr:twoCellAnchor>
    <xdr:from>
      <xdr:col>7</xdr:col>
      <xdr:colOff>392911</xdr:colOff>
      <xdr:row>22</xdr:row>
      <xdr:rowOff>163565</xdr:rowOff>
    </xdr:from>
    <xdr:to>
      <xdr:col>10</xdr:col>
      <xdr:colOff>554292</xdr:colOff>
      <xdr:row>25</xdr:row>
      <xdr:rowOff>20465</xdr:rowOff>
    </xdr:to>
    <xdr:sp macro="" textlink="">
      <xdr:nvSpPr>
        <xdr:cNvPr id="32" name="Retângulo Arredondado 31">
          <a:hlinkClick xmlns:r="http://schemas.openxmlformats.org/officeDocument/2006/relationships" r:id="rId11"/>
        </xdr:cNvPr>
        <xdr:cNvSpPr/>
      </xdr:nvSpPr>
      <xdr:spPr>
        <a:xfrm>
          <a:off x="4476755" y="4354565"/>
          <a:ext cx="1911600" cy="4284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Demonstração do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Fluxos de caixa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571499</xdr:colOff>
      <xdr:row>5</xdr:row>
      <xdr:rowOff>165545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88968" cy="1118045"/>
        </a:xfrm>
        <a:prstGeom prst="rect">
          <a:avLst/>
        </a:prstGeom>
      </xdr:spPr>
    </xdr:pic>
    <xdr:clientData/>
  </xdr:twoCellAnchor>
  <xdr:twoCellAnchor>
    <xdr:from>
      <xdr:col>2</xdr:col>
      <xdr:colOff>285749</xdr:colOff>
      <xdr:row>0</xdr:row>
      <xdr:rowOff>178595</xdr:rowOff>
    </xdr:from>
    <xdr:to>
      <xdr:col>11</xdr:col>
      <xdr:colOff>11906</xdr:colOff>
      <xdr:row>4</xdr:row>
      <xdr:rowOff>7939</xdr:rowOff>
    </xdr:to>
    <xdr:sp macro="" textlink="">
      <xdr:nvSpPr>
        <xdr:cNvPr id="34" name="CaixaDeTexto 33"/>
        <xdr:cNvSpPr txBox="1"/>
      </xdr:nvSpPr>
      <xdr:spPr>
        <a:xfrm>
          <a:off x="1452562" y="178595"/>
          <a:ext cx="4976813" cy="591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4000" b="0">
              <a:solidFill>
                <a:srgbClr val="008228"/>
              </a:solidFill>
              <a:latin typeface="+mj-lt"/>
              <a:cs typeface="Arial" panose="020B0604020202020204" pitchFamily="34" charset="0"/>
            </a:rPr>
            <a:t>RESULTADOS</a:t>
          </a:r>
          <a:r>
            <a:rPr lang="pt-BR" sz="4000">
              <a:solidFill>
                <a:srgbClr val="008228"/>
              </a:solidFill>
              <a:latin typeface="+mj-lt"/>
              <a:cs typeface="Arial" panose="020B0604020202020204" pitchFamily="34" charset="0"/>
            </a:rPr>
            <a:t> </a:t>
          </a:r>
          <a:r>
            <a:rPr lang="pt-BR" sz="40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15875</xdr:colOff>
      <xdr:row>5</xdr:row>
      <xdr:rowOff>81410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89938" cy="1065660"/>
        </a:xfrm>
        <a:prstGeom prst="rect">
          <a:avLst/>
        </a:prstGeom>
      </xdr:spPr>
    </xdr:pic>
    <xdr:clientData/>
  </xdr:twoCellAnchor>
  <xdr:twoCellAnchor>
    <xdr:from>
      <xdr:col>1</xdr:col>
      <xdr:colOff>417514</xdr:colOff>
      <xdr:row>0</xdr:row>
      <xdr:rowOff>60326</xdr:rowOff>
    </xdr:from>
    <xdr:to>
      <xdr:col>5</xdr:col>
      <xdr:colOff>7939</xdr:colOff>
      <xdr:row>5</xdr:row>
      <xdr:rowOff>133350</xdr:rowOff>
    </xdr:to>
    <xdr:sp macro="" textlink="">
      <xdr:nvSpPr>
        <xdr:cNvPr id="4" name="CaixaDeTexto 3"/>
        <xdr:cNvSpPr txBox="1"/>
      </xdr:nvSpPr>
      <xdr:spPr>
        <a:xfrm>
          <a:off x="1425577" y="60326"/>
          <a:ext cx="6964362" cy="1049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3.2 BALANÇOS PATRIMONIAIS</a:t>
          </a:r>
          <a:b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</a:br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PASSIVO</a:t>
          </a:r>
        </a:p>
      </xdr:txBody>
    </xdr:sp>
    <xdr:clientData/>
  </xdr:twoCellAnchor>
  <xdr:twoCellAnchor>
    <xdr:from>
      <xdr:col>3</xdr:col>
      <xdr:colOff>1298577</xdr:colOff>
      <xdr:row>3</xdr:row>
      <xdr:rowOff>211136</xdr:rowOff>
    </xdr:from>
    <xdr:to>
      <xdr:col>4</xdr:col>
      <xdr:colOff>817366</xdr:colOff>
      <xdr:row>5</xdr:row>
      <xdr:rowOff>7504</xdr:rowOff>
    </xdr:to>
    <xdr:grpSp>
      <xdr:nvGrpSpPr>
        <xdr:cNvPr id="8" name="Agrupar 7">
          <a:hlinkClick xmlns:r="http://schemas.openxmlformats.org/officeDocument/2006/relationships" r:id="rId2"/>
        </xdr:cNvPr>
        <xdr:cNvGrpSpPr/>
      </xdr:nvGrpSpPr>
      <xdr:grpSpPr>
        <a:xfrm>
          <a:off x="7165977" y="782636"/>
          <a:ext cx="818952" cy="224993"/>
          <a:chOff x="7817675" y="768144"/>
          <a:chExt cx="918516" cy="249238"/>
        </a:xfrm>
      </xdr:grpSpPr>
      <xdr:sp macro="" textlink="">
        <xdr:nvSpPr>
          <xdr:cNvPr id="9" name="Retângulo Arredondado 8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0" name="Seta para a Direita 9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142875</xdr:colOff>
      <xdr:row>5</xdr:row>
      <xdr:rowOff>154782</xdr:rowOff>
    </xdr:from>
    <xdr:to>
      <xdr:col>3</xdr:col>
      <xdr:colOff>1131096</xdr:colOff>
      <xdr:row>6</xdr:row>
      <xdr:rowOff>202406</xdr:rowOff>
    </xdr:to>
    <xdr:pic>
      <xdr:nvPicPr>
        <xdr:cNvPr id="7" name="Imagem 6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154907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5</xdr:row>
      <xdr:rowOff>173483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64625" cy="1094233"/>
        </a:xfrm>
        <a:prstGeom prst="rect">
          <a:avLst/>
        </a:prstGeom>
      </xdr:spPr>
    </xdr:pic>
    <xdr:clientData/>
  </xdr:twoCellAnchor>
  <xdr:twoCellAnchor>
    <xdr:from>
      <xdr:col>1</xdr:col>
      <xdr:colOff>827087</xdr:colOff>
      <xdr:row>0</xdr:row>
      <xdr:rowOff>160337</xdr:rowOff>
    </xdr:from>
    <xdr:to>
      <xdr:col>5</xdr:col>
      <xdr:colOff>0</xdr:colOff>
      <xdr:row>5</xdr:row>
      <xdr:rowOff>119062</xdr:rowOff>
    </xdr:to>
    <xdr:sp macro="" textlink="">
      <xdr:nvSpPr>
        <xdr:cNvPr id="4" name="CaixaDeTexto 3"/>
        <xdr:cNvSpPr txBox="1"/>
      </xdr:nvSpPr>
      <xdr:spPr>
        <a:xfrm>
          <a:off x="1549400" y="160337"/>
          <a:ext cx="6840538" cy="871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>
              <a:solidFill>
                <a:srgbClr val="008228"/>
              </a:solidFill>
              <a:latin typeface="Arial Black" panose="020B0A04020102020204" pitchFamily="34" charset="0"/>
            </a:rPr>
            <a:t>4.1 DEMONSTRAÇÕES DOS RESULTADOS</a:t>
          </a:r>
        </a:p>
        <a:p>
          <a:pPr algn="ctr"/>
          <a:r>
            <a:rPr lang="pt-BR" sz="24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xdr:txBody>
    </xdr:sp>
    <xdr:clientData/>
  </xdr:twoCellAnchor>
  <xdr:twoCellAnchor>
    <xdr:from>
      <xdr:col>3</xdr:col>
      <xdr:colOff>1501776</xdr:colOff>
      <xdr:row>4</xdr:row>
      <xdr:rowOff>57149</xdr:rowOff>
    </xdr:from>
    <xdr:to>
      <xdr:col>4</xdr:col>
      <xdr:colOff>806252</xdr:colOff>
      <xdr:row>5</xdr:row>
      <xdr:rowOff>99579</xdr:rowOff>
    </xdr:to>
    <xdr:grpSp>
      <xdr:nvGrpSpPr>
        <xdr:cNvPr id="5" name="Agrupar 4"/>
        <xdr:cNvGrpSpPr/>
      </xdr:nvGrpSpPr>
      <xdr:grpSpPr>
        <a:xfrm>
          <a:off x="7181057" y="819149"/>
          <a:ext cx="804664" cy="232930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2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333375</xdr:colOff>
      <xdr:row>7</xdr:row>
      <xdr:rowOff>47625</xdr:rowOff>
    </xdr:from>
    <xdr:to>
      <xdr:col>3</xdr:col>
      <xdr:colOff>1321596</xdr:colOff>
      <xdr:row>7</xdr:row>
      <xdr:rowOff>309562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0281" y="1285875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15875</xdr:colOff>
      <xdr:row>5</xdr:row>
      <xdr:rowOff>165546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97875" cy="1078359"/>
        </a:xfrm>
        <a:prstGeom prst="rect">
          <a:avLst/>
        </a:prstGeom>
      </xdr:spPr>
    </xdr:pic>
    <xdr:clientData/>
  </xdr:twoCellAnchor>
  <xdr:twoCellAnchor>
    <xdr:from>
      <xdr:col>1</xdr:col>
      <xdr:colOff>896937</xdr:colOff>
      <xdr:row>1</xdr:row>
      <xdr:rowOff>20637</xdr:rowOff>
    </xdr:from>
    <xdr:to>
      <xdr:col>3</xdr:col>
      <xdr:colOff>254000</xdr:colOff>
      <xdr:row>6</xdr:row>
      <xdr:rowOff>25400</xdr:rowOff>
    </xdr:to>
    <xdr:sp macro="" textlink="">
      <xdr:nvSpPr>
        <xdr:cNvPr id="4" name="CaixaDeTexto 3"/>
        <xdr:cNvSpPr txBox="1"/>
      </xdr:nvSpPr>
      <xdr:spPr>
        <a:xfrm>
          <a:off x="1690687" y="203200"/>
          <a:ext cx="6699251" cy="917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>
              <a:solidFill>
                <a:srgbClr val="008228"/>
              </a:solidFill>
              <a:latin typeface="Arial Black" panose="020B0A04020102020204" pitchFamily="34" charset="0"/>
            </a:rPr>
            <a:t>5.0 DEMONSTRAÇÕES DOS FLUXOS DE CAIXA</a:t>
          </a:r>
        </a:p>
        <a:p>
          <a:pPr algn="ctr"/>
          <a:r>
            <a:rPr lang="pt-BR" sz="18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xdr:txBody>
    </xdr:sp>
    <xdr:clientData/>
  </xdr:twoCellAnchor>
  <xdr:twoCellAnchor>
    <xdr:from>
      <xdr:col>3</xdr:col>
      <xdr:colOff>150813</xdr:colOff>
      <xdr:row>4</xdr:row>
      <xdr:rowOff>55561</xdr:rowOff>
    </xdr:from>
    <xdr:to>
      <xdr:col>4</xdr:col>
      <xdr:colOff>145852</xdr:colOff>
      <xdr:row>5</xdr:row>
      <xdr:rowOff>97991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163594" y="817561"/>
          <a:ext cx="804664" cy="232930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2</xdr:col>
      <xdr:colOff>464344</xdr:colOff>
      <xdr:row>6</xdr:row>
      <xdr:rowOff>23813</xdr:rowOff>
    </xdr:from>
    <xdr:to>
      <xdr:col>3</xdr:col>
      <xdr:colOff>642940</xdr:colOff>
      <xdr:row>7</xdr:row>
      <xdr:rowOff>166687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166813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19</xdr:row>
      <xdr:rowOff>133349</xdr:rowOff>
    </xdr:from>
    <xdr:to>
      <xdr:col>4</xdr:col>
      <xdr:colOff>564486</xdr:colOff>
      <xdr:row>49</xdr:row>
      <xdr:rowOff>28724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257174" y="2933699"/>
          <a:ext cx="4269712" cy="5896125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</xdr:sp>
    <xdr:clientData/>
  </xdr:twoCellAnchor>
  <xdr:twoCellAnchor>
    <xdr:from>
      <xdr:col>2</xdr:col>
      <xdr:colOff>345150</xdr:colOff>
      <xdr:row>14</xdr:row>
      <xdr:rowOff>82155</xdr:rowOff>
    </xdr:from>
    <xdr:to>
      <xdr:col>3</xdr:col>
      <xdr:colOff>443575</xdr:colOff>
      <xdr:row>16</xdr:row>
      <xdr:rowOff>153353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1183350" y="1882380"/>
          <a:ext cx="2260600" cy="471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/>
        <a:p>
          <a:pPr marL="0" indent="0" algn="ctr" rtl="0">
            <a:defRPr sz="1000"/>
          </a:pPr>
          <a:r>
            <a:rPr lang="pt-BR" sz="16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RECURSOS TOTAIS</a:t>
          </a:r>
        </a:p>
        <a:p>
          <a:pPr algn="ctr" rtl="0">
            <a:defRPr sz="1000"/>
          </a:pPr>
          <a:r>
            <a:rPr lang="pt-B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 47.463 GWh</a:t>
          </a:r>
        </a:p>
      </xdr:txBody>
    </xdr:sp>
    <xdr:clientData/>
  </xdr:twoCellAnchor>
  <xdr:twoCellAnchor>
    <xdr:from>
      <xdr:col>4</xdr:col>
      <xdr:colOff>1190610</xdr:colOff>
      <xdr:row>14</xdr:row>
      <xdr:rowOff>112712</xdr:rowOff>
    </xdr:from>
    <xdr:to>
      <xdr:col>7</xdr:col>
      <xdr:colOff>693723</xdr:colOff>
      <xdr:row>17</xdr:row>
      <xdr:rowOff>27027</xdr:rowOff>
    </xdr:to>
    <xdr:sp macro="" textlink="">
      <xdr:nvSpPr>
        <xdr:cNvPr id="4" name="Text Box 31"/>
        <xdr:cNvSpPr txBox="1">
          <a:spLocks noChangeArrowheads="1"/>
        </xdr:cNvSpPr>
      </xdr:nvSpPr>
      <xdr:spPr bwMode="auto">
        <a:xfrm>
          <a:off x="5153010" y="1912937"/>
          <a:ext cx="2655888" cy="5143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/>
        <a:p>
          <a:pPr marL="0" indent="0" algn="ctr" rtl="0">
            <a:defRPr sz="1000"/>
          </a:pPr>
          <a:r>
            <a:rPr lang="pt-BR" sz="16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REQUISITOS TOTAIS</a:t>
          </a:r>
        </a:p>
        <a:p>
          <a:pPr algn="ctr" rtl="0">
            <a:defRPr sz="1000"/>
          </a:pPr>
          <a:r>
            <a:rPr lang="pt-BR" sz="1600" b="1" i="0" baseline="0">
              <a:latin typeface="Arial" pitchFamily="34" charset="0"/>
              <a:ea typeface="+mn-ea"/>
              <a:cs typeface="Arial" pitchFamily="34" charset="0"/>
            </a:rPr>
            <a:t>   47.463 </a:t>
          </a:r>
          <a:r>
            <a:rPr lang="pt-B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GWh</a:t>
          </a:r>
        </a:p>
      </xdr:txBody>
    </xdr:sp>
    <xdr:clientData/>
  </xdr:twoCellAnchor>
  <xdr:twoCellAnchor>
    <xdr:from>
      <xdr:col>1</xdr:col>
      <xdr:colOff>12247</xdr:colOff>
      <xdr:row>34</xdr:row>
      <xdr:rowOff>145589</xdr:rowOff>
    </xdr:from>
    <xdr:to>
      <xdr:col>4</xdr:col>
      <xdr:colOff>80283</xdr:colOff>
      <xdr:row>38</xdr:row>
      <xdr:rowOff>21764</xdr:rowOff>
    </xdr:to>
    <xdr:sp macro="" textlink="">
      <xdr:nvSpPr>
        <xdr:cNvPr id="5" name="Text Box 32"/>
        <xdr:cNvSpPr txBox="1">
          <a:spLocks noChangeArrowheads="1"/>
        </xdr:cNvSpPr>
      </xdr:nvSpPr>
      <xdr:spPr bwMode="auto">
        <a:xfrm>
          <a:off x="555172" y="5946314"/>
          <a:ext cx="3487511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pt-BR" sz="1400" b="1" i="0" u="sng" strike="noStrike" baseline="0">
              <a:solidFill>
                <a:srgbClr val="0000FF"/>
              </a:solidFill>
              <a:latin typeface="Arial"/>
              <a:cs typeface="Arial"/>
            </a:rPr>
            <a:t>Geração Injetada Diretamente </a:t>
          </a:r>
        </a:p>
        <a:p>
          <a:pPr algn="l" rtl="0">
            <a:defRPr sz="1000"/>
          </a:pPr>
          <a:r>
            <a:rPr lang="pt-BR" sz="1400" b="1" i="0" u="sng" strike="noStrike" baseline="0">
              <a:solidFill>
                <a:srgbClr val="0000FF"/>
              </a:solidFill>
              <a:latin typeface="Arial"/>
              <a:cs typeface="Arial"/>
            </a:rPr>
            <a:t>na Rede de Distribuição</a:t>
          </a:r>
          <a:r>
            <a:rPr lang="pt-BR" sz="1000" b="1" i="0" u="sng" strike="noStrike" baseline="30000">
              <a:solidFill>
                <a:srgbClr val="0000FF"/>
              </a:solidFill>
              <a:latin typeface="Arial"/>
              <a:cs typeface="Arial"/>
            </a:rPr>
            <a:t>   </a:t>
          </a:r>
          <a:r>
            <a:rPr lang="pt-BR" sz="900" b="1" i="0" u="sng" strike="noStrike" baseline="30000">
              <a:solidFill>
                <a:srgbClr val="0000FF"/>
              </a:solidFill>
              <a:latin typeface="Arial"/>
              <a:cs typeface="Arial"/>
            </a:rPr>
            <a:t>(4</a:t>
          </a:r>
          <a:r>
            <a:rPr lang="pt-BR" sz="900" b="1" i="0" u="sng" strike="noStrike" baseline="30000">
              <a:solidFill>
                <a:srgbClr val="0000FF"/>
              </a:solidFill>
              <a:latin typeface="Arial"/>
              <a:ea typeface="+mn-ea"/>
              <a:cs typeface="Arial"/>
            </a:rPr>
            <a:t>)</a:t>
          </a:r>
          <a:r>
            <a:rPr lang="pt-BR" sz="1400" b="1" i="0" u="sng" strike="noStrike" baseline="0">
              <a:solidFill>
                <a:srgbClr val="0000FF"/>
              </a:solidFill>
              <a:latin typeface="Arial"/>
              <a:ea typeface="+mn-ea"/>
              <a:cs typeface="Arial"/>
            </a:rPr>
            <a:t>                   399                                  </a:t>
          </a:r>
        </a:p>
      </xdr:txBody>
    </xdr:sp>
    <xdr:clientData/>
  </xdr:twoCellAnchor>
  <xdr:twoCellAnchor>
    <xdr:from>
      <xdr:col>0</xdr:col>
      <xdr:colOff>333379</xdr:colOff>
      <xdr:row>22</xdr:row>
      <xdr:rowOff>92050</xdr:rowOff>
    </xdr:from>
    <xdr:to>
      <xdr:col>4</xdr:col>
      <xdr:colOff>416719</xdr:colOff>
      <xdr:row>32</xdr:row>
      <xdr:rowOff>55784</xdr:rowOff>
    </xdr:to>
    <xdr:sp macro="" textlink="">
      <xdr:nvSpPr>
        <xdr:cNvPr id="6" name="Text Box 33"/>
        <xdr:cNvSpPr txBox="1">
          <a:spLocks noChangeArrowheads="1"/>
        </xdr:cNvSpPr>
      </xdr:nvSpPr>
      <xdr:spPr bwMode="auto">
        <a:xfrm>
          <a:off x="333379" y="3492475"/>
          <a:ext cx="4045740" cy="1963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 anchorCtr="1">
          <a:spAutoFit/>
        </a:bodyPr>
        <a:lstStyle/>
        <a:p>
          <a:pPr algn="l" rtl="0">
            <a:defRPr sz="1000"/>
          </a:pPr>
          <a:r>
            <a:rPr lang="pt-BR" sz="1400" b="1" i="0" u="sng" strike="noStrike" baseline="0">
              <a:solidFill>
                <a:srgbClr val="0000FF"/>
              </a:solidFill>
              <a:latin typeface="Arial"/>
              <a:cs typeface="Arial"/>
            </a:rPr>
            <a:t>Energia Comprada                                 33.900                                                   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Itaipu                                                         5.659                    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Contratos Regulados </a:t>
          </a:r>
          <a:r>
            <a:rPr lang="pt-BR" sz="9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(1)</a:t>
          </a:r>
          <a:r>
            <a:rPr lang="pt-BR" sz="10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                        17.727              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PROINFA </a:t>
          </a:r>
          <a:r>
            <a:rPr lang="pt-BR" sz="9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(2)</a:t>
          </a:r>
          <a:r>
            <a:rPr lang="pt-BR" sz="10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</a:t>
          </a:r>
          <a:r>
            <a:rPr lang="pt-B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616</a:t>
          </a:r>
          <a:r>
            <a:rPr lang="pt-BR" sz="18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 </a:t>
          </a: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  </a:t>
          </a: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</a:t>
          </a: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Contratos Bilaterais </a:t>
          </a:r>
          <a:r>
            <a:rPr lang="pt-BR" sz="900" b="1" i="0" u="none" strike="noStrike" baseline="30000">
              <a:solidFill>
                <a:srgbClr val="000000"/>
              </a:solidFill>
              <a:latin typeface="Arial"/>
              <a:cs typeface="Arial"/>
            </a:rPr>
            <a:t>(3)</a:t>
          </a: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1.363         </a:t>
          </a:r>
          <a:b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Contrato Compra Energia Nuclear         1.063           </a:t>
          </a:r>
          <a:b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</a:b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Contrato Cota Garantia Fisica                7.472 </a:t>
          </a:r>
        </a:p>
      </xdr:txBody>
    </xdr:sp>
    <xdr:clientData/>
  </xdr:twoCellAnchor>
  <xdr:twoCellAnchor>
    <xdr:from>
      <xdr:col>8</xdr:col>
      <xdr:colOff>319081</xdr:colOff>
      <xdr:row>21</xdr:row>
      <xdr:rowOff>154786</xdr:rowOff>
    </xdr:from>
    <xdr:to>
      <xdr:col>10</xdr:col>
      <xdr:colOff>1191237</xdr:colOff>
      <xdr:row>29</xdr:row>
      <xdr:rowOff>130969</xdr:rowOff>
    </xdr:to>
    <xdr:grpSp>
      <xdr:nvGrpSpPr>
        <xdr:cNvPr id="7" name="Group 48"/>
        <xdr:cNvGrpSpPr>
          <a:grpSpLocks noChangeAspect="1"/>
        </xdr:cNvGrpSpPr>
      </xdr:nvGrpSpPr>
      <xdr:grpSpPr bwMode="auto">
        <a:xfrm>
          <a:off x="8306474" y="4441036"/>
          <a:ext cx="2409763" cy="1609040"/>
          <a:chOff x="1913" y="776"/>
          <a:chExt cx="214" cy="144"/>
        </a:xfrm>
      </xdr:grpSpPr>
      <xdr:sp macro="" textlink="">
        <xdr:nvSpPr>
          <xdr:cNvPr id="8" name="Rectangle 6"/>
          <xdr:cNvSpPr>
            <a:spLocks noChangeArrowheads="1"/>
          </xdr:cNvSpPr>
        </xdr:nvSpPr>
        <xdr:spPr bwMode="auto">
          <a:xfrm>
            <a:off x="1913" y="776"/>
            <a:ext cx="214" cy="144"/>
          </a:xfrm>
          <a:prstGeom prst="rect">
            <a:avLst/>
          </a:prstGeom>
          <a:gradFill rotWithShape="0">
            <a:gsLst>
              <a:gs pos="0">
                <a:srgbClr val="9AB5E4"/>
              </a:gs>
              <a:gs pos="50000">
                <a:srgbClr val="C2D1ED"/>
              </a:gs>
              <a:gs pos="100000">
                <a:srgbClr val="E1E8F5"/>
              </a:gs>
            </a:gsLst>
            <a:lin ang="5400000"/>
          </a:gradFill>
          <a:ln w="9525">
            <a:miter lim="800000"/>
            <a:headEnd/>
            <a:tailEnd/>
          </a:ln>
          <a:effectLst>
            <a:outerShdw dist="38100" algn="l" rotWithShape="0">
              <a:srgbClr val="95B3D7">
                <a:alpha val="39998"/>
              </a:srgbClr>
            </a:outerShdw>
          </a:effectLst>
          <a:scene3d>
            <a:camera prst="legacyObliqueTopRight"/>
            <a:lightRig rig="legacyFlat3" dir="b"/>
          </a:scene3d>
          <a:sp3d extrusionH="430200" prstMaterial="legacyMatte">
            <a:bevelT w="13500" h="13500" prst="angle"/>
            <a:bevelB w="13500" h="13500" prst="angle"/>
            <a:extrusionClr>
              <a:srgbClr val="CCC1DA"/>
            </a:extrusionClr>
          </a:sp3d>
        </xdr:spPr>
      </xdr:sp>
      <xdr:sp macro="" textlink="">
        <xdr:nvSpPr>
          <xdr:cNvPr id="9" name="CaixaDeTexto 16"/>
          <xdr:cNvSpPr txBox="1">
            <a:spLocks noChangeArrowheads="1"/>
          </xdr:cNvSpPr>
        </xdr:nvSpPr>
        <xdr:spPr bwMode="auto">
          <a:xfrm>
            <a:off x="1921" y="797"/>
            <a:ext cx="197" cy="107"/>
          </a:xfrm>
          <a:prstGeom prst="rect">
            <a:avLst/>
          </a:prstGeom>
          <a:gradFill rotWithShape="0">
            <a:gsLst>
              <a:gs pos="0">
                <a:srgbClr val="9AB5E4"/>
              </a:gs>
              <a:gs pos="50000">
                <a:srgbClr val="C2D1ED"/>
              </a:gs>
              <a:gs pos="100000">
                <a:srgbClr val="E1E8F5"/>
              </a:gs>
            </a:gsLst>
            <a:lin ang="5400000"/>
          </a:gradFill>
          <a:ln w="25400" algn="ctr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pt-B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Residencial             10.538                        </a:t>
            </a:r>
          </a:p>
          <a:p>
            <a:pPr algn="l" rtl="0">
              <a:defRPr sz="1000"/>
            </a:pPr>
            <a:r>
              <a:rPr lang="pt-B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               2.383  Comercial                5.214</a:t>
            </a:r>
          </a:p>
          <a:p>
            <a:pPr algn="l" rtl="0">
              <a:defRPr sz="1000"/>
            </a:pPr>
            <a:r>
              <a:rPr lang="pt-B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Rural                        3.792</a:t>
            </a:r>
          </a:p>
          <a:p>
            <a:pPr algn="l" rtl="0">
              <a:defRPr sz="1000"/>
            </a:pPr>
            <a:r>
              <a:rPr lang="pt-B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Outros                     3.672</a:t>
            </a:r>
            <a:br>
              <a:rPr lang="pt-B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</a:br>
            <a:endParaRPr lang="pt-BR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</xdr:col>
      <xdr:colOff>1024384</xdr:colOff>
      <xdr:row>20</xdr:row>
      <xdr:rowOff>793</xdr:rowOff>
    </xdr:from>
    <xdr:to>
      <xdr:col>7</xdr:col>
      <xdr:colOff>473134</xdr:colOff>
      <xdr:row>32</xdr:row>
      <xdr:rowOff>8605</xdr:rowOff>
    </xdr:to>
    <xdr:sp macro="" textlink="">
      <xdr:nvSpPr>
        <xdr:cNvPr id="10" name="Rectangle 6"/>
        <xdr:cNvSpPr>
          <a:spLocks noChangeArrowheads="1"/>
        </xdr:cNvSpPr>
      </xdr:nvSpPr>
      <xdr:spPr bwMode="auto">
        <a:xfrm>
          <a:off x="4986784" y="3001168"/>
          <a:ext cx="2601525" cy="2408112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700"/>
            </a:lnSpc>
            <a:defRPr sz="1000"/>
          </a:pPr>
          <a:r>
            <a:rPr lang="pt-BR" sz="1400" b="1" i="0" u="none" strike="noStrike" baseline="0">
              <a:solidFill>
                <a:srgbClr val="0000FF"/>
              </a:solidFill>
              <a:latin typeface="Arial"/>
              <a:ea typeface="+mn-ea"/>
              <a:cs typeface="Arial"/>
            </a:rPr>
            <a:t>Mercado Faturado </a:t>
          </a:r>
          <a:r>
            <a:rPr lang="pt-BR" sz="900" b="1" i="0" u="none" baseline="30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(7)</a:t>
          </a:r>
          <a:br>
            <a:rPr lang="pt-BR" sz="900" b="1" i="0" u="none" baseline="30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</a:br>
          <a:r>
            <a:rPr lang="pt-BR" sz="1400" b="1" i="0" u="non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25.600 </a:t>
          </a:r>
          <a:r>
            <a:rPr lang="pt-BR" sz="1400" b="1" i="0" u="none" strike="noStrike" baseline="0">
              <a:solidFill>
                <a:schemeClr val="tx2">
                  <a:lumMod val="75000"/>
                </a:schemeClr>
              </a:solidFill>
              <a:latin typeface="Arial"/>
              <a:ea typeface="+mn-ea"/>
              <a:cs typeface="Arial"/>
            </a:rPr>
            <a:t/>
          </a:r>
          <a:br>
            <a:rPr lang="pt-BR" sz="1400" b="1" i="0" u="none" strike="noStrike" baseline="0">
              <a:solidFill>
                <a:schemeClr val="tx2">
                  <a:lumMod val="75000"/>
                </a:schemeClr>
              </a:solidFill>
              <a:latin typeface="Arial"/>
              <a:ea typeface="+mn-ea"/>
              <a:cs typeface="Arial"/>
            </a:rPr>
          </a:br>
          <a:endParaRPr lang="pt-BR" sz="1400" b="1" i="0" u="none" strike="noStrike" baseline="0">
            <a:solidFill>
              <a:srgbClr val="0000FF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947048</xdr:colOff>
      <xdr:row>33</xdr:row>
      <xdr:rowOff>96836</xdr:rowOff>
    </xdr:from>
    <xdr:to>
      <xdr:col>7</xdr:col>
      <xdr:colOff>431798</xdr:colOff>
      <xdr:row>37</xdr:row>
      <xdr:rowOff>158024</xdr:rowOff>
    </xdr:to>
    <xdr:sp macro="" textlink="">
      <xdr:nvSpPr>
        <xdr:cNvPr id="11" name="Rectangle 7"/>
        <xdr:cNvSpPr>
          <a:spLocks noChangeArrowheads="1"/>
        </xdr:cNvSpPr>
      </xdr:nvSpPr>
      <xdr:spPr bwMode="auto">
        <a:xfrm>
          <a:off x="4909448" y="5697536"/>
          <a:ext cx="2637525" cy="861288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  <xdr:txBody>
        <a:bodyPr wrap="square" anchor="ctr">
          <a:flatTx/>
        </a:bodyPr>
        <a:lstStyle/>
        <a:p>
          <a:pPr algn="ctr" rtl="0">
            <a:lnSpc>
              <a:spcPts val="1700"/>
            </a:lnSpc>
            <a:defRPr sz="1000"/>
          </a:pP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Perdas - Rede Distribuição</a:t>
          </a:r>
          <a:r>
            <a:rPr lang="pt-BR" sz="900" b="1" i="0" u="none" strike="noStrike" baseline="30000">
              <a:solidFill>
                <a:srgbClr val="0000FF"/>
              </a:solidFill>
              <a:latin typeface="Arial"/>
              <a:cs typeface="Arial"/>
            </a:rPr>
            <a:t>(5)</a:t>
          </a:r>
          <a:br>
            <a:rPr lang="pt-BR" sz="900" b="1" i="0" u="none" strike="noStrike" baseline="30000">
              <a:solidFill>
                <a:srgbClr val="0000FF"/>
              </a:solidFill>
              <a:latin typeface="Arial"/>
              <a:cs typeface="Arial"/>
            </a:rPr>
          </a:br>
          <a:r>
            <a:rPr lang="pt-BR" sz="1400" b="1" i="0" u="none" strike="noStrike" baseline="0">
              <a:solidFill>
                <a:srgbClr val="0000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6.995</a:t>
          </a:r>
          <a:r>
            <a:rPr lang="pt-BR" sz="1400" b="1" i="0" u="none" baseline="0">
              <a:solidFill>
                <a:srgbClr val="0000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4</xdr:col>
      <xdr:colOff>931739</xdr:colOff>
      <xdr:row>39</xdr:row>
      <xdr:rowOff>25510</xdr:rowOff>
    </xdr:from>
    <xdr:to>
      <xdr:col>7</xdr:col>
      <xdr:colOff>416489</xdr:colOff>
      <xdr:row>43</xdr:row>
      <xdr:rowOff>78760</xdr:rowOff>
    </xdr:to>
    <xdr:sp macro="" textlink="">
      <xdr:nvSpPr>
        <xdr:cNvPr id="12" name="Rectangle 7"/>
        <xdr:cNvSpPr>
          <a:spLocks noChangeArrowheads="1"/>
        </xdr:cNvSpPr>
      </xdr:nvSpPr>
      <xdr:spPr bwMode="auto">
        <a:xfrm>
          <a:off x="4894139" y="6826360"/>
          <a:ext cx="2637525" cy="853350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  <xdr:txBody>
        <a:bodyPr wrap="square" anchor="ctr">
          <a:flatTx/>
        </a:bodyPr>
        <a:lstStyle/>
        <a:p>
          <a:pPr algn="ctr" rtl="0">
            <a:defRPr sz="1000"/>
          </a:pPr>
          <a:endParaRPr lang="pt-BR" sz="14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lnSpc>
              <a:spcPts val="1700"/>
            </a:lnSpc>
            <a:defRPr sz="1000"/>
          </a:pP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Perdas - Rede Básica</a:t>
          </a:r>
          <a:b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</a:b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509</a:t>
          </a:r>
          <a:b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</a:br>
          <a:endParaRPr lang="pt-BR" sz="1400" b="1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947728</xdr:colOff>
      <xdr:row>44</xdr:row>
      <xdr:rowOff>71432</xdr:rowOff>
    </xdr:from>
    <xdr:to>
      <xdr:col>7</xdr:col>
      <xdr:colOff>432478</xdr:colOff>
      <xdr:row>48</xdr:row>
      <xdr:rowOff>124682</xdr:rowOff>
    </xdr:to>
    <xdr:sp macro="" textlink="">
      <xdr:nvSpPr>
        <xdr:cNvPr id="13" name="Rectangle 7"/>
        <xdr:cNvSpPr>
          <a:spLocks noChangeArrowheads="1"/>
        </xdr:cNvSpPr>
      </xdr:nvSpPr>
      <xdr:spPr bwMode="auto">
        <a:xfrm>
          <a:off x="4910128" y="7872407"/>
          <a:ext cx="2637525" cy="853350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  <xdr:txBody>
        <a:bodyPr wrap="square" anchor="ctr">
          <a:flatTx/>
        </a:bodyPr>
        <a:lstStyle/>
        <a:p>
          <a:pPr algn="ctr" rtl="0">
            <a:lnSpc>
              <a:spcPts val="1300"/>
            </a:lnSpc>
            <a:defRPr sz="1000"/>
          </a:pPr>
          <a:endParaRPr lang="pt-BR" sz="1400" b="1" i="0" u="none" strike="noStrike" baseline="0">
            <a:solidFill>
              <a:srgbClr val="0000FF"/>
            </a:solidFill>
            <a:latin typeface="Arial"/>
            <a:ea typeface="+mn-ea"/>
            <a:cs typeface="Arial"/>
          </a:endParaRPr>
        </a:p>
        <a:p>
          <a:pPr algn="ctr" rtl="0">
            <a:lnSpc>
              <a:spcPts val="1700"/>
            </a:lnSpc>
            <a:spcAft>
              <a:spcPts val="600"/>
            </a:spcAft>
            <a:defRPr sz="1000"/>
          </a:pPr>
          <a:r>
            <a:rPr lang="pt-BR" sz="1400" b="1" i="0" u="none" strike="noStrike" baseline="0">
              <a:solidFill>
                <a:srgbClr val="0000FF"/>
              </a:solidFill>
              <a:latin typeface="Arial"/>
              <a:ea typeface="+mn-ea"/>
              <a:cs typeface="Arial"/>
            </a:rPr>
            <a:t>Vendas na </a:t>
          </a: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CCEE</a:t>
          </a:r>
          <a:b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</a:b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 14.360</a:t>
          </a:r>
          <a:b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</a:br>
          <a:endParaRPr lang="pt-BR" sz="1400" b="1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676269</xdr:colOff>
      <xdr:row>25</xdr:row>
      <xdr:rowOff>152400</xdr:rowOff>
    </xdr:from>
    <xdr:to>
      <xdr:col>8</xdr:col>
      <xdr:colOff>295269</xdr:colOff>
      <xdr:row>25</xdr:row>
      <xdr:rowOff>152400</xdr:rowOff>
    </xdr:to>
    <xdr:sp macro="" textlink="">
      <xdr:nvSpPr>
        <xdr:cNvPr id="14" name="Line 29"/>
        <xdr:cNvSpPr>
          <a:spLocks noChangeShapeType="1"/>
        </xdr:cNvSpPr>
      </xdr:nvSpPr>
      <xdr:spPr bwMode="auto">
        <a:xfrm>
          <a:off x="7791444" y="4152900"/>
          <a:ext cx="476250" cy="0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547687</xdr:colOff>
      <xdr:row>39</xdr:row>
      <xdr:rowOff>136072</xdr:rowOff>
    </xdr:from>
    <xdr:to>
      <xdr:col>4</xdr:col>
      <xdr:colOff>345280</xdr:colOff>
      <xdr:row>43</xdr:row>
      <xdr:rowOff>12247</xdr:rowOff>
    </xdr:to>
    <xdr:sp macro="" textlink="">
      <xdr:nvSpPr>
        <xdr:cNvPr id="15" name="Text Box 32"/>
        <xdr:cNvSpPr txBox="1">
          <a:spLocks noChangeArrowheads="1"/>
        </xdr:cNvSpPr>
      </xdr:nvSpPr>
      <xdr:spPr bwMode="auto">
        <a:xfrm>
          <a:off x="547687" y="6936922"/>
          <a:ext cx="3759993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pt-BR" sz="1400" b="1" i="0" u="sng" strike="noStrike" baseline="0">
              <a:solidFill>
                <a:srgbClr val="0000FF"/>
              </a:solidFill>
              <a:latin typeface="Arial"/>
              <a:cs typeface="Arial"/>
            </a:rPr>
            <a:t>Compra na CCEE                                13.164                                                                     </a:t>
          </a:r>
          <a:r>
            <a:rPr lang="pt-BR" sz="1000" b="1" i="0" u="sng" strike="noStrike" baseline="0">
              <a:solidFill>
                <a:srgbClr val="0000FF"/>
              </a:solidFill>
              <a:latin typeface="Arial"/>
              <a:cs typeface="Arial"/>
            </a:rPr>
            <a:t>                       </a:t>
          </a:r>
          <a:endParaRPr lang="pt-BR" sz="1400" b="1" i="0" u="sng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449793</xdr:colOff>
      <xdr:row>50</xdr:row>
      <xdr:rowOff>85990</xdr:rowOff>
    </xdr:from>
    <xdr:to>
      <xdr:col>7</xdr:col>
      <xdr:colOff>409577</xdr:colOff>
      <xdr:row>56</xdr:row>
      <xdr:rowOff>130970</xdr:rowOff>
    </xdr:to>
    <xdr:sp macro="" textlink="">
      <xdr:nvSpPr>
        <xdr:cNvPr id="16" name="Text Box 34"/>
        <xdr:cNvSpPr txBox="1">
          <a:spLocks noChangeArrowheads="1"/>
        </xdr:cNvSpPr>
      </xdr:nvSpPr>
      <xdr:spPr bwMode="auto">
        <a:xfrm>
          <a:off x="449793" y="9087115"/>
          <a:ext cx="7074959" cy="1245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Compra de Energia  Elétrica pela CEMIG D por meio de CCEAR e Leilão de Ajuste</a:t>
          </a:r>
          <a:b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Programa de Incentivo às Fontes Alternativas de Energia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Usinas de biomassa Coruripe, biomassa Delta, UTE - Caeté/Volta Grande,  UHE Ponte de Pedra e UHE Capim Branco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4. Compra de Energia não modelada na CCEE e outras injeções (incluindo micro geração distribuída)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5. </a:t>
          </a:r>
          <a:r>
            <a:rPr lang="pt-BR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Perdas tecnicas e não tecnicas atribuidas ao mercado cativo e a energia transportada na rede de distribuição</a:t>
          </a:r>
          <a:br>
            <a:rPr lang="pt-BR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</a:br>
          <a:r>
            <a:rPr lang="pt-BR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6. Não contempla processos em andamento  na CCEE (aprovados e não publicados pela CCEE )</a:t>
          </a:r>
          <a:br>
            <a:rPr lang="pt-BR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</a:br>
          <a:r>
            <a:rPr lang="pt-BR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7. Mercado cativo e contrato energia regulado (CCER)  </a:t>
          </a:r>
        </a:p>
      </xdr:txBody>
    </xdr:sp>
    <xdr:clientData/>
  </xdr:twoCellAnchor>
  <xdr:twoCellAnchor>
    <xdr:from>
      <xdr:col>1</xdr:col>
      <xdr:colOff>77106</xdr:colOff>
      <xdr:row>9</xdr:row>
      <xdr:rowOff>36285</xdr:rowOff>
    </xdr:from>
    <xdr:to>
      <xdr:col>9</xdr:col>
      <xdr:colOff>79375</xdr:colOff>
      <xdr:row>12</xdr:row>
      <xdr:rowOff>104321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620031" y="836385"/>
          <a:ext cx="8041369" cy="66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noAutofit/>
        </a:bodyPr>
        <a:lstStyle/>
        <a:p>
          <a:pPr algn="ctr" rtl="0">
            <a:defRPr sz="1000"/>
          </a:pPr>
          <a:r>
            <a:rPr lang="pt-BR" sz="1800" b="1" i="1" u="none" strike="noStrike" baseline="0">
              <a:solidFill>
                <a:srgbClr val="000000"/>
              </a:solidFill>
              <a:latin typeface="Arial"/>
              <a:cs typeface="Arial"/>
            </a:rPr>
            <a:t>BALANÇO DE ENERGIA ELÉTRICA – Janeiro a Dezembro de 2019</a:t>
          </a:r>
          <a:br>
            <a:rPr lang="pt-BR" sz="1800" b="1" i="1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pt-BR" sz="1800" b="1" i="1" u="none" strike="noStrike" baseline="0">
              <a:solidFill>
                <a:srgbClr val="000000"/>
              </a:solidFill>
              <a:latin typeface="Arial"/>
              <a:cs typeface="Arial"/>
            </a:rPr>
            <a:t>CEMIG Distribuição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571500</xdr:colOff>
      <xdr:row>5</xdr:row>
      <xdr:rowOff>147469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74536" cy="1168005"/>
        </a:xfrm>
        <a:prstGeom prst="rect">
          <a:avLst/>
        </a:prstGeom>
      </xdr:spPr>
    </xdr:pic>
    <xdr:clientData/>
  </xdr:twoCellAnchor>
  <xdr:twoCellAnchor>
    <xdr:from>
      <xdr:col>2</xdr:col>
      <xdr:colOff>1766395</xdr:colOff>
      <xdr:row>0</xdr:row>
      <xdr:rowOff>182565</xdr:rowOff>
    </xdr:from>
    <xdr:to>
      <xdr:col>8</xdr:col>
      <xdr:colOff>339979</xdr:colOff>
      <xdr:row>5</xdr:row>
      <xdr:rowOff>16943</xdr:rowOff>
    </xdr:to>
    <xdr:sp macro="" textlink="">
      <xdr:nvSpPr>
        <xdr:cNvPr id="20" name="CaixaDeTexto 19"/>
        <xdr:cNvSpPr txBox="1"/>
      </xdr:nvSpPr>
      <xdr:spPr>
        <a:xfrm>
          <a:off x="2610038" y="182565"/>
          <a:ext cx="5717334" cy="8549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>
              <a:solidFill>
                <a:srgbClr val="008228"/>
              </a:solidFill>
              <a:latin typeface="Arial Black" panose="020B0A04020102020204" pitchFamily="34" charset="0"/>
            </a:rPr>
            <a:t>1.1 BALANÇO DE ENERGIA ELETRICA </a:t>
          </a:r>
        </a:p>
        <a:p>
          <a:pPr algn="ctr"/>
          <a:r>
            <a:rPr lang="pt-BR" sz="20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Fornecimento Bruto de Energia Elétrica</a:t>
          </a:r>
        </a:p>
      </xdr:txBody>
    </xdr:sp>
    <xdr:clientData/>
  </xdr:twoCellAnchor>
  <xdr:twoCellAnchor>
    <xdr:from>
      <xdr:col>12</xdr:col>
      <xdr:colOff>1458231</xdr:colOff>
      <xdr:row>3</xdr:row>
      <xdr:rowOff>201840</xdr:rowOff>
    </xdr:from>
    <xdr:to>
      <xdr:col>13</xdr:col>
      <xdr:colOff>370664</xdr:colOff>
      <xdr:row>5</xdr:row>
      <xdr:rowOff>50800</xdr:rowOff>
    </xdr:to>
    <xdr:grpSp>
      <xdr:nvGrpSpPr>
        <xdr:cNvPr id="21" name="Agrupar 46">
          <a:hlinkClick xmlns:r="http://schemas.openxmlformats.org/officeDocument/2006/relationships" r:id="rId2"/>
        </xdr:cNvPr>
        <xdr:cNvGrpSpPr/>
      </xdr:nvGrpSpPr>
      <xdr:grpSpPr>
        <a:xfrm>
          <a:off x="12833802" y="814161"/>
          <a:ext cx="939898" cy="257175"/>
          <a:chOff x="7817675" y="768144"/>
          <a:chExt cx="918516" cy="249238"/>
        </a:xfrm>
      </xdr:grpSpPr>
      <xdr:sp macro="" textlink="">
        <xdr:nvSpPr>
          <xdr:cNvPr id="22" name="Retângulo Arredondado 48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10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23" name="Seta para a Direita 55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 editAs="oneCell">
    <xdr:from>
      <xdr:col>12</xdr:col>
      <xdr:colOff>1518898</xdr:colOff>
      <xdr:row>6</xdr:row>
      <xdr:rowOff>88446</xdr:rowOff>
    </xdr:from>
    <xdr:to>
      <xdr:col>13</xdr:col>
      <xdr:colOff>479654</xdr:colOff>
      <xdr:row>7</xdr:row>
      <xdr:rowOff>146276</xdr:rowOff>
    </xdr:to>
    <xdr:pic>
      <xdr:nvPicPr>
        <xdr:cNvPr id="24" name="Imagem 23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4469" y="1313089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5</xdr:row>
      <xdr:rowOff>141733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61450" cy="1094233"/>
        </a:xfrm>
        <a:prstGeom prst="rect">
          <a:avLst/>
        </a:prstGeom>
      </xdr:spPr>
    </xdr:pic>
    <xdr:clientData/>
  </xdr:twoCellAnchor>
  <xdr:twoCellAnchor>
    <xdr:from>
      <xdr:col>1</xdr:col>
      <xdr:colOff>768350</xdr:colOff>
      <xdr:row>1</xdr:row>
      <xdr:rowOff>50800</xdr:rowOff>
    </xdr:from>
    <xdr:to>
      <xdr:col>5</xdr:col>
      <xdr:colOff>984250</xdr:colOff>
      <xdr:row>4</xdr:row>
      <xdr:rowOff>58738</xdr:rowOff>
    </xdr:to>
    <xdr:sp macro="" textlink="">
      <xdr:nvSpPr>
        <xdr:cNvPr id="4" name="CaixaDeTexto 3"/>
        <xdr:cNvSpPr txBox="1"/>
      </xdr:nvSpPr>
      <xdr:spPr>
        <a:xfrm>
          <a:off x="1803400" y="241300"/>
          <a:ext cx="7245350" cy="579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2.1 RECEITA OPERACIONAL</a:t>
          </a:r>
        </a:p>
      </xdr:txBody>
    </xdr:sp>
    <xdr:clientData/>
  </xdr:twoCellAnchor>
  <xdr:twoCellAnchor>
    <xdr:from>
      <xdr:col>4</xdr:col>
      <xdr:colOff>145008</xdr:colOff>
      <xdr:row>4</xdr:row>
      <xdr:rowOff>35143</xdr:rowOff>
    </xdr:from>
    <xdr:to>
      <xdr:col>4</xdr:col>
      <xdr:colOff>981422</xdr:colOff>
      <xdr:row>5</xdr:row>
      <xdr:rowOff>71223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776914" y="797143"/>
          <a:ext cx="836414" cy="226580"/>
          <a:chOff x="7817675" y="768144"/>
          <a:chExt cx="918516" cy="249238"/>
        </a:xfrm>
      </xdr:grpSpPr>
      <xdr:sp macro="" textlink="">
        <xdr:nvSpPr>
          <xdr:cNvPr id="6" name="Retângulo Arredondado 5"/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273843</xdr:colOff>
      <xdr:row>6</xdr:row>
      <xdr:rowOff>11906</xdr:rowOff>
    </xdr:from>
    <xdr:to>
      <xdr:col>3</xdr:col>
      <xdr:colOff>1262064</xdr:colOff>
      <xdr:row>6</xdr:row>
      <xdr:rowOff>273843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6531" y="1154906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15875</xdr:colOff>
      <xdr:row>5</xdr:row>
      <xdr:rowOff>173483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56688" cy="1094233"/>
        </a:xfrm>
        <a:prstGeom prst="rect">
          <a:avLst/>
        </a:prstGeom>
      </xdr:spPr>
    </xdr:pic>
    <xdr:clientData/>
  </xdr:twoCellAnchor>
  <xdr:twoCellAnchor>
    <xdr:from>
      <xdr:col>1</xdr:col>
      <xdr:colOff>992188</xdr:colOff>
      <xdr:row>1</xdr:row>
      <xdr:rowOff>79372</xdr:rowOff>
    </xdr:from>
    <xdr:to>
      <xdr:col>5</xdr:col>
      <xdr:colOff>0</xdr:colOff>
      <xdr:row>3</xdr:row>
      <xdr:rowOff>134934</xdr:rowOff>
    </xdr:to>
    <xdr:sp macro="" textlink="">
      <xdr:nvSpPr>
        <xdr:cNvPr id="4" name="CaixaDeTexto 3"/>
        <xdr:cNvSpPr txBox="1"/>
      </xdr:nvSpPr>
      <xdr:spPr>
        <a:xfrm>
          <a:off x="1833563" y="261935"/>
          <a:ext cx="7191375" cy="420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200">
              <a:solidFill>
                <a:srgbClr val="008228"/>
              </a:solidFill>
              <a:latin typeface="Arial Black" panose="020B0A04020102020204" pitchFamily="34" charset="0"/>
            </a:rPr>
            <a:t>2.2 CUSTOS E DESPESAS OPERACIONAIS</a:t>
          </a:r>
        </a:p>
      </xdr:txBody>
    </xdr:sp>
    <xdr:clientData/>
  </xdr:twoCellAnchor>
  <xdr:twoCellAnchor>
    <xdr:from>
      <xdr:col>4</xdr:col>
      <xdr:colOff>137068</xdr:colOff>
      <xdr:row>4</xdr:row>
      <xdr:rowOff>58956</xdr:rowOff>
    </xdr:from>
    <xdr:to>
      <xdr:col>4</xdr:col>
      <xdr:colOff>973482</xdr:colOff>
      <xdr:row>5</xdr:row>
      <xdr:rowOff>102973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768974" y="820956"/>
          <a:ext cx="836414" cy="234517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595313</xdr:colOff>
      <xdr:row>6</xdr:row>
      <xdr:rowOff>130969</xdr:rowOff>
    </xdr:from>
    <xdr:to>
      <xdr:col>3</xdr:col>
      <xdr:colOff>1583534</xdr:colOff>
      <xdr:row>7</xdr:row>
      <xdr:rowOff>202406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6" y="1273969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5</xdr:row>
      <xdr:rowOff>165546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50"/>
          <a:ext cx="9017000" cy="1078359"/>
        </a:xfrm>
        <a:prstGeom prst="rect">
          <a:avLst/>
        </a:prstGeom>
      </xdr:spPr>
    </xdr:pic>
    <xdr:clientData/>
  </xdr:twoCellAnchor>
  <xdr:twoCellAnchor>
    <xdr:from>
      <xdr:col>1</xdr:col>
      <xdr:colOff>300037</xdr:colOff>
      <xdr:row>0</xdr:row>
      <xdr:rowOff>134938</xdr:rowOff>
    </xdr:from>
    <xdr:to>
      <xdr:col>6</xdr:col>
      <xdr:colOff>531812</xdr:colOff>
      <xdr:row>4</xdr:row>
      <xdr:rowOff>34926</xdr:rowOff>
    </xdr:to>
    <xdr:sp macro="" textlink="">
      <xdr:nvSpPr>
        <xdr:cNvPr id="4" name="CaixaDeTexto 3"/>
        <xdr:cNvSpPr txBox="1"/>
      </xdr:nvSpPr>
      <xdr:spPr>
        <a:xfrm>
          <a:off x="1363662" y="134938"/>
          <a:ext cx="7431088" cy="63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3600">
              <a:solidFill>
                <a:srgbClr val="008228"/>
              </a:solidFill>
              <a:latin typeface="Arial Black" panose="020B0A04020102020204" pitchFamily="34" charset="0"/>
            </a:rPr>
            <a:t>2.3 LAJIDA</a:t>
          </a:r>
        </a:p>
      </xdr:txBody>
    </xdr:sp>
    <xdr:clientData/>
  </xdr:twoCellAnchor>
  <xdr:twoCellAnchor>
    <xdr:from>
      <xdr:col>5</xdr:col>
      <xdr:colOff>367259</xdr:colOff>
      <xdr:row>4</xdr:row>
      <xdr:rowOff>51018</xdr:rowOff>
    </xdr:from>
    <xdr:to>
      <xdr:col>6</xdr:col>
      <xdr:colOff>679798</xdr:colOff>
      <xdr:row>5</xdr:row>
      <xdr:rowOff>95035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749134" y="813018"/>
          <a:ext cx="812602" cy="234517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1035845</xdr:colOff>
      <xdr:row>5</xdr:row>
      <xdr:rowOff>345282</xdr:rowOff>
    </xdr:from>
    <xdr:to>
      <xdr:col>4</xdr:col>
      <xdr:colOff>952503</xdr:colOff>
      <xdr:row>6</xdr:row>
      <xdr:rowOff>250031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4595" y="1297782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12700</xdr:colOff>
      <xdr:row>5</xdr:row>
      <xdr:rowOff>157609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7000" cy="1078359"/>
        </a:xfrm>
        <a:prstGeom prst="rect">
          <a:avLst/>
        </a:prstGeom>
      </xdr:spPr>
    </xdr:pic>
    <xdr:clientData/>
  </xdr:twoCellAnchor>
  <xdr:twoCellAnchor>
    <xdr:from>
      <xdr:col>1</xdr:col>
      <xdr:colOff>774699</xdr:colOff>
      <xdr:row>1</xdr:row>
      <xdr:rowOff>44450</xdr:rowOff>
    </xdr:from>
    <xdr:to>
      <xdr:col>4</xdr:col>
      <xdr:colOff>952500</xdr:colOff>
      <xdr:row>4</xdr:row>
      <xdr:rowOff>122238</xdr:rowOff>
    </xdr:to>
    <xdr:sp macro="" textlink="">
      <xdr:nvSpPr>
        <xdr:cNvPr id="4" name="CaixaDeTexto 3"/>
        <xdr:cNvSpPr txBox="1"/>
      </xdr:nvSpPr>
      <xdr:spPr>
        <a:xfrm>
          <a:off x="1841499" y="228600"/>
          <a:ext cx="7162801" cy="63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2.4 RESULTADO FINANCEIRO</a:t>
          </a:r>
        </a:p>
      </xdr:txBody>
    </xdr:sp>
    <xdr:clientData/>
  </xdr:twoCellAnchor>
  <xdr:twoCellAnchor>
    <xdr:from>
      <xdr:col>4</xdr:col>
      <xdr:colOff>84682</xdr:colOff>
      <xdr:row>4</xdr:row>
      <xdr:rowOff>54191</xdr:rowOff>
    </xdr:from>
    <xdr:to>
      <xdr:col>4</xdr:col>
      <xdr:colOff>921096</xdr:colOff>
      <xdr:row>5</xdr:row>
      <xdr:rowOff>96621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752307" y="816191"/>
          <a:ext cx="836414" cy="232930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404810</xdr:colOff>
      <xdr:row>5</xdr:row>
      <xdr:rowOff>226219</xdr:rowOff>
    </xdr:from>
    <xdr:to>
      <xdr:col>3</xdr:col>
      <xdr:colOff>1393031</xdr:colOff>
      <xdr:row>6</xdr:row>
      <xdr:rowOff>214312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3" y="1178719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230188</xdr:colOff>
      <xdr:row>5</xdr:row>
      <xdr:rowOff>144909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7000" cy="1078359"/>
        </a:xfrm>
        <a:prstGeom prst="rect">
          <a:avLst/>
        </a:prstGeom>
      </xdr:spPr>
    </xdr:pic>
    <xdr:clientData/>
  </xdr:twoCellAnchor>
  <xdr:twoCellAnchor>
    <xdr:from>
      <xdr:col>1</xdr:col>
      <xdr:colOff>800100</xdr:colOff>
      <xdr:row>1</xdr:row>
      <xdr:rowOff>44450</xdr:rowOff>
    </xdr:from>
    <xdr:to>
      <xdr:col>9</xdr:col>
      <xdr:colOff>488950</xdr:colOff>
      <xdr:row>4</xdr:row>
      <xdr:rowOff>115888</xdr:rowOff>
    </xdr:to>
    <xdr:sp macro="" textlink="">
      <xdr:nvSpPr>
        <xdr:cNvPr id="4" name="CaixaDeTexto 3"/>
        <xdr:cNvSpPr txBox="1"/>
      </xdr:nvSpPr>
      <xdr:spPr>
        <a:xfrm>
          <a:off x="1816100" y="228600"/>
          <a:ext cx="7169150" cy="63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2.5 ENDIVIDAMENTO</a:t>
          </a:r>
        </a:p>
      </xdr:txBody>
    </xdr:sp>
    <xdr:clientData/>
  </xdr:twoCellAnchor>
  <xdr:twoCellAnchor>
    <xdr:from>
      <xdr:col>9</xdr:col>
      <xdr:colOff>291771</xdr:colOff>
      <xdr:row>4</xdr:row>
      <xdr:rowOff>36517</xdr:rowOff>
    </xdr:from>
    <xdr:to>
      <xdr:col>10</xdr:col>
      <xdr:colOff>239907</xdr:colOff>
      <xdr:row>5</xdr:row>
      <xdr:rowOff>72597</xdr:rowOff>
    </xdr:to>
    <xdr:grpSp>
      <xdr:nvGrpSpPr>
        <xdr:cNvPr id="8" name="Agrupar 7">
          <a:hlinkClick xmlns:r="http://schemas.openxmlformats.org/officeDocument/2006/relationships" r:id="rId2"/>
        </xdr:cNvPr>
        <xdr:cNvGrpSpPr/>
      </xdr:nvGrpSpPr>
      <xdr:grpSpPr>
        <a:xfrm>
          <a:off x="7852240" y="798517"/>
          <a:ext cx="781573" cy="226580"/>
          <a:chOff x="7817675" y="768144"/>
          <a:chExt cx="918516" cy="249238"/>
        </a:xfrm>
      </xdr:grpSpPr>
      <xdr:sp macro="" textlink="">
        <xdr:nvSpPr>
          <xdr:cNvPr id="9" name="Retângulo Arredondado 8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0" name="Seta para a Direita 9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8</xdr:col>
      <xdr:colOff>488157</xdr:colOff>
      <xdr:row>5</xdr:row>
      <xdr:rowOff>166688</xdr:rowOff>
    </xdr:from>
    <xdr:to>
      <xdr:col>10</xdr:col>
      <xdr:colOff>3</xdr:colOff>
      <xdr:row>6</xdr:row>
      <xdr:rowOff>238125</xdr:rowOff>
    </xdr:to>
    <xdr:pic>
      <xdr:nvPicPr>
        <xdr:cNvPr id="7" name="Imagem 6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5688" y="1119188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5</xdr:row>
      <xdr:rowOff>152847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32875" cy="1073597"/>
        </a:xfrm>
        <a:prstGeom prst="rect">
          <a:avLst/>
        </a:prstGeom>
      </xdr:spPr>
    </xdr:pic>
    <xdr:clientData/>
  </xdr:twoCellAnchor>
  <xdr:twoCellAnchor>
    <xdr:from>
      <xdr:col>1</xdr:col>
      <xdr:colOff>809625</xdr:colOff>
      <xdr:row>1</xdr:row>
      <xdr:rowOff>42863</xdr:rowOff>
    </xdr:from>
    <xdr:to>
      <xdr:col>5</xdr:col>
      <xdr:colOff>0</xdr:colOff>
      <xdr:row>4</xdr:row>
      <xdr:rowOff>117476</xdr:rowOff>
    </xdr:to>
    <xdr:sp macro="" textlink="">
      <xdr:nvSpPr>
        <xdr:cNvPr id="4" name="CaixaDeTexto 3"/>
        <xdr:cNvSpPr txBox="1"/>
      </xdr:nvSpPr>
      <xdr:spPr>
        <a:xfrm>
          <a:off x="1770063" y="225426"/>
          <a:ext cx="7048500" cy="622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2.6 INVESTIMENTOS</a:t>
          </a:r>
        </a:p>
      </xdr:txBody>
    </xdr:sp>
    <xdr:clientData/>
  </xdr:twoCellAnchor>
  <xdr:twoCellAnchor>
    <xdr:from>
      <xdr:col>4</xdr:col>
      <xdr:colOff>388939</xdr:colOff>
      <xdr:row>4</xdr:row>
      <xdr:rowOff>39689</xdr:rowOff>
    </xdr:from>
    <xdr:to>
      <xdr:col>4</xdr:col>
      <xdr:colOff>1225353</xdr:colOff>
      <xdr:row>5</xdr:row>
      <xdr:rowOff>82119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592220" y="801689"/>
          <a:ext cx="836414" cy="232930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404812</xdr:colOff>
      <xdr:row>6</xdr:row>
      <xdr:rowOff>47624</xdr:rowOff>
    </xdr:from>
    <xdr:to>
      <xdr:col>3</xdr:col>
      <xdr:colOff>1393033</xdr:colOff>
      <xdr:row>6</xdr:row>
      <xdr:rowOff>309561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9812" y="1190624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16383</xdr:col>
      <xdr:colOff>34132</xdr:colOff>
      <xdr:row>4</xdr:row>
      <xdr:rowOff>329060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34438" cy="1065660"/>
        </a:xfrm>
        <a:prstGeom prst="rect">
          <a:avLst/>
        </a:prstGeom>
      </xdr:spPr>
    </xdr:pic>
    <xdr:clientData/>
  </xdr:twoCellAnchor>
  <xdr:twoCellAnchor>
    <xdr:from>
      <xdr:col>1</xdr:col>
      <xdr:colOff>735013</xdr:colOff>
      <xdr:row>0</xdr:row>
      <xdr:rowOff>60326</xdr:rowOff>
    </xdr:from>
    <xdr:to>
      <xdr:col>5</xdr:col>
      <xdr:colOff>0</xdr:colOff>
      <xdr:row>4</xdr:row>
      <xdr:rowOff>381000</xdr:rowOff>
    </xdr:to>
    <xdr:sp macro="" textlink="">
      <xdr:nvSpPr>
        <xdr:cNvPr id="4" name="CaixaDeTexto 3"/>
        <xdr:cNvSpPr txBox="1"/>
      </xdr:nvSpPr>
      <xdr:spPr>
        <a:xfrm>
          <a:off x="1712913" y="60326"/>
          <a:ext cx="6669087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3.1 BALANÇOS PATRIMONIAIS</a:t>
          </a:r>
          <a:b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</a:br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ATIVO</a:t>
          </a:r>
        </a:p>
      </xdr:txBody>
    </xdr:sp>
    <xdr:clientData/>
  </xdr:twoCellAnchor>
  <xdr:twoCellAnchor>
    <xdr:from>
      <xdr:col>3</xdr:col>
      <xdr:colOff>1198564</xdr:colOff>
      <xdr:row>4</xdr:row>
      <xdr:rowOff>31751</xdr:rowOff>
    </xdr:from>
    <xdr:to>
      <xdr:col>4</xdr:col>
      <xdr:colOff>780853</xdr:colOff>
      <xdr:row>4</xdr:row>
      <xdr:rowOff>256744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189789" y="793751"/>
          <a:ext cx="763389" cy="224993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59531</xdr:colOff>
      <xdr:row>5</xdr:row>
      <xdr:rowOff>35718</xdr:rowOff>
    </xdr:from>
    <xdr:to>
      <xdr:col>3</xdr:col>
      <xdr:colOff>1047752</xdr:colOff>
      <xdr:row>6</xdr:row>
      <xdr:rowOff>107155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0281" y="1202531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/PCPM/ESTATISTICA/Balanco_Energia_PCAR/2019/Balan&#231;o%20de%20Energia%20El&#233;trica_2019_2002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TISTICA\Informe_Mercado\2019\Trim_4\Informe_Mercado_2019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ES"/>
      <sheetName val="Confere"/>
      <sheetName val="Configurações"/>
      <sheetName val="RESUMO 20F (Sem Cruzamento)"/>
      <sheetName val="Infograma"/>
      <sheetName val="RESUMO 20F"/>
      <sheetName val="PlanejamentoC&amp;V"/>
      <sheetName val="CEMIG HOLDING_APENAS_INTEGRAIS"/>
      <sheetName val="EnergiaSecundaria"/>
      <sheetName val="SazoCCEAR"/>
      <sheetName val="Dados_PC-PM"/>
      <sheetName val="CEMIG D"/>
      <sheetName val="CEMIG G"/>
      <sheetName val="CEMIG_Conv"/>
      <sheetName val="CEMIG_I0"/>
      <sheetName val="CEMIG_I1"/>
      <sheetName val="CEMIG_I5"/>
      <sheetName val="CEMIG_I8"/>
      <sheetName val="CEMIG_2I5"/>
      <sheetName val="CEMIG PCH G"/>
      <sheetName val="CEMIG PCH I1"/>
      <sheetName val="CEMIG PCH I5"/>
      <sheetName val="HORIZONTES G"/>
      <sheetName val="HORIZONTES I1 G"/>
      <sheetName val="HORIZONTES I5 G"/>
      <sheetName val="ROSAL G"/>
      <sheetName val="SA CARVALHO G"/>
      <sheetName val="SPE G"/>
      <sheetName val="SPE TRES MARIAS"/>
      <sheetName val="SPE CAMARGOS"/>
      <sheetName val="SPE ITUTINGA"/>
      <sheetName val="SPE SALTO GRANDE"/>
      <sheetName val="SPE GERA LESTE"/>
      <sheetName val="SPE GERA OESTE"/>
      <sheetName val="SPE GERA SUL"/>
    </sheetNames>
    <sheetDataSet>
      <sheetData sheetId="0"/>
      <sheetData sheetId="1"/>
      <sheetData sheetId="2"/>
      <sheetData sheetId="3"/>
      <sheetData sheetId="4">
        <row r="44">
          <cell r="F44">
            <v>25600.021652999996</v>
          </cell>
        </row>
        <row r="46">
          <cell r="C46">
            <v>5659.2393143480012</v>
          </cell>
          <cell r="F46">
            <v>6994.6633147099992</v>
          </cell>
        </row>
        <row r="48">
          <cell r="C48">
            <v>17726.775037644002</v>
          </cell>
          <cell r="F48">
            <v>508.50405800399977</v>
          </cell>
        </row>
        <row r="50">
          <cell r="C50">
            <v>1363.387436876</v>
          </cell>
          <cell r="F50">
            <v>14359.929682909</v>
          </cell>
        </row>
        <row r="52">
          <cell r="C52">
            <v>1062.904796</v>
          </cell>
        </row>
        <row r="54">
          <cell r="C54">
            <v>7471.904288015</v>
          </cell>
        </row>
        <row r="56">
          <cell r="C56">
            <v>616.11602000000005</v>
          </cell>
        </row>
        <row r="58">
          <cell r="C58">
            <v>398.86394199999989</v>
          </cell>
        </row>
        <row r="60">
          <cell r="C60">
            <v>13163.927873729001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_Mercado"/>
    </sheetNames>
    <sheetDataSet>
      <sheetData sheetId="0">
        <row r="27">
          <cell r="D27">
            <v>10538341.72692812</v>
          </cell>
        </row>
        <row r="28">
          <cell r="D28">
            <v>2383097.1770005678</v>
          </cell>
        </row>
        <row r="29">
          <cell r="D29">
            <v>5214433.1738032028</v>
          </cell>
        </row>
        <row r="30">
          <cell r="D30">
            <v>3792158.8528644843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showRowColHeaders="0" tabSelected="1" zoomScale="80" zoomScaleNormal="80" workbookViewId="0"/>
  </sheetViews>
  <sheetFormatPr defaultColWidth="0" defaultRowHeight="15" zeroHeight="1"/>
  <cols>
    <col min="1" max="15" width="8.7109375" style="1" customWidth="1"/>
    <col min="16" max="16384" width="8.7109375" style="1" hidden="1"/>
  </cols>
  <sheetData>
    <row r="1" spans="13:15">
      <c r="M1" s="31"/>
      <c r="N1" s="31"/>
      <c r="O1" s="31"/>
    </row>
    <row r="2" spans="13:15">
      <c r="M2" s="31"/>
      <c r="N2" s="31"/>
      <c r="O2" s="31"/>
    </row>
    <row r="3" spans="13:15">
      <c r="M3" s="31"/>
      <c r="N3" s="31"/>
      <c r="O3" s="31"/>
    </row>
    <row r="4" spans="13:15">
      <c r="M4" s="31"/>
      <c r="N4" s="31"/>
      <c r="O4" s="31"/>
    </row>
    <row r="5" spans="13:15">
      <c r="M5" s="31"/>
      <c r="N5" s="31"/>
      <c r="O5" s="31"/>
    </row>
    <row r="6" spans="13:15">
      <c r="M6" s="31"/>
      <c r="N6" s="31"/>
      <c r="O6" s="31"/>
    </row>
    <row r="7" spans="13:15">
      <c r="M7" s="31"/>
      <c r="N7" s="31"/>
      <c r="O7" s="31"/>
    </row>
    <row r="8" spans="13:15">
      <c r="M8" s="31"/>
      <c r="N8" s="31"/>
      <c r="O8" s="31"/>
    </row>
    <row r="9" spans="13:15">
      <c r="M9" s="31"/>
      <c r="N9" s="31"/>
      <c r="O9" s="31"/>
    </row>
    <row r="10" spans="13:15">
      <c r="M10" s="31"/>
      <c r="N10" s="31"/>
      <c r="O10" s="31"/>
    </row>
    <row r="11" spans="13:15">
      <c r="M11" s="31"/>
      <c r="N11" s="31"/>
      <c r="O11" s="31"/>
    </row>
    <row r="12" spans="13:15">
      <c r="M12" s="31"/>
      <c r="N12" s="31"/>
      <c r="O12" s="31"/>
    </row>
    <row r="13" spans="13:15">
      <c r="M13" s="31"/>
      <c r="N13" s="31"/>
      <c r="O13" s="31"/>
    </row>
    <row r="14" spans="13:15">
      <c r="M14" s="31"/>
      <c r="N14" s="31"/>
      <c r="O14" s="31"/>
    </row>
    <row r="15" spans="13:15">
      <c r="M15" s="31"/>
      <c r="N15" s="31"/>
      <c r="O15" s="31"/>
    </row>
    <row r="16" spans="13:15">
      <c r="M16" s="31"/>
      <c r="N16" s="31"/>
      <c r="O16" s="31"/>
    </row>
    <row r="17" spans="13:15">
      <c r="M17" s="31"/>
      <c r="N17" s="31"/>
      <c r="O17" s="31"/>
    </row>
    <row r="18" spans="13:15">
      <c r="M18" s="31"/>
      <c r="N18" s="31"/>
      <c r="O18" s="31"/>
    </row>
    <row r="19" spans="13:15">
      <c r="M19" s="31"/>
      <c r="N19" s="31"/>
      <c r="O19" s="31"/>
    </row>
    <row r="20" spans="13:15">
      <c r="M20" s="31"/>
      <c r="N20" s="31"/>
      <c r="O20" s="31"/>
    </row>
    <row r="21" spans="13:15">
      <c r="M21" s="31"/>
      <c r="N21" s="31"/>
      <c r="O21" s="31"/>
    </row>
    <row r="22" spans="13:15">
      <c r="M22" s="31"/>
      <c r="N22" s="31"/>
      <c r="O22" s="31"/>
    </row>
    <row r="23" spans="13:15">
      <c r="M23" s="31"/>
      <c r="N23" s="31"/>
      <c r="O23" s="31"/>
    </row>
    <row r="24" spans="13:15">
      <c r="M24" s="31"/>
      <c r="N24" s="31"/>
      <c r="O24" s="31"/>
    </row>
    <row r="25" spans="13:15">
      <c r="M25" s="31"/>
      <c r="N25" s="31"/>
      <c r="O25" s="31"/>
    </row>
    <row r="26" spans="13:15">
      <c r="M26" s="31"/>
      <c r="N26" s="31"/>
      <c r="O26" s="31"/>
    </row>
    <row r="27" spans="13:15">
      <c r="M27" s="31"/>
      <c r="N27" s="31"/>
      <c r="O27" s="31"/>
    </row>
    <row r="28" spans="13:15">
      <c r="M28" s="31"/>
      <c r="N28" s="31"/>
      <c r="O28" s="31"/>
    </row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showRowColHeaders="0" zoomScale="80" zoomScaleNormal="80" workbookViewId="0"/>
  </sheetViews>
  <sheetFormatPr defaultColWidth="0" defaultRowHeight="15" zeroHeight="1"/>
  <cols>
    <col min="1" max="1" width="10.85546875" customWidth="1"/>
    <col min="2" max="2" width="61.85546875" bestFit="1" customWidth="1"/>
    <col min="3" max="3" width="15.85546875" customWidth="1"/>
    <col min="4" max="4" width="18.85546875" customWidth="1"/>
    <col min="5" max="5" width="12.5703125" customWidth="1"/>
    <col min="6" max="16384" width="8.7109375" hidden="1"/>
  </cols>
  <sheetData>
    <row r="1" spans="2:4"/>
    <row r="2" spans="2:4"/>
    <row r="3" spans="2:4"/>
    <row r="4" spans="2:4" ht="17.25" customHeight="1">
      <c r="B4" s="139"/>
      <c r="C4" s="140"/>
      <c r="D4" s="140"/>
    </row>
    <row r="5" spans="2:4" ht="17.25" customHeight="1">
      <c r="B5" s="140"/>
      <c r="C5" s="140"/>
      <c r="D5" s="140"/>
    </row>
    <row r="6" spans="2:4" ht="17.25" customHeight="1">
      <c r="B6" s="140"/>
      <c r="C6" s="140"/>
      <c r="D6" s="140"/>
    </row>
    <row r="7" spans="2:4" ht="20.45" customHeight="1">
      <c r="B7" s="28" t="s">
        <v>18</v>
      </c>
      <c r="C7" s="29"/>
      <c r="D7" s="29"/>
    </row>
    <row r="8" spans="2:4" ht="20.45" customHeight="1">
      <c r="B8" s="145"/>
      <c r="C8" s="146" t="s">
        <v>15</v>
      </c>
      <c r="D8" s="147"/>
    </row>
    <row r="9" spans="2:4" ht="20.45" customHeight="1">
      <c r="B9" s="145"/>
      <c r="C9" s="108">
        <v>2019</v>
      </c>
      <c r="D9" s="109" t="s">
        <v>132</v>
      </c>
    </row>
    <row r="10" spans="2:4" s="9" customFormat="1" ht="20.45" customHeight="1">
      <c r="B10" s="74" t="s">
        <v>133</v>
      </c>
      <c r="C10" s="115"/>
      <c r="D10" s="115"/>
    </row>
    <row r="11" spans="2:4" s="9" customFormat="1" ht="20.45" customHeight="1">
      <c r="B11" s="68" t="s">
        <v>149</v>
      </c>
      <c r="C11" s="116">
        <v>16548</v>
      </c>
      <c r="D11" s="116">
        <v>506434</v>
      </c>
    </row>
    <row r="12" spans="2:4" s="9" customFormat="1" ht="20.45" customHeight="1">
      <c r="B12" s="69" t="s">
        <v>150</v>
      </c>
      <c r="C12" s="117">
        <v>886401</v>
      </c>
      <c r="D12" s="117">
        <v>994181</v>
      </c>
    </row>
    <row r="13" spans="2:4" s="9" customFormat="1" ht="20.45" customHeight="1">
      <c r="B13" s="68" t="s">
        <v>151</v>
      </c>
      <c r="C13" s="116">
        <v>1534689</v>
      </c>
      <c r="D13" s="116">
        <v>1199055</v>
      </c>
    </row>
    <row r="14" spans="2:4" s="9" customFormat="1" ht="20.45" customHeight="1">
      <c r="B14" s="69" t="s">
        <v>152</v>
      </c>
      <c r="C14" s="117">
        <v>192731</v>
      </c>
      <c r="D14" s="117">
        <v>297725</v>
      </c>
    </row>
    <row r="15" spans="2:4" s="9" customFormat="1" ht="20.45" customHeight="1">
      <c r="B15" s="68" t="s">
        <v>153</v>
      </c>
      <c r="C15" s="116">
        <v>130861</v>
      </c>
      <c r="D15" s="116">
        <v>193052</v>
      </c>
    </row>
    <row r="16" spans="2:4" s="9" customFormat="1" ht="20.45" customHeight="1">
      <c r="B16" s="69" t="s">
        <v>154</v>
      </c>
      <c r="C16" s="117">
        <v>283361</v>
      </c>
      <c r="D16" s="117">
        <v>369284</v>
      </c>
    </row>
    <row r="17" spans="2:4" s="9" customFormat="1" ht="20.45" customHeight="1">
      <c r="B17" s="68" t="s">
        <v>24</v>
      </c>
      <c r="C17" s="116">
        <v>150970</v>
      </c>
      <c r="D17" s="116">
        <v>51281</v>
      </c>
    </row>
    <row r="18" spans="2:4" s="9" customFormat="1" ht="20.45" customHeight="1">
      <c r="B18" s="69" t="s">
        <v>155</v>
      </c>
      <c r="C18" s="117">
        <v>201241</v>
      </c>
      <c r="D18" s="117">
        <v>181862</v>
      </c>
    </row>
    <row r="19" spans="2:4" s="9" customFormat="1" ht="20.45" customHeight="1">
      <c r="B19" s="68" t="s">
        <v>56</v>
      </c>
      <c r="C19" s="116">
        <v>251809</v>
      </c>
      <c r="D19" s="116">
        <v>281362</v>
      </c>
    </row>
    <row r="20" spans="2:4" s="9" customFormat="1" ht="20.45" customHeight="1">
      <c r="B20" s="69" t="s">
        <v>65</v>
      </c>
      <c r="C20" s="117">
        <v>822183</v>
      </c>
      <c r="D20" s="117">
        <v>267435</v>
      </c>
    </row>
    <row r="21" spans="2:4" s="9" customFormat="1" ht="20.45" customHeight="1">
      <c r="B21" s="68" t="s">
        <v>156</v>
      </c>
      <c r="C21" s="116">
        <v>64034</v>
      </c>
      <c r="D21" s="116" t="s">
        <v>146</v>
      </c>
    </row>
    <row r="22" spans="2:4" s="9" customFormat="1" ht="20.45" customHeight="1">
      <c r="B22" s="70" t="s">
        <v>1</v>
      </c>
      <c r="C22" s="118">
        <v>176492</v>
      </c>
      <c r="D22" s="118">
        <v>229299</v>
      </c>
    </row>
    <row r="23" spans="2:4" s="9" customFormat="1" ht="20.45" customHeight="1">
      <c r="B23" s="72" t="s">
        <v>140</v>
      </c>
      <c r="C23" s="119">
        <v>4711320</v>
      </c>
      <c r="D23" s="119">
        <v>4570970</v>
      </c>
    </row>
    <row r="24" spans="2:4" s="9" customFormat="1" ht="20.45" customHeight="1">
      <c r="B24" s="78"/>
      <c r="C24" s="120"/>
      <c r="D24" s="120"/>
    </row>
    <row r="25" spans="2:4" s="9" customFormat="1" ht="20.45" customHeight="1">
      <c r="B25" s="72" t="s">
        <v>157</v>
      </c>
      <c r="C25" s="116"/>
      <c r="D25" s="116"/>
    </row>
    <row r="26" spans="2:4" s="9" customFormat="1" ht="20.45" customHeight="1">
      <c r="B26" s="70" t="s">
        <v>149</v>
      </c>
      <c r="C26" s="120">
        <v>27353</v>
      </c>
      <c r="D26" s="120">
        <v>1087314</v>
      </c>
    </row>
    <row r="27" spans="2:4" s="9" customFormat="1" ht="20.45" customHeight="1">
      <c r="B27" s="68" t="s">
        <v>158</v>
      </c>
      <c r="C27" s="116">
        <v>4864620</v>
      </c>
      <c r="D27" s="116">
        <v>3675479</v>
      </c>
    </row>
    <row r="28" spans="2:4" s="9" customFormat="1" ht="20.45" customHeight="1">
      <c r="B28" s="70" t="s">
        <v>159</v>
      </c>
      <c r="C28" s="120">
        <v>1221151</v>
      </c>
      <c r="D28" s="120">
        <v>439889</v>
      </c>
    </row>
    <row r="29" spans="2:4" s="9" customFormat="1" ht="20.45" customHeight="1">
      <c r="B29" s="68" t="s">
        <v>155</v>
      </c>
      <c r="C29" s="116">
        <v>4359058</v>
      </c>
      <c r="D29" s="116">
        <v>3220182</v>
      </c>
    </row>
    <row r="30" spans="2:4" s="9" customFormat="1" ht="20.45" customHeight="1">
      <c r="B30" s="70" t="s">
        <v>152</v>
      </c>
      <c r="C30" s="120">
        <v>436</v>
      </c>
      <c r="D30" s="120">
        <v>24923</v>
      </c>
    </row>
    <row r="31" spans="2:4" s="9" customFormat="1" ht="20.45" customHeight="1">
      <c r="B31" s="68" t="s">
        <v>64</v>
      </c>
      <c r="C31" s="116">
        <v>101968</v>
      </c>
      <c r="D31" s="116">
        <v>119176</v>
      </c>
    </row>
    <row r="32" spans="2:4" s="9" customFormat="1" ht="20.45" customHeight="1">
      <c r="B32" s="69" t="s">
        <v>160</v>
      </c>
      <c r="C32" s="117">
        <v>4193329</v>
      </c>
      <c r="D32" s="117">
        <v>1123680</v>
      </c>
    </row>
    <row r="33" spans="2:4" s="9" customFormat="1" ht="20.45" customHeight="1">
      <c r="B33" s="68" t="s">
        <v>156</v>
      </c>
      <c r="C33" s="116">
        <v>157160</v>
      </c>
      <c r="D33" s="116" t="s">
        <v>146</v>
      </c>
    </row>
    <row r="34" spans="2:4" s="9" customFormat="1" ht="20.45" customHeight="1">
      <c r="B34" s="70" t="s">
        <v>1</v>
      </c>
      <c r="C34" s="118">
        <v>13460</v>
      </c>
      <c r="D34" s="118">
        <v>13108</v>
      </c>
    </row>
    <row r="35" spans="2:4" s="9" customFormat="1" ht="20.45" customHeight="1">
      <c r="B35" s="72" t="s">
        <v>147</v>
      </c>
      <c r="C35" s="121">
        <v>14938535</v>
      </c>
      <c r="D35" s="121">
        <v>9703751</v>
      </c>
    </row>
    <row r="36" spans="2:4" s="9" customFormat="1" ht="20.45" customHeight="1">
      <c r="B36" s="73" t="s">
        <v>161</v>
      </c>
      <c r="C36" s="121">
        <v>19649855</v>
      </c>
      <c r="D36" s="121">
        <v>14274721</v>
      </c>
    </row>
    <row r="37" spans="2:4" s="9" customFormat="1" ht="20.45" customHeight="1">
      <c r="B37" s="68"/>
      <c r="C37" s="116"/>
      <c r="D37" s="116"/>
    </row>
    <row r="38" spans="2:4" s="9" customFormat="1" ht="20.45" customHeight="1">
      <c r="B38" s="73" t="s">
        <v>162</v>
      </c>
      <c r="C38" s="120"/>
      <c r="D38" s="120"/>
    </row>
    <row r="39" spans="2:4" s="9" customFormat="1" ht="20.45" customHeight="1">
      <c r="B39" s="68" t="s">
        <v>61</v>
      </c>
      <c r="C39" s="116">
        <v>5371998</v>
      </c>
      <c r="D39" s="116">
        <v>2771998</v>
      </c>
    </row>
    <row r="40" spans="2:4" s="9" customFormat="1" ht="20.45" customHeight="1">
      <c r="B40" s="70" t="s">
        <v>163</v>
      </c>
      <c r="C40" s="120" t="s">
        <v>99</v>
      </c>
      <c r="D40" s="120">
        <v>2600000</v>
      </c>
    </row>
    <row r="41" spans="2:4" s="9" customFormat="1" ht="20.45" customHeight="1">
      <c r="B41" s="68" t="s">
        <v>60</v>
      </c>
      <c r="C41" s="116">
        <v>1329789</v>
      </c>
      <c r="D41" s="116">
        <v>545856</v>
      </c>
    </row>
    <row r="42" spans="2:4" s="9" customFormat="1" ht="20.45" customHeight="1">
      <c r="B42" s="70" t="s">
        <v>59</v>
      </c>
      <c r="C42" s="118">
        <v>-1993579</v>
      </c>
      <c r="D42" s="118">
        <v>-1275496</v>
      </c>
    </row>
    <row r="43" spans="2:4" s="9" customFormat="1" ht="20.45" customHeight="1">
      <c r="B43" s="72" t="s">
        <v>164</v>
      </c>
      <c r="C43" s="122">
        <v>4708208</v>
      </c>
      <c r="D43" s="122">
        <v>4642358</v>
      </c>
    </row>
    <row r="44" spans="2:4" s="9" customFormat="1" ht="20.45" customHeight="1">
      <c r="B44" s="74" t="s">
        <v>165</v>
      </c>
      <c r="C44" s="123">
        <v>24358063</v>
      </c>
      <c r="D44" s="123">
        <v>18917079</v>
      </c>
    </row>
    <row r="45" spans="2:4"/>
    <row r="46" spans="2:4"/>
    <row r="47" spans="2:4"/>
    <row r="48" spans="2:4"/>
  </sheetData>
  <mergeCells count="3">
    <mergeCell ref="B8:B9"/>
    <mergeCell ref="C8:D8"/>
    <mergeCell ref="B4:D6"/>
  </mergeCells>
  <conditionalFormatting sqref="B10:D44">
    <cfRule type="expression" dxfId="3" priority="1">
      <formula>MOD(ROW(),2)=0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8"/>
  <sheetViews>
    <sheetView showGridLines="0" showRowColHeaders="0" zoomScale="80" zoomScaleNormal="80" workbookViewId="0"/>
  </sheetViews>
  <sheetFormatPr defaultColWidth="0" defaultRowHeight="15"/>
  <cols>
    <col min="1" max="1" width="10.42578125" customWidth="1"/>
    <col min="2" max="2" width="54.42578125" customWidth="1"/>
    <col min="3" max="3" width="21" customWidth="1"/>
    <col min="4" max="4" width="21.85546875" customWidth="1"/>
    <col min="5" max="5" width="12.42578125" customWidth="1"/>
    <col min="6" max="16384" width="8.7109375" hidden="1"/>
  </cols>
  <sheetData>
    <row r="5" spans="2:4">
      <c r="B5" s="139"/>
      <c r="C5" s="140"/>
      <c r="D5" s="140"/>
    </row>
    <row r="6" spans="2:4">
      <c r="B6" s="140"/>
      <c r="C6" s="140"/>
      <c r="D6" s="140"/>
    </row>
    <row r="7" spans="2:4" ht="7.5" customHeight="1">
      <c r="B7" s="140"/>
      <c r="C7" s="140"/>
      <c r="D7" s="140"/>
    </row>
    <row r="8" spans="2:4" ht="32.1" customHeight="1">
      <c r="B8" s="30" t="s">
        <v>74</v>
      </c>
      <c r="C8" s="2"/>
      <c r="D8" s="2"/>
    </row>
    <row r="9" spans="2:4" ht="31.5" customHeight="1">
      <c r="B9" s="145"/>
      <c r="C9" s="146" t="s">
        <v>15</v>
      </c>
      <c r="D9" s="147"/>
    </row>
    <row r="10" spans="2:4" ht="29.1" customHeight="1">
      <c r="B10" s="145"/>
      <c r="C10" s="108">
        <v>2019</v>
      </c>
      <c r="D10" s="109" t="s">
        <v>132</v>
      </c>
    </row>
    <row r="11" spans="2:4" ht="21" customHeight="1">
      <c r="B11" s="104"/>
      <c r="C11" s="110"/>
      <c r="D11" s="110"/>
    </row>
    <row r="12" spans="2:4" ht="21" customHeight="1">
      <c r="B12" s="96" t="s">
        <v>166</v>
      </c>
      <c r="C12" s="111">
        <v>15918741</v>
      </c>
      <c r="D12" s="111">
        <v>13756860</v>
      </c>
    </row>
    <row r="13" spans="2:4" ht="21" customHeight="1">
      <c r="B13" s="104"/>
      <c r="C13" s="111"/>
      <c r="D13" s="111"/>
    </row>
    <row r="14" spans="2:4" ht="21" customHeight="1">
      <c r="B14" s="96" t="s">
        <v>167</v>
      </c>
      <c r="C14" s="111"/>
      <c r="D14" s="111"/>
    </row>
    <row r="15" spans="2:4" ht="21" customHeight="1">
      <c r="B15" s="96" t="s">
        <v>168</v>
      </c>
      <c r="C15" s="111"/>
      <c r="D15" s="111"/>
    </row>
    <row r="16" spans="2:4" ht="21" customHeight="1">
      <c r="B16" s="85" t="s">
        <v>73</v>
      </c>
      <c r="C16" s="111">
        <v>-7516878</v>
      </c>
      <c r="D16" s="111">
        <v>-7237526</v>
      </c>
    </row>
    <row r="17" spans="2:4" ht="21" customHeight="1">
      <c r="B17" s="85" t="s">
        <v>19</v>
      </c>
      <c r="C17" s="112">
        <v>-1458939</v>
      </c>
      <c r="D17" s="112">
        <v>-1463469</v>
      </c>
    </row>
    <row r="18" spans="2:4" ht="21" customHeight="1">
      <c r="B18" s="85"/>
      <c r="C18" s="113">
        <v>-8975817</v>
      </c>
      <c r="D18" s="113">
        <v>-8700995</v>
      </c>
    </row>
    <row r="19" spans="2:4" ht="21" customHeight="1">
      <c r="B19" s="96" t="s">
        <v>169</v>
      </c>
      <c r="C19" s="111"/>
      <c r="D19" s="111"/>
    </row>
    <row r="20" spans="2:4" ht="21" customHeight="1">
      <c r="B20" s="85" t="s">
        <v>72</v>
      </c>
      <c r="C20" s="111">
        <v>-674042</v>
      </c>
      <c r="D20" s="111">
        <v>-744158</v>
      </c>
    </row>
    <row r="21" spans="2:4" ht="21" customHeight="1">
      <c r="B21" s="85" t="s">
        <v>22</v>
      </c>
      <c r="C21" s="111">
        <v>-51067</v>
      </c>
      <c r="D21" s="111">
        <v>-37236</v>
      </c>
    </row>
    <row r="22" spans="2:4" ht="21" customHeight="1">
      <c r="B22" s="85" t="s">
        <v>21</v>
      </c>
      <c r="C22" s="111">
        <v>-901917</v>
      </c>
      <c r="D22" s="111">
        <v>-772772</v>
      </c>
    </row>
    <row r="23" spans="2:4" ht="21" customHeight="1">
      <c r="B23" s="85" t="s">
        <v>112</v>
      </c>
      <c r="C23" s="111">
        <v>-532842</v>
      </c>
      <c r="D23" s="111">
        <v>-528545</v>
      </c>
    </row>
    <row r="24" spans="2:4" ht="21" customHeight="1">
      <c r="B24" s="85" t="s">
        <v>170</v>
      </c>
      <c r="C24" s="111">
        <v>-894736</v>
      </c>
      <c r="D24" s="111">
        <v>-24835</v>
      </c>
    </row>
    <row r="25" spans="2:4" ht="21" customHeight="1">
      <c r="B25" s="85" t="s">
        <v>171</v>
      </c>
      <c r="C25" s="111">
        <v>-936332</v>
      </c>
      <c r="D25" s="111">
        <v>-756964</v>
      </c>
    </row>
    <row r="26" spans="2:4" ht="21" customHeight="1">
      <c r="B26" s="85" t="s">
        <v>71</v>
      </c>
      <c r="C26" s="112">
        <v>-65123</v>
      </c>
      <c r="D26" s="112">
        <v>-55517</v>
      </c>
    </row>
    <row r="27" spans="2:4" ht="21" customHeight="1">
      <c r="B27" s="104"/>
      <c r="C27" s="113">
        <v>-4056059</v>
      </c>
      <c r="D27" s="113">
        <v>-2920027</v>
      </c>
    </row>
    <row r="28" spans="2:4" ht="21" customHeight="1">
      <c r="B28" s="85"/>
      <c r="C28" s="111"/>
      <c r="D28" s="111"/>
    </row>
    <row r="29" spans="2:4" ht="21" customHeight="1">
      <c r="B29" s="96" t="s">
        <v>172</v>
      </c>
      <c r="C29" s="113">
        <v>-13031876</v>
      </c>
      <c r="D29" s="113">
        <v>-11621022</v>
      </c>
    </row>
    <row r="30" spans="2:4" ht="21" customHeight="1">
      <c r="B30" s="85"/>
      <c r="C30" s="111"/>
      <c r="D30" s="111"/>
    </row>
    <row r="31" spans="2:4" ht="21" customHeight="1">
      <c r="B31" s="96" t="s">
        <v>173</v>
      </c>
      <c r="C31" s="113">
        <v>2886865</v>
      </c>
      <c r="D31" s="113">
        <v>2135838</v>
      </c>
    </row>
    <row r="32" spans="2:4" ht="21" customHeight="1">
      <c r="B32" s="85"/>
      <c r="C32" s="111"/>
      <c r="D32" s="111"/>
    </row>
    <row r="33" spans="2:4" ht="21" customHeight="1">
      <c r="B33" s="96" t="s">
        <v>174</v>
      </c>
      <c r="C33" s="111"/>
      <c r="D33" s="111"/>
    </row>
    <row r="34" spans="2:4" ht="21" customHeight="1">
      <c r="B34" s="85" t="s">
        <v>175</v>
      </c>
      <c r="C34" s="111">
        <v>-199142</v>
      </c>
      <c r="D34" s="111">
        <v>-270722</v>
      </c>
    </row>
    <row r="35" spans="2:4" ht="21" customHeight="1">
      <c r="B35" s="85" t="s">
        <v>176</v>
      </c>
      <c r="C35" s="111">
        <v>-447411</v>
      </c>
      <c r="D35" s="111">
        <v>-481158</v>
      </c>
    </row>
    <row r="36" spans="2:4" ht="21" customHeight="1">
      <c r="B36" s="85" t="s">
        <v>177</v>
      </c>
      <c r="C36" s="112">
        <v>-692528</v>
      </c>
      <c r="D36" s="112">
        <v>-445453</v>
      </c>
    </row>
    <row r="37" spans="2:4" ht="21" customHeight="1">
      <c r="B37" s="104"/>
      <c r="C37" s="113">
        <v>-1339081</v>
      </c>
      <c r="D37" s="113">
        <v>-1197333</v>
      </c>
    </row>
    <row r="38" spans="2:4" ht="21" customHeight="1">
      <c r="B38" s="85"/>
      <c r="C38" s="112"/>
      <c r="D38" s="112"/>
    </row>
    <row r="39" spans="2:4" ht="21" customHeight="1">
      <c r="B39" s="96" t="s">
        <v>178</v>
      </c>
      <c r="C39" s="113">
        <v>1547784</v>
      </c>
      <c r="D39" s="113">
        <v>938505</v>
      </c>
    </row>
    <row r="40" spans="2:4" ht="21" customHeight="1">
      <c r="B40" s="85" t="s">
        <v>70</v>
      </c>
      <c r="C40" s="111">
        <v>1534795</v>
      </c>
      <c r="D40" s="111">
        <v>433976</v>
      </c>
    </row>
    <row r="41" spans="2:4" ht="21" customHeight="1">
      <c r="B41" s="85" t="s">
        <v>69</v>
      </c>
      <c r="C41" s="112">
        <v>-632406</v>
      </c>
      <c r="D41" s="112">
        <v>-620874</v>
      </c>
    </row>
    <row r="42" spans="2:4" ht="21" customHeight="1">
      <c r="B42" s="96" t="s">
        <v>68</v>
      </c>
      <c r="C42" s="113">
        <v>2450173</v>
      </c>
      <c r="D42" s="113">
        <v>751607</v>
      </c>
    </row>
    <row r="43" spans="2:4" ht="21" customHeight="1">
      <c r="B43" s="104"/>
      <c r="C43" s="111"/>
      <c r="D43" s="111"/>
    </row>
    <row r="44" spans="2:4" ht="21" customHeight="1">
      <c r="B44" s="85" t="s">
        <v>67</v>
      </c>
      <c r="C44" s="111">
        <v>-843008</v>
      </c>
      <c r="D44" s="111">
        <v>-214606</v>
      </c>
    </row>
    <row r="45" spans="2:4" ht="21" customHeight="1">
      <c r="B45" s="85" t="s">
        <v>179</v>
      </c>
      <c r="C45" s="111">
        <v>37201</v>
      </c>
      <c r="D45" s="111">
        <v>-2131</v>
      </c>
    </row>
    <row r="46" spans="2:4" ht="21" customHeight="1">
      <c r="B46" s="96" t="s">
        <v>180</v>
      </c>
      <c r="C46" s="114">
        <v>1644366</v>
      </c>
      <c r="D46" s="114">
        <v>534870</v>
      </c>
    </row>
    <row r="47" spans="2:4" ht="21" customHeight="1">
      <c r="B47" s="85" t="s">
        <v>181</v>
      </c>
      <c r="C47" s="124">
        <v>0.69699999999999995</v>
      </c>
      <c r="D47" s="124">
        <v>0.22670000000000001</v>
      </c>
    </row>
    <row r="48" spans="2:4">
      <c r="C48" s="19"/>
      <c r="D48" s="19"/>
    </row>
  </sheetData>
  <mergeCells count="3">
    <mergeCell ref="B9:B10"/>
    <mergeCell ref="C9:D9"/>
    <mergeCell ref="B5:D7"/>
  </mergeCells>
  <conditionalFormatting sqref="B11:D47">
    <cfRule type="expression" dxfId="2" priority="1">
      <formula>MOD(ROW(),2)=0</formula>
    </cfRule>
    <cfRule type="expression" dxfId="1" priority="2">
      <formula>MOD(ROW(),2)=0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showRowColHeaders="0" zoomScale="80" zoomScaleNormal="80" workbookViewId="0">
      <selection activeCell="B9" sqref="B9:D10"/>
    </sheetView>
  </sheetViews>
  <sheetFormatPr defaultColWidth="0" defaultRowHeight="15" zeroHeight="1"/>
  <cols>
    <col min="1" max="1" width="2.85546875" customWidth="1"/>
    <col min="2" max="2" width="90.140625" customWidth="1"/>
    <col min="3" max="4" width="12.140625" customWidth="1"/>
    <col min="5" max="5" width="2.85546875" customWidth="1"/>
    <col min="6" max="16384" width="8.7109375" hidden="1"/>
  </cols>
  <sheetData>
    <row r="1" spans="2:4"/>
    <row r="2" spans="2:4"/>
    <row r="3" spans="2:4"/>
    <row r="4" spans="2:4"/>
    <row r="5" spans="2:4"/>
    <row r="6" spans="2:4"/>
    <row r="7" spans="2:4" ht="9.6" customHeight="1">
      <c r="B7" s="133"/>
      <c r="C7" s="134"/>
      <c r="D7" s="134"/>
    </row>
    <row r="8" spans="2:4">
      <c r="B8" s="6" t="s">
        <v>18</v>
      </c>
      <c r="C8" s="2"/>
      <c r="D8" s="2"/>
    </row>
    <row r="9" spans="2:4" ht="32.450000000000003" customHeight="1">
      <c r="B9" s="145"/>
      <c r="C9" s="146" t="s">
        <v>211</v>
      </c>
      <c r="D9" s="147"/>
    </row>
    <row r="10" spans="2:4" ht="36.6" customHeight="1">
      <c r="B10" s="145"/>
      <c r="C10" s="108">
        <v>2019</v>
      </c>
      <c r="D10" s="109" t="s">
        <v>132</v>
      </c>
    </row>
    <row r="11" spans="2:4" ht="21" customHeight="1">
      <c r="B11" s="105" t="s">
        <v>182</v>
      </c>
      <c r="C11" s="125"/>
      <c r="D11" s="125"/>
    </row>
    <row r="12" spans="2:4" ht="21" customHeight="1">
      <c r="B12" s="106" t="s">
        <v>183</v>
      </c>
      <c r="C12" s="125">
        <v>1644366</v>
      </c>
      <c r="D12" s="125">
        <v>534870</v>
      </c>
    </row>
    <row r="13" spans="2:4" ht="21" customHeight="1">
      <c r="B13" s="105" t="s">
        <v>82</v>
      </c>
      <c r="C13" s="126"/>
      <c r="D13" s="126"/>
    </row>
    <row r="14" spans="2:4" ht="21" customHeight="1">
      <c r="B14" s="106" t="s">
        <v>184</v>
      </c>
      <c r="C14" s="125">
        <v>317300</v>
      </c>
      <c r="D14" s="125">
        <v>273383</v>
      </c>
    </row>
    <row r="15" spans="2:4" ht="21" customHeight="1">
      <c r="B15" s="106" t="s">
        <v>112</v>
      </c>
      <c r="C15" s="125">
        <v>652208</v>
      </c>
      <c r="D15" s="125">
        <v>594922</v>
      </c>
    </row>
    <row r="16" spans="2:4" ht="21" customHeight="1">
      <c r="B16" s="106" t="s">
        <v>106</v>
      </c>
      <c r="C16" s="125">
        <v>1100647</v>
      </c>
      <c r="D16" s="125">
        <v>290171</v>
      </c>
    </row>
    <row r="17" spans="2:4" ht="21" customHeight="1">
      <c r="B17" s="106" t="s">
        <v>185</v>
      </c>
      <c r="C17" s="125">
        <v>2665</v>
      </c>
      <c r="D17" s="125">
        <v>42029</v>
      </c>
    </row>
    <row r="18" spans="2:4" ht="21" customHeight="1">
      <c r="B18" s="106" t="s">
        <v>186</v>
      </c>
      <c r="C18" s="125">
        <v>15991</v>
      </c>
      <c r="D18" s="125">
        <v>22908</v>
      </c>
    </row>
    <row r="19" spans="2:4" ht="21" customHeight="1">
      <c r="B19" s="106" t="s">
        <v>187</v>
      </c>
      <c r="C19" s="125">
        <v>383253</v>
      </c>
      <c r="D19" s="125">
        <v>489736</v>
      </c>
    </row>
    <row r="20" spans="2:4" ht="21" customHeight="1">
      <c r="B20" s="106" t="s">
        <v>188</v>
      </c>
      <c r="C20" s="125">
        <v>-17839</v>
      </c>
      <c r="D20" s="125">
        <v>-325</v>
      </c>
    </row>
    <row r="21" spans="2:4" ht="21" customHeight="1">
      <c r="B21" s="106" t="s">
        <v>189</v>
      </c>
      <c r="C21" s="125">
        <v>25737</v>
      </c>
      <c r="D21" s="125">
        <v>12606</v>
      </c>
    </row>
    <row r="22" spans="2:4" ht="21" customHeight="1">
      <c r="B22" s="106" t="s">
        <v>190</v>
      </c>
      <c r="C22" s="125">
        <v>-1821153</v>
      </c>
      <c r="D22" s="125" t="s">
        <v>14</v>
      </c>
    </row>
    <row r="23" spans="2:4" ht="21" customHeight="1">
      <c r="B23" s="106" t="s">
        <v>191</v>
      </c>
      <c r="C23" s="125">
        <v>-57988</v>
      </c>
      <c r="D23" s="125">
        <v>-1973064</v>
      </c>
    </row>
    <row r="24" spans="2:4" ht="21" customHeight="1">
      <c r="B24" s="106" t="s">
        <v>62</v>
      </c>
      <c r="C24" s="127">
        <v>-37201</v>
      </c>
      <c r="D24" s="127">
        <v>2131</v>
      </c>
    </row>
    <row r="25" spans="2:4" ht="21" customHeight="1">
      <c r="B25" s="106"/>
      <c r="C25" s="125">
        <v>2207986</v>
      </c>
      <c r="D25" s="125">
        <v>289367</v>
      </c>
    </row>
    <row r="26" spans="2:4" ht="21" customHeight="1">
      <c r="B26" s="106" t="s">
        <v>192</v>
      </c>
      <c r="C26" s="126"/>
      <c r="D26" s="126"/>
    </row>
    <row r="27" spans="2:4" ht="21" customHeight="1">
      <c r="B27" s="106" t="s">
        <v>134</v>
      </c>
      <c r="C27" s="125">
        <v>-360831</v>
      </c>
      <c r="D27" s="125">
        <v>-423056</v>
      </c>
    </row>
    <row r="28" spans="2:4" ht="21" customHeight="1">
      <c r="B28" s="106" t="s">
        <v>135</v>
      </c>
      <c r="C28" s="125">
        <v>-42358</v>
      </c>
      <c r="D28" s="125">
        <v>-73656</v>
      </c>
    </row>
    <row r="29" spans="2:4" ht="21" customHeight="1">
      <c r="B29" s="106" t="s">
        <v>193</v>
      </c>
      <c r="C29" s="125">
        <v>362469</v>
      </c>
      <c r="D29" s="125">
        <v>908604</v>
      </c>
    </row>
    <row r="30" spans="2:4" ht="21" customHeight="1">
      <c r="B30" s="106" t="s">
        <v>57</v>
      </c>
      <c r="C30" s="125">
        <v>-8786</v>
      </c>
      <c r="D30" s="125">
        <v>52060</v>
      </c>
    </row>
    <row r="31" spans="2:4" ht="21" customHeight="1">
      <c r="B31" s="106" t="s">
        <v>194</v>
      </c>
      <c r="C31" s="125">
        <v>-19755</v>
      </c>
      <c r="D31" s="125">
        <v>-12411</v>
      </c>
    </row>
    <row r="32" spans="2:4" ht="21" customHeight="1">
      <c r="B32" s="106" t="s">
        <v>81</v>
      </c>
      <c r="C32" s="125">
        <v>-38458</v>
      </c>
      <c r="D32" s="125">
        <v>-53479</v>
      </c>
    </row>
    <row r="33" spans="2:4" ht="21" customHeight="1">
      <c r="B33" s="106" t="s">
        <v>56</v>
      </c>
      <c r="C33" s="125">
        <v>-15873</v>
      </c>
      <c r="D33" s="125">
        <v>-271</v>
      </c>
    </row>
    <row r="34" spans="2:4" ht="21" customHeight="1">
      <c r="B34" s="106" t="s">
        <v>138</v>
      </c>
      <c r="C34" s="125">
        <v>-11203</v>
      </c>
      <c r="D34" s="125">
        <v>-9125</v>
      </c>
    </row>
    <row r="35" spans="2:4" ht="21" customHeight="1">
      <c r="B35" s="106" t="s">
        <v>55</v>
      </c>
      <c r="C35" s="125">
        <v>650</v>
      </c>
      <c r="D35" s="125">
        <v>-3572</v>
      </c>
    </row>
    <row r="36" spans="2:4" ht="21" customHeight="1">
      <c r="B36" s="106" t="s">
        <v>71</v>
      </c>
      <c r="C36" s="127">
        <v>33351</v>
      </c>
      <c r="D36" s="127">
        <v>-57343</v>
      </c>
    </row>
    <row r="37" spans="2:4" ht="21" customHeight="1">
      <c r="B37" s="106"/>
      <c r="C37" s="125">
        <v>-100794</v>
      </c>
      <c r="D37" s="125">
        <v>327751</v>
      </c>
    </row>
    <row r="38" spans="2:4" ht="21" customHeight="1">
      <c r="B38" s="106" t="s">
        <v>195</v>
      </c>
      <c r="C38" s="126"/>
      <c r="D38" s="126"/>
    </row>
    <row r="39" spans="2:4" ht="21" customHeight="1">
      <c r="B39" s="106" t="s">
        <v>66</v>
      </c>
      <c r="C39" s="125">
        <v>322580</v>
      </c>
      <c r="D39" s="125">
        <v>-485365</v>
      </c>
    </row>
    <row r="40" spans="2:4" ht="21" customHeight="1">
      <c r="B40" s="106" t="s">
        <v>63</v>
      </c>
      <c r="C40" s="125">
        <v>-207641</v>
      </c>
      <c r="D40" s="125">
        <v>-19328</v>
      </c>
    </row>
    <row r="41" spans="2:4" ht="21" customHeight="1">
      <c r="B41" s="106" t="s">
        <v>80</v>
      </c>
      <c r="C41" s="125">
        <v>843008</v>
      </c>
      <c r="D41" s="125" t="s">
        <v>14</v>
      </c>
    </row>
    <row r="42" spans="2:4" ht="21" customHeight="1">
      <c r="B42" s="106" t="s">
        <v>153</v>
      </c>
      <c r="C42" s="125">
        <v>-62191</v>
      </c>
      <c r="D42" s="125">
        <v>58577</v>
      </c>
    </row>
    <row r="43" spans="2:4" ht="21" customHeight="1">
      <c r="B43" s="106" t="s">
        <v>56</v>
      </c>
      <c r="C43" s="125">
        <v>-29553</v>
      </c>
      <c r="D43" s="125">
        <v>6636</v>
      </c>
    </row>
    <row r="44" spans="2:4" ht="21" customHeight="1">
      <c r="B44" s="106" t="s">
        <v>64</v>
      </c>
      <c r="C44" s="125">
        <v>-105823</v>
      </c>
      <c r="D44" s="125">
        <v>-48854</v>
      </c>
    </row>
    <row r="45" spans="2:4" ht="21" customHeight="1">
      <c r="B45" s="106" t="s">
        <v>23</v>
      </c>
      <c r="C45" s="125">
        <v>-247050</v>
      </c>
      <c r="D45" s="125">
        <v>-221236</v>
      </c>
    </row>
    <row r="46" spans="2:4" ht="21" customHeight="1">
      <c r="B46" s="106" t="s">
        <v>24</v>
      </c>
      <c r="C46" s="125">
        <v>99689</v>
      </c>
      <c r="D46" s="125">
        <v>48106</v>
      </c>
    </row>
    <row r="47" spans="2:4" ht="21" customHeight="1">
      <c r="B47" s="106" t="s">
        <v>71</v>
      </c>
      <c r="C47" s="127">
        <v>-166765</v>
      </c>
      <c r="D47" s="127">
        <v>-111701</v>
      </c>
    </row>
    <row r="48" spans="2:4" ht="21" customHeight="1">
      <c r="B48" s="104"/>
      <c r="C48" s="128">
        <v>446254</v>
      </c>
      <c r="D48" s="128">
        <v>-773165</v>
      </c>
    </row>
    <row r="49" spans="2:4" ht="21" customHeight="1">
      <c r="B49" s="105" t="s">
        <v>196</v>
      </c>
      <c r="C49" s="129">
        <v>2553446</v>
      </c>
      <c r="D49" s="129">
        <v>-156047</v>
      </c>
    </row>
    <row r="50" spans="2:4" ht="21" customHeight="1">
      <c r="B50" s="106" t="s">
        <v>197</v>
      </c>
      <c r="C50" s="125">
        <v>-441750</v>
      </c>
      <c r="D50" s="125">
        <v>-406841</v>
      </c>
    </row>
    <row r="51" spans="2:4" ht="21" customHeight="1">
      <c r="B51" s="106" t="s">
        <v>198</v>
      </c>
      <c r="C51" s="125">
        <v>-3934</v>
      </c>
      <c r="D51" s="125" t="s">
        <v>14</v>
      </c>
    </row>
    <row r="52" spans="2:4" ht="21" customHeight="1">
      <c r="B52" s="106" t="s">
        <v>79</v>
      </c>
      <c r="C52" s="125">
        <v>-893937</v>
      </c>
      <c r="D52" s="125">
        <v>-196956</v>
      </c>
    </row>
    <row r="53" spans="2:4" ht="21" customHeight="1">
      <c r="B53" s="105" t="s">
        <v>78</v>
      </c>
      <c r="C53" s="130">
        <v>1213825</v>
      </c>
      <c r="D53" s="130">
        <v>-759844</v>
      </c>
    </row>
    <row r="54" spans="2:4" ht="21" customHeight="1">
      <c r="B54" s="104"/>
      <c r="C54" s="126"/>
      <c r="D54" s="126"/>
    </row>
    <row r="55" spans="2:4" ht="21" customHeight="1">
      <c r="B55" s="105" t="s">
        <v>77</v>
      </c>
      <c r="C55" s="126"/>
      <c r="D55" s="126"/>
    </row>
    <row r="56" spans="2:4" ht="21" customHeight="1">
      <c r="B56" s="106" t="s">
        <v>199</v>
      </c>
      <c r="C56" s="125">
        <v>367718</v>
      </c>
      <c r="D56" s="125">
        <v>-167461</v>
      </c>
    </row>
    <row r="57" spans="2:4" ht="21" customHeight="1">
      <c r="B57" s="106" t="s">
        <v>200</v>
      </c>
      <c r="C57" s="125">
        <v>-31909</v>
      </c>
      <c r="D57" s="125">
        <v>-28157</v>
      </c>
    </row>
    <row r="58" spans="2:4" ht="21" customHeight="1">
      <c r="B58" s="106" t="s">
        <v>201</v>
      </c>
      <c r="C58" s="125">
        <v>-883762</v>
      </c>
      <c r="D58" s="125">
        <v>-700349</v>
      </c>
    </row>
    <row r="59" spans="2:4" ht="21" customHeight="1">
      <c r="B59" s="105" t="s">
        <v>202</v>
      </c>
      <c r="C59" s="130">
        <v>-547953</v>
      </c>
      <c r="D59" s="130">
        <v>-895967</v>
      </c>
    </row>
    <row r="60" spans="2:4" ht="21" customHeight="1">
      <c r="B60" s="106"/>
      <c r="C60" s="126"/>
      <c r="D60" s="126"/>
    </row>
    <row r="61" spans="2:4" ht="21" customHeight="1">
      <c r="B61" s="105" t="s">
        <v>76</v>
      </c>
      <c r="C61" s="126"/>
      <c r="D61" s="126"/>
    </row>
    <row r="62" spans="2:4" ht="21" customHeight="1">
      <c r="B62" s="106" t="s">
        <v>203</v>
      </c>
      <c r="C62" s="125">
        <v>3626722</v>
      </c>
      <c r="D62" s="125">
        <v>941735</v>
      </c>
    </row>
    <row r="63" spans="2:4" ht="21" customHeight="1">
      <c r="B63" s="106" t="s">
        <v>204</v>
      </c>
      <c r="C63" s="125">
        <v>-69585</v>
      </c>
      <c r="D63" s="125" t="s">
        <v>14</v>
      </c>
    </row>
    <row r="64" spans="2:4" ht="21" customHeight="1">
      <c r="B64" s="106" t="s">
        <v>205</v>
      </c>
      <c r="C64" s="125">
        <v>-4172532</v>
      </c>
      <c r="D64" s="125">
        <v>-455507</v>
      </c>
    </row>
    <row r="65" spans="2:4" ht="21" customHeight="1">
      <c r="B65" s="106" t="s">
        <v>206</v>
      </c>
      <c r="C65" s="125">
        <v>-267435</v>
      </c>
      <c r="D65" s="125" t="s">
        <v>14</v>
      </c>
    </row>
    <row r="66" spans="2:4" ht="21" customHeight="1">
      <c r="B66" s="106" t="s">
        <v>163</v>
      </c>
      <c r="C66" s="125" t="s">
        <v>14</v>
      </c>
      <c r="D66" s="125">
        <v>1100000</v>
      </c>
    </row>
    <row r="67" spans="2:4" ht="21" customHeight="1">
      <c r="B67" s="105" t="s">
        <v>207</v>
      </c>
      <c r="C67" s="130">
        <v>-882830</v>
      </c>
      <c r="D67" s="130">
        <v>1586228</v>
      </c>
    </row>
    <row r="68" spans="2:4" ht="21" customHeight="1">
      <c r="B68" s="106"/>
      <c r="C68" s="126"/>
      <c r="D68" s="126"/>
    </row>
    <row r="69" spans="2:4" ht="21" customHeight="1">
      <c r="B69" s="105" t="s">
        <v>75</v>
      </c>
      <c r="C69" s="131">
        <v>-216958</v>
      </c>
      <c r="D69" s="131">
        <v>-69583</v>
      </c>
    </row>
    <row r="70" spans="2:4" ht="21" customHeight="1">
      <c r="B70" s="106" t="s">
        <v>208</v>
      </c>
      <c r="C70" s="125">
        <v>451304</v>
      </c>
      <c r="D70" s="125">
        <v>520887</v>
      </c>
    </row>
    <row r="71" spans="2:4" ht="21" customHeight="1" thickBot="1">
      <c r="B71" s="105" t="s">
        <v>209</v>
      </c>
      <c r="C71" s="132">
        <v>234346</v>
      </c>
      <c r="D71" s="132">
        <v>451304</v>
      </c>
    </row>
    <row r="72" spans="2:4" ht="15.75" thickTop="1">
      <c r="B72" s="79"/>
      <c r="C72" s="80"/>
      <c r="D72" s="80"/>
    </row>
    <row r="73" spans="2:4"/>
    <row r="74" spans="2:4" hidden="1"/>
    <row r="75" spans="2:4" hidden="1"/>
    <row r="76" spans="2:4" hidden="1"/>
    <row r="77" spans="2:4"/>
    <row r="78" spans="2:4"/>
    <row r="79" spans="2:4"/>
    <row r="80" spans="2:4"/>
    <row r="81"/>
  </sheetData>
  <mergeCells count="3">
    <mergeCell ref="B7:D7"/>
    <mergeCell ref="B9:B10"/>
    <mergeCell ref="C9:D9"/>
  </mergeCells>
  <conditionalFormatting sqref="B11:D71">
    <cfRule type="expression" dxfId="0" priority="1">
      <formula>MOD(ROW(),2)=0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8:T61"/>
  <sheetViews>
    <sheetView showGridLines="0" zoomScale="70" zoomScaleNormal="70" workbookViewId="0"/>
  </sheetViews>
  <sheetFormatPr defaultRowHeight="15.75"/>
  <cols>
    <col min="1" max="1" width="8.140625" style="35" customWidth="1"/>
    <col min="2" max="2" width="4.42578125" style="35" customWidth="1"/>
    <col min="3" max="3" width="32.42578125" style="35" customWidth="1"/>
    <col min="4" max="4" width="14.42578125" style="35" customWidth="1"/>
    <col min="5" max="5" width="24" style="35" customWidth="1"/>
    <col min="6" max="6" width="14.140625" style="35" customWidth="1"/>
    <col min="7" max="7" width="9.140625" style="35"/>
    <col min="8" max="8" width="12.85546875" style="35" customWidth="1"/>
    <col min="9" max="9" width="9.140625" style="35"/>
    <col min="10" max="10" width="13.85546875" style="35" bestFit="1" customWidth="1"/>
    <col min="11" max="11" width="18.5703125" style="35" customWidth="1"/>
    <col min="12" max="12" width="9.140625" style="36" customWidth="1"/>
    <col min="13" max="13" width="30.42578125" style="36" customWidth="1"/>
    <col min="14" max="14" width="10" style="36" customWidth="1"/>
    <col min="15" max="15" width="9.140625" style="36" customWidth="1"/>
    <col min="16" max="16" width="25.5703125" style="36" hidden="1" customWidth="1"/>
    <col min="17" max="17" width="8.85546875" style="36" hidden="1" customWidth="1"/>
    <col min="18" max="18" width="9.140625" style="36" hidden="1" customWidth="1"/>
    <col min="19" max="19" width="22.28515625" style="36" hidden="1" customWidth="1"/>
    <col min="20" max="20" width="12.140625" style="36" hidden="1" customWidth="1"/>
    <col min="21" max="21" width="9.140625" style="36" customWidth="1"/>
    <col min="22" max="16384" width="9.140625" style="36"/>
  </cols>
  <sheetData>
    <row r="8" spans="3:17">
      <c r="C8" s="133" t="s">
        <v>83</v>
      </c>
      <c r="D8" s="134"/>
      <c r="E8" s="134"/>
      <c r="F8" s="134"/>
      <c r="G8" s="134"/>
      <c r="H8" s="134"/>
    </row>
    <row r="9" spans="3:17">
      <c r="C9" s="134"/>
      <c r="D9" s="134"/>
      <c r="E9" s="134"/>
      <c r="F9" s="134"/>
      <c r="G9" s="134"/>
      <c r="H9" s="134"/>
    </row>
    <row r="10" spans="3:17">
      <c r="C10" s="134"/>
      <c r="D10" s="134"/>
      <c r="E10" s="134"/>
      <c r="F10" s="134"/>
      <c r="G10" s="134"/>
      <c r="H10" s="134"/>
    </row>
    <row r="16" spans="3:17">
      <c r="M16" s="37" t="s">
        <v>84</v>
      </c>
      <c r="N16" s="38"/>
      <c r="O16" s="38"/>
      <c r="P16" s="38"/>
      <c r="Q16" s="38"/>
    </row>
    <row r="17" spans="13:20">
      <c r="M17" s="38"/>
      <c r="N17" s="38"/>
      <c r="O17" s="38"/>
      <c r="P17" s="38"/>
      <c r="Q17" s="38"/>
    </row>
    <row r="18" spans="13:20">
      <c r="M18" s="39" t="s">
        <v>13</v>
      </c>
      <c r="N18" s="40">
        <f>N20+N34+N36</f>
        <v>47463.118708611997</v>
      </c>
      <c r="O18" s="41"/>
      <c r="P18" s="48" t="s">
        <v>12</v>
      </c>
      <c r="Q18" s="49">
        <f>SUM(Q20:Q26)</f>
        <v>47463.118708622998</v>
      </c>
      <c r="S18" s="48" t="s">
        <v>87</v>
      </c>
      <c r="T18" s="49">
        <f>+SUM(T20:T28)</f>
        <v>25600.021652999996</v>
      </c>
    </row>
    <row r="19" spans="13:20">
      <c r="M19" s="38"/>
      <c r="N19" s="38"/>
      <c r="O19" s="38"/>
      <c r="P19" s="38"/>
      <c r="Q19" s="38"/>
    </row>
    <row r="20" spans="13:20">
      <c r="M20" s="42" t="s">
        <v>9</v>
      </c>
      <c r="N20" s="43">
        <f>SUM(N22:N32)</f>
        <v>33900.326892883</v>
      </c>
      <c r="O20" s="38"/>
      <c r="P20" s="50" t="s">
        <v>87</v>
      </c>
      <c r="Q20" s="51">
        <f>[2]Infograma!$F$44</f>
        <v>25600.021652999996</v>
      </c>
      <c r="S20" s="50" t="s">
        <v>88</v>
      </c>
      <c r="T20" s="51">
        <f>[3]Informe_Mercado!$D$27/1000</f>
        <v>10538.34172692812</v>
      </c>
    </row>
    <row r="21" spans="13:20">
      <c r="M21" s="38"/>
      <c r="N21" s="38"/>
      <c r="O21" s="38"/>
      <c r="P21" s="50"/>
      <c r="Q21" s="51"/>
      <c r="S21" s="50"/>
      <c r="T21" s="50"/>
    </row>
    <row r="22" spans="13:20">
      <c r="M22" s="44" t="s">
        <v>8</v>
      </c>
      <c r="N22" s="45">
        <f>[2]Infograma!C46</f>
        <v>5659.2393143480012</v>
      </c>
      <c r="O22" s="38"/>
      <c r="P22" s="52" t="s">
        <v>11</v>
      </c>
      <c r="Q22" s="51">
        <f>[2]Infograma!$F$46</f>
        <v>6994.6633147099992</v>
      </c>
      <c r="S22" s="50" t="s">
        <v>89</v>
      </c>
      <c r="T22" s="51">
        <f>[3]Informe_Mercado!$D$28/1000</f>
        <v>2383.0971770005676</v>
      </c>
    </row>
    <row r="23" spans="13:20">
      <c r="M23" s="44"/>
      <c r="N23" s="44"/>
      <c r="O23" s="38"/>
      <c r="P23" s="50"/>
      <c r="Q23" s="51"/>
      <c r="S23" s="50"/>
      <c r="T23" s="50"/>
    </row>
    <row r="24" spans="13:20" s="35" customFormat="1">
      <c r="M24" s="44" t="s">
        <v>6</v>
      </c>
      <c r="N24" s="45">
        <f>[2]Infograma!C48</f>
        <v>17726.775037644002</v>
      </c>
      <c r="O24" s="38"/>
      <c r="P24" s="52" t="s">
        <v>10</v>
      </c>
      <c r="Q24" s="51">
        <f>[2]Infograma!$F$48</f>
        <v>508.50405800399977</v>
      </c>
      <c r="S24" s="50" t="s">
        <v>90</v>
      </c>
      <c r="T24" s="51">
        <f>[3]Informe_Mercado!$D$29/1000</f>
        <v>5214.4331738032024</v>
      </c>
    </row>
    <row r="25" spans="13:20" s="35" customFormat="1">
      <c r="M25" s="44"/>
      <c r="N25" s="44"/>
      <c r="O25" s="38"/>
      <c r="P25" s="52"/>
      <c r="Q25" s="51"/>
      <c r="S25" s="50"/>
      <c r="T25" s="51"/>
    </row>
    <row r="26" spans="13:20" s="35" customFormat="1">
      <c r="M26" s="44" t="s">
        <v>5</v>
      </c>
      <c r="N26" s="45">
        <f>[2]Infograma!C50</f>
        <v>1363.387436876</v>
      </c>
      <c r="O26" s="38"/>
      <c r="P26" s="52" t="s">
        <v>7</v>
      </c>
      <c r="Q26" s="51">
        <f>[2]Infograma!$F$50</f>
        <v>14359.929682909</v>
      </c>
      <c r="S26" s="50" t="s">
        <v>91</v>
      </c>
      <c r="T26" s="51">
        <f>[3]Informe_Mercado!$D$30/1000</f>
        <v>3792.1588528644843</v>
      </c>
    </row>
    <row r="27" spans="13:20" s="35" customFormat="1">
      <c r="M27" s="44"/>
      <c r="N27" s="44"/>
      <c r="O27" s="38"/>
      <c r="P27" s="38"/>
      <c r="Q27" s="38"/>
      <c r="S27" s="50"/>
      <c r="T27" s="51"/>
    </row>
    <row r="28" spans="13:20" s="35" customFormat="1">
      <c r="M28" s="44" t="s">
        <v>4</v>
      </c>
      <c r="N28" s="45">
        <f>[2]Infograma!C52</f>
        <v>1062.904796</v>
      </c>
      <c r="O28" s="38"/>
      <c r="P28" s="38"/>
      <c r="Q28" s="38"/>
      <c r="S28" s="50" t="s">
        <v>92</v>
      </c>
      <c r="T28" s="51">
        <f>+Q20-SUM(T20:T26)</f>
        <v>3671.9907224036215</v>
      </c>
    </row>
    <row r="29" spans="13:20" s="35" customFormat="1">
      <c r="M29" s="44"/>
      <c r="N29" s="44"/>
      <c r="O29" s="38"/>
      <c r="P29" s="38"/>
      <c r="Q29" s="38"/>
    </row>
    <row r="30" spans="13:20" s="35" customFormat="1">
      <c r="M30" s="44" t="s">
        <v>3</v>
      </c>
      <c r="N30" s="45">
        <f>[2]Infograma!C54</f>
        <v>7471.904288015</v>
      </c>
      <c r="O30" s="38"/>
      <c r="P30" s="38"/>
      <c r="Q30" s="38"/>
    </row>
    <row r="31" spans="13:20" s="35" customFormat="1">
      <c r="M31" s="44"/>
      <c r="N31" s="44"/>
      <c r="O31" s="38"/>
      <c r="P31" s="38"/>
      <c r="Q31" s="38"/>
    </row>
    <row r="32" spans="13:20" s="35" customFormat="1">
      <c r="M32" s="44" t="s">
        <v>2</v>
      </c>
      <c r="N32" s="45">
        <f>[2]Infograma!C56</f>
        <v>616.11602000000005</v>
      </c>
      <c r="O32" s="38"/>
      <c r="P32" s="38"/>
      <c r="Q32" s="38"/>
    </row>
    <row r="33" spans="10:18" s="35" customFormat="1">
      <c r="M33" s="38"/>
      <c r="N33" s="38"/>
      <c r="O33" s="38"/>
      <c r="P33" s="38"/>
      <c r="Q33" s="38"/>
    </row>
    <row r="34" spans="10:18" s="35" customFormat="1">
      <c r="M34" s="42" t="s">
        <v>85</v>
      </c>
      <c r="N34" s="43">
        <f>[2]Infograma!C58</f>
        <v>398.86394199999989</v>
      </c>
      <c r="O34" s="38"/>
      <c r="P34" s="38"/>
      <c r="Q34" s="38"/>
    </row>
    <row r="35" spans="10:18" s="35" customFormat="1">
      <c r="M35" s="38"/>
      <c r="N35" s="38"/>
      <c r="O35" s="38"/>
      <c r="P35" s="38"/>
      <c r="Q35" s="38"/>
    </row>
    <row r="36" spans="10:18" s="35" customFormat="1">
      <c r="M36" s="42" t="s">
        <v>86</v>
      </c>
      <c r="N36" s="43">
        <f>[2]Infograma!C60</f>
        <v>13163.927873729001</v>
      </c>
      <c r="O36" s="38"/>
      <c r="P36" s="38"/>
      <c r="Q36" s="38"/>
    </row>
    <row r="37" spans="10:18" s="35" customFormat="1">
      <c r="M37" s="38"/>
      <c r="N37" s="38"/>
      <c r="O37" s="38"/>
      <c r="P37" s="38"/>
      <c r="Q37" s="38"/>
    </row>
    <row r="38" spans="10:18" s="35" customFormat="1">
      <c r="M38" s="38"/>
      <c r="N38" s="38"/>
      <c r="O38" s="38"/>
      <c r="P38" s="38"/>
      <c r="Q38" s="38"/>
    </row>
    <row r="39" spans="10:18" s="35" customFormat="1">
      <c r="M39" s="37"/>
      <c r="N39" s="38"/>
      <c r="O39" s="38"/>
      <c r="P39" s="38"/>
      <c r="Q39" s="38"/>
    </row>
    <row r="40" spans="10:18">
      <c r="J40" s="46"/>
      <c r="M40" s="38"/>
      <c r="N40" s="38"/>
      <c r="O40" s="38"/>
      <c r="P40" s="38"/>
      <c r="Q40" s="38"/>
    </row>
    <row r="41" spans="10:18">
      <c r="J41" s="46"/>
      <c r="M41" s="37"/>
      <c r="N41" s="37"/>
      <c r="O41" s="37"/>
      <c r="P41" s="37"/>
      <c r="Q41" s="37"/>
      <c r="R41" s="37"/>
    </row>
    <row r="42" spans="10:18">
      <c r="J42" s="46"/>
      <c r="K42" s="47"/>
      <c r="M42" s="37"/>
      <c r="N42" s="37"/>
      <c r="O42" s="37"/>
      <c r="P42" s="37"/>
      <c r="Q42" s="37"/>
      <c r="R42" s="37"/>
    </row>
    <row r="43" spans="10:18">
      <c r="J43" s="46"/>
      <c r="M43" s="37"/>
      <c r="N43" s="37"/>
      <c r="O43" s="37"/>
      <c r="P43" s="37"/>
      <c r="Q43" s="37"/>
      <c r="R43" s="37"/>
    </row>
    <row r="44" spans="10:18">
      <c r="J44" s="46"/>
      <c r="M44" s="37"/>
      <c r="N44" s="37"/>
      <c r="O44" s="37"/>
      <c r="P44" s="37"/>
      <c r="Q44" s="37"/>
      <c r="R44" s="37"/>
    </row>
    <row r="45" spans="10:18">
      <c r="J45" s="46"/>
      <c r="K45" s="47"/>
      <c r="M45" s="37"/>
      <c r="N45" s="37"/>
      <c r="O45" s="37"/>
      <c r="P45" s="37"/>
      <c r="Q45" s="37"/>
      <c r="R45" s="37"/>
    </row>
    <row r="46" spans="10:18">
      <c r="K46" s="47"/>
      <c r="M46" s="37"/>
      <c r="N46" s="37"/>
      <c r="O46" s="37"/>
      <c r="P46" s="37"/>
      <c r="Q46" s="37"/>
      <c r="R46" s="37"/>
    </row>
    <row r="47" spans="10:18">
      <c r="J47" s="47"/>
      <c r="K47" s="47"/>
      <c r="M47" s="37"/>
      <c r="N47" s="37"/>
      <c r="O47" s="37"/>
      <c r="P47" s="37"/>
      <c r="Q47" s="37"/>
      <c r="R47" s="37"/>
    </row>
    <row r="48" spans="10:18">
      <c r="J48" s="47"/>
      <c r="M48" s="37"/>
      <c r="N48" s="37"/>
      <c r="O48" s="37"/>
      <c r="P48" s="37"/>
      <c r="Q48" s="37"/>
      <c r="R48" s="37"/>
    </row>
    <row r="49" spans="1:18" s="35" customFormat="1">
      <c r="J49" s="47"/>
      <c r="M49" s="37"/>
      <c r="N49" s="37"/>
      <c r="O49" s="37"/>
      <c r="P49" s="37"/>
      <c r="Q49" s="37"/>
      <c r="R49" s="37"/>
    </row>
    <row r="50" spans="1:18" s="35" customFormat="1">
      <c r="K50" s="47"/>
      <c r="M50" s="37"/>
      <c r="N50" s="37"/>
      <c r="O50" s="37"/>
      <c r="P50" s="37"/>
      <c r="Q50" s="37"/>
      <c r="R50" s="37"/>
    </row>
    <row r="51" spans="1:18" s="35" customFormat="1">
      <c r="K51" s="46"/>
      <c r="M51" s="37"/>
      <c r="N51" s="37"/>
      <c r="O51" s="37"/>
      <c r="P51" s="37"/>
      <c r="Q51" s="37"/>
      <c r="R51" s="37"/>
    </row>
    <row r="52" spans="1:18" s="35" customFormat="1">
      <c r="M52" s="37"/>
      <c r="N52" s="37"/>
      <c r="O52" s="37"/>
      <c r="P52" s="37"/>
      <c r="Q52" s="37"/>
      <c r="R52" s="37"/>
    </row>
    <row r="53" spans="1:18" s="35" customFormat="1">
      <c r="J53" s="47"/>
      <c r="M53" s="37"/>
      <c r="N53" s="37"/>
      <c r="O53" s="37"/>
      <c r="P53" s="37"/>
      <c r="Q53" s="37"/>
      <c r="R53" s="37"/>
    </row>
    <row r="54" spans="1:18">
      <c r="M54" s="37"/>
      <c r="N54" s="37"/>
      <c r="O54" s="37"/>
      <c r="P54" s="37"/>
      <c r="Q54" s="37"/>
      <c r="R54" s="37"/>
    </row>
    <row r="55" spans="1:18">
      <c r="M55" s="37"/>
      <c r="N55" s="37"/>
      <c r="O55" s="37"/>
      <c r="P55" s="37"/>
      <c r="Q55" s="37"/>
      <c r="R55" s="37"/>
    </row>
    <row r="56" spans="1:18">
      <c r="M56" s="37"/>
      <c r="N56" s="37"/>
      <c r="O56" s="37"/>
      <c r="P56" s="37"/>
      <c r="Q56" s="37"/>
      <c r="R56" s="37"/>
    </row>
    <row r="57" spans="1:18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M57" s="37"/>
      <c r="N57" s="37"/>
      <c r="O57" s="37"/>
      <c r="P57" s="37"/>
      <c r="Q57" s="37"/>
      <c r="R57" s="37"/>
    </row>
    <row r="58" spans="1:18">
      <c r="J58" s="46"/>
    </row>
    <row r="61" spans="1:18">
      <c r="C61" s="46"/>
      <c r="D61" s="46"/>
    </row>
  </sheetData>
  <dataConsolidate/>
  <mergeCells count="1">
    <mergeCell ref="C8:H10"/>
  </mergeCells>
  <pageMargins left="0" right="0" top="0" bottom="0" header="0" footer="0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showRowColHeaders="0" zoomScale="80" zoomScaleNormal="80" workbookViewId="0"/>
  </sheetViews>
  <sheetFormatPr defaultColWidth="0" defaultRowHeight="15" zeroHeight="1"/>
  <cols>
    <col min="1" max="1" width="13.85546875" customWidth="1"/>
    <col min="2" max="2" width="59.7109375" customWidth="1"/>
    <col min="3" max="3" width="20.28515625" customWidth="1"/>
    <col min="4" max="4" width="20.5703125" customWidth="1"/>
    <col min="5" max="5" width="15.140625" customWidth="1"/>
    <col min="6" max="6" width="8.5703125" hidden="1" customWidth="1"/>
    <col min="7" max="16383" width="8.7109375" hidden="1"/>
    <col min="16384" max="16384" width="8.7109375" hidden="1" customWidth="1"/>
  </cols>
  <sheetData>
    <row r="1" spans="1:6" ht="15" customHeight="1">
      <c r="B1" s="133"/>
      <c r="C1" s="133"/>
      <c r="D1" s="133"/>
      <c r="E1" s="133"/>
      <c r="F1" s="133"/>
    </row>
    <row r="2" spans="1:6" ht="15" customHeight="1">
      <c r="B2" s="133"/>
      <c r="C2" s="133"/>
      <c r="D2" s="133"/>
      <c r="E2" s="133"/>
      <c r="F2" s="133"/>
    </row>
    <row r="3" spans="1:6" ht="15" customHeight="1">
      <c r="B3" s="133"/>
      <c r="C3" s="133"/>
      <c r="D3" s="133"/>
      <c r="E3" s="133"/>
      <c r="F3" s="133"/>
    </row>
    <row r="4" spans="1:6" ht="15" customHeight="1">
      <c r="B4" s="133"/>
      <c r="C4" s="133"/>
      <c r="D4" s="133"/>
      <c r="E4" s="133"/>
      <c r="F4" s="133"/>
    </row>
    <row r="5" spans="1:6" ht="15" customHeight="1">
      <c r="B5" s="133"/>
      <c r="C5" s="133"/>
      <c r="D5" s="133"/>
      <c r="E5" s="133"/>
      <c r="F5" s="133"/>
    </row>
    <row r="6" spans="1:6" ht="15" customHeight="1">
      <c r="B6" s="133"/>
      <c r="C6" s="133"/>
      <c r="D6" s="133"/>
      <c r="E6" s="133"/>
      <c r="F6" s="133"/>
    </row>
    <row r="7" spans="1:6" ht="24.6" customHeight="1">
      <c r="A7" s="10"/>
      <c r="B7" s="4" t="s">
        <v>18</v>
      </c>
      <c r="C7" s="10"/>
      <c r="D7" s="10"/>
      <c r="E7" s="10"/>
    </row>
    <row r="8" spans="1:6" ht="32.450000000000003" customHeight="1">
      <c r="A8" s="10"/>
      <c r="B8" s="137"/>
      <c r="C8" s="135" t="s">
        <v>15</v>
      </c>
      <c r="D8" s="136"/>
      <c r="E8" s="10"/>
    </row>
    <row r="9" spans="1:6" ht="31.5" customHeight="1">
      <c r="A9" s="10"/>
      <c r="B9" s="137"/>
      <c r="C9" s="12">
        <v>2019</v>
      </c>
      <c r="D9" s="12">
        <v>2018</v>
      </c>
      <c r="E9" s="10"/>
    </row>
    <row r="10" spans="1:6" ht="24.6" customHeight="1">
      <c r="A10" s="10"/>
      <c r="B10" s="81" t="s">
        <v>93</v>
      </c>
      <c r="C10" s="82">
        <v>19966951</v>
      </c>
      <c r="D10" s="83">
        <v>17885000</v>
      </c>
      <c r="E10" s="10"/>
    </row>
    <row r="11" spans="1:6" ht="24.6" customHeight="1">
      <c r="A11" s="10"/>
      <c r="B11" s="81" t="s">
        <v>94</v>
      </c>
      <c r="C11" s="82">
        <v>2746532</v>
      </c>
      <c r="D11" s="83">
        <v>2066845</v>
      </c>
      <c r="E11" s="10"/>
    </row>
    <row r="12" spans="1:6" ht="24.6" customHeight="1">
      <c r="A12" s="10"/>
      <c r="B12" s="81" t="s">
        <v>95</v>
      </c>
      <c r="C12" s="82">
        <v>57988</v>
      </c>
      <c r="D12" s="83">
        <v>1973064</v>
      </c>
      <c r="E12" s="10"/>
    </row>
    <row r="13" spans="1:6" ht="24.6" customHeight="1">
      <c r="A13" s="10"/>
      <c r="B13" s="81" t="s">
        <v>96</v>
      </c>
      <c r="C13" s="82">
        <v>936332</v>
      </c>
      <c r="D13" s="83">
        <v>756964</v>
      </c>
      <c r="E13" s="10"/>
    </row>
    <row r="14" spans="1:6" ht="24.6" customHeight="1">
      <c r="A14" s="10"/>
      <c r="B14" s="81" t="s">
        <v>97</v>
      </c>
      <c r="C14" s="82">
        <v>17839</v>
      </c>
      <c r="D14" s="83">
        <v>325</v>
      </c>
      <c r="E14" s="10"/>
    </row>
    <row r="15" spans="1:6" ht="24.6" customHeight="1">
      <c r="A15" s="10"/>
      <c r="B15" s="81" t="s">
        <v>98</v>
      </c>
      <c r="C15" s="82">
        <v>-57897</v>
      </c>
      <c r="D15" s="83">
        <v>-44326</v>
      </c>
      <c r="E15" s="10"/>
    </row>
    <row r="16" spans="1:6" ht="24.6" customHeight="1">
      <c r="A16" s="10"/>
      <c r="B16" s="81" t="s">
        <v>17</v>
      </c>
      <c r="C16" s="82">
        <v>830343</v>
      </c>
      <c r="D16" s="83" t="s">
        <v>99</v>
      </c>
      <c r="E16" s="10"/>
    </row>
    <row r="17" spans="1:5" ht="24.6" customHeight="1">
      <c r="A17" s="10"/>
      <c r="B17" s="81" t="s">
        <v>16</v>
      </c>
      <c r="C17" s="82">
        <v>1461663</v>
      </c>
      <c r="D17" s="83">
        <v>1344778</v>
      </c>
      <c r="E17" s="10"/>
    </row>
    <row r="18" spans="1:5" ht="24.6" customHeight="1">
      <c r="A18" s="10"/>
      <c r="B18" s="81" t="s">
        <v>100</v>
      </c>
      <c r="C18" s="82">
        <v>-10041010</v>
      </c>
      <c r="D18" s="83">
        <v>-10225790</v>
      </c>
      <c r="E18" s="10"/>
    </row>
    <row r="19" spans="1:5" ht="24.6" customHeight="1" thickBot="1">
      <c r="A19" s="10"/>
      <c r="B19" s="81"/>
      <c r="C19" s="84">
        <v>15918741</v>
      </c>
      <c r="D19" s="84">
        <v>13756860</v>
      </c>
      <c r="E19" s="10"/>
    </row>
    <row r="20" spans="1:5" hidden="1"/>
    <row r="21" spans="1:5" hidden="1">
      <c r="C21" s="8"/>
      <c r="D21" s="8"/>
    </row>
    <row r="22" spans="1:5" hidden="1">
      <c r="C22" s="7"/>
      <c r="D22" s="7"/>
    </row>
    <row r="23" spans="1:5" hidden="1">
      <c r="C23" s="7"/>
      <c r="D23" s="7"/>
    </row>
    <row r="24" spans="1:5" hidden="1">
      <c r="C24" s="7"/>
      <c r="D24" s="7"/>
    </row>
    <row r="25" spans="1:5" hidden="1"/>
    <row r="26" spans="1:5" hidden="1">
      <c r="C26" s="7"/>
      <c r="D26" s="7"/>
    </row>
    <row r="27" spans="1:5" hidden="1">
      <c r="C27" s="7"/>
      <c r="D27" s="7"/>
    </row>
    <row r="28" spans="1:5" hidden="1">
      <c r="C28" s="7"/>
      <c r="D28" s="7"/>
    </row>
    <row r="29" spans="1:5" hidden="1">
      <c r="C29" s="7"/>
      <c r="D29" s="7"/>
    </row>
    <row r="30" spans="1:5" hidden="1">
      <c r="D30" s="7"/>
    </row>
    <row r="31" spans="1:5" hidden="1">
      <c r="C31" s="7"/>
      <c r="D31" s="7"/>
    </row>
    <row r="32" spans="1:5" hidden="1">
      <c r="C32" s="7"/>
      <c r="D32" s="7"/>
    </row>
    <row r="33" spans="3:4" hidden="1">
      <c r="C33" s="7"/>
      <c r="D33" s="7"/>
    </row>
    <row r="34" spans="3:4" hidden="1">
      <c r="C34" s="7"/>
      <c r="D34" s="7"/>
    </row>
    <row r="35" spans="3:4" hidden="1">
      <c r="C35" s="7"/>
      <c r="D35" s="7"/>
    </row>
    <row r="36" spans="3:4" hidden="1">
      <c r="C36" s="7"/>
      <c r="D36" s="7"/>
    </row>
    <row r="37" spans="3:4" hidden="1">
      <c r="C37" s="7"/>
      <c r="D37" s="7"/>
    </row>
    <row r="38" spans="3:4" ht="15.75" thickTop="1"/>
    <row r="39" spans="3:4"/>
    <row r="40" spans="3:4"/>
    <row r="41" spans="3:4"/>
    <row r="42" spans="3:4"/>
    <row r="43" spans="3:4"/>
    <row r="44" spans="3:4"/>
    <row r="45" spans="3:4"/>
    <row r="46" spans="3:4"/>
    <row r="47" spans="3:4"/>
  </sheetData>
  <mergeCells count="3">
    <mergeCell ref="C8:D8"/>
    <mergeCell ref="B8:B9"/>
    <mergeCell ref="B1:F6"/>
  </mergeCells>
  <conditionalFormatting sqref="B10:D19">
    <cfRule type="expression" dxfId="13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showRowColHeaders="0" zoomScale="80" zoomScaleNormal="80" workbookViewId="0"/>
  </sheetViews>
  <sheetFormatPr defaultColWidth="0" defaultRowHeight="15" zeroHeight="1"/>
  <cols>
    <col min="1" max="1" width="12.140625" customWidth="1"/>
    <col min="2" max="2" width="57.7109375" bestFit="1" customWidth="1"/>
    <col min="3" max="3" width="20.5703125" customWidth="1"/>
    <col min="4" max="4" width="24.140625" customWidth="1"/>
    <col min="5" max="5" width="14.7109375" customWidth="1"/>
    <col min="6" max="6" width="19.28515625" hidden="1" customWidth="1"/>
    <col min="7" max="8" width="8.7109375" hidden="1" customWidth="1"/>
    <col min="9" max="16384" width="8.7109375" hidden="1"/>
  </cols>
  <sheetData>
    <row r="1" spans="2:7"/>
    <row r="2" spans="2:7"/>
    <row r="3" spans="2:7"/>
    <row r="4" spans="2:7"/>
    <row r="5" spans="2:7">
      <c r="B5" s="133"/>
      <c r="C5" s="133"/>
      <c r="D5" s="133"/>
      <c r="E5" s="134"/>
      <c r="F5" s="134"/>
      <c r="G5" s="134"/>
    </row>
    <row r="6" spans="2:7">
      <c r="B6" s="134"/>
      <c r="C6" s="134"/>
      <c r="D6" s="134"/>
      <c r="E6" s="134"/>
      <c r="F6" s="134"/>
      <c r="G6" s="134"/>
    </row>
    <row r="7" spans="2:7">
      <c r="B7" s="134"/>
      <c r="C7" s="134"/>
      <c r="D7" s="134"/>
      <c r="E7" s="134"/>
      <c r="F7" s="134"/>
      <c r="G7" s="134"/>
    </row>
    <row r="8" spans="2:7" ht="21" customHeight="1">
      <c r="B8" s="11" t="s">
        <v>18</v>
      </c>
      <c r="C8" s="2"/>
      <c r="D8" s="2"/>
    </row>
    <row r="9" spans="2:7" ht="24" customHeight="1">
      <c r="B9" s="136"/>
      <c r="C9" s="135" t="s">
        <v>15</v>
      </c>
      <c r="D9" s="136"/>
    </row>
    <row r="10" spans="2:7" ht="24" customHeight="1">
      <c r="B10" s="136"/>
      <c r="C10" s="12">
        <v>2019</v>
      </c>
      <c r="D10" s="12">
        <v>2018</v>
      </c>
    </row>
    <row r="11" spans="2:7" ht="24" customHeight="1">
      <c r="B11" s="85" t="s">
        <v>25</v>
      </c>
      <c r="C11" s="86">
        <v>869289</v>
      </c>
      <c r="D11" s="87">
        <v>965345</v>
      </c>
    </row>
    <row r="12" spans="2:7" ht="24" customHeight="1">
      <c r="B12" s="85" t="s">
        <v>101</v>
      </c>
      <c r="C12" s="86">
        <v>182856</v>
      </c>
      <c r="D12" s="87">
        <v>50506</v>
      </c>
    </row>
    <row r="13" spans="2:7" ht="24" customHeight="1">
      <c r="B13" s="85" t="s">
        <v>23</v>
      </c>
      <c r="C13" s="86">
        <v>276663</v>
      </c>
      <c r="D13" s="87">
        <v>224041</v>
      </c>
    </row>
    <row r="14" spans="2:7" ht="24" customHeight="1">
      <c r="B14" s="85" t="s">
        <v>22</v>
      </c>
      <c r="C14" s="86">
        <v>62632</v>
      </c>
      <c r="D14" s="87">
        <v>57526</v>
      </c>
    </row>
    <row r="15" spans="2:7" ht="24" customHeight="1">
      <c r="B15" s="85" t="s">
        <v>102</v>
      </c>
      <c r="C15" s="86">
        <v>1015880</v>
      </c>
      <c r="D15" s="87">
        <v>880318</v>
      </c>
    </row>
    <row r="16" spans="2:7" ht="24" customHeight="1">
      <c r="B16" s="85" t="s">
        <v>20</v>
      </c>
      <c r="C16" s="86">
        <v>7516878</v>
      </c>
      <c r="D16" s="87">
        <v>7237526</v>
      </c>
    </row>
    <row r="17" spans="2:4" ht="24" customHeight="1">
      <c r="B17" s="85" t="s">
        <v>103</v>
      </c>
      <c r="C17" s="86">
        <v>601115</v>
      </c>
      <c r="D17" s="87">
        <v>594922</v>
      </c>
    </row>
    <row r="18" spans="2:4" ht="24" customHeight="1">
      <c r="B18" s="85" t="s">
        <v>104</v>
      </c>
      <c r="C18" s="86">
        <v>51093</v>
      </c>
      <c r="D18" s="88" t="s">
        <v>105</v>
      </c>
    </row>
    <row r="19" spans="2:4" ht="24" customHeight="1">
      <c r="B19" s="85" t="s">
        <v>106</v>
      </c>
      <c r="C19" s="86">
        <v>1100647</v>
      </c>
      <c r="D19" s="87">
        <v>290171</v>
      </c>
    </row>
    <row r="20" spans="2:4" ht="24" customHeight="1">
      <c r="B20" s="85" t="s">
        <v>19</v>
      </c>
      <c r="C20" s="86">
        <v>1458939</v>
      </c>
      <c r="D20" s="87">
        <v>1463469</v>
      </c>
    </row>
    <row r="21" spans="2:4" ht="24" customHeight="1">
      <c r="B21" s="85" t="s">
        <v>107</v>
      </c>
      <c r="C21" s="86">
        <v>936332</v>
      </c>
      <c r="D21" s="87">
        <v>756964</v>
      </c>
    </row>
    <row r="22" spans="2:4" ht="24" customHeight="1">
      <c r="B22" s="85" t="s">
        <v>108</v>
      </c>
      <c r="C22" s="86">
        <v>298633</v>
      </c>
      <c r="D22" s="87">
        <v>297567</v>
      </c>
    </row>
    <row r="23" spans="2:4" ht="24" customHeight="1" thickBot="1">
      <c r="B23" s="68"/>
      <c r="C23" s="71">
        <v>14370957</v>
      </c>
      <c r="D23" s="71">
        <v>12818355</v>
      </c>
    </row>
    <row r="24" spans="2:4" ht="15.75" thickTop="1"/>
    <row r="25" spans="2:4"/>
    <row r="26" spans="2:4" hidden="1"/>
    <row r="27" spans="2:4" hidden="1">
      <c r="C27" s="8"/>
      <c r="D27" s="8"/>
    </row>
    <row r="28" spans="2:4" hidden="1">
      <c r="C28" s="7"/>
      <c r="D28" s="7"/>
    </row>
    <row r="29" spans="2:4" hidden="1">
      <c r="C29" s="7"/>
      <c r="D29" s="7"/>
    </row>
    <row r="30" spans="2:4" hidden="1">
      <c r="C30" s="7"/>
      <c r="D30" s="7"/>
    </row>
    <row r="31" spans="2:4" hidden="1">
      <c r="C31" s="7"/>
      <c r="D31" s="7"/>
    </row>
    <row r="32" spans="2:4" hidden="1">
      <c r="C32" s="7"/>
      <c r="D32" s="7"/>
    </row>
    <row r="33" spans="3:4" hidden="1">
      <c r="C33" s="7"/>
      <c r="D33" s="7"/>
    </row>
    <row r="34" spans="3:4" hidden="1">
      <c r="C34" s="7"/>
      <c r="D34" s="7"/>
    </row>
    <row r="35" spans="3:4" hidden="1">
      <c r="C35" s="7"/>
      <c r="D35" s="7"/>
    </row>
    <row r="36" spans="3:4" hidden="1">
      <c r="C36" s="7"/>
      <c r="D36" s="7"/>
    </row>
    <row r="37" spans="3:4" hidden="1">
      <c r="C37" s="7"/>
      <c r="D37" s="7"/>
    </row>
    <row r="38" spans="3:4" hidden="1">
      <c r="C38" s="7"/>
      <c r="D38" s="7"/>
    </row>
    <row r="39" spans="3:4" hidden="1">
      <c r="C39" s="7"/>
      <c r="D39" s="7"/>
    </row>
    <row r="40" spans="3:4" hidden="1">
      <c r="C40" s="7"/>
      <c r="D40" s="7"/>
    </row>
  </sheetData>
  <mergeCells count="3">
    <mergeCell ref="B5:G7"/>
    <mergeCell ref="B9:B10"/>
    <mergeCell ref="C9:D9"/>
  </mergeCells>
  <conditionalFormatting sqref="B11:D22">
    <cfRule type="expression" dxfId="12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showRowColHeaders="0" zoomScale="80" zoomScaleNormal="80" workbookViewId="0"/>
  </sheetViews>
  <sheetFormatPr defaultColWidth="0" defaultRowHeight="15" zeroHeight="1"/>
  <cols>
    <col min="1" max="1" width="15.28515625" customWidth="1"/>
    <col min="2" max="2" width="47.140625" bestFit="1" customWidth="1"/>
    <col min="3" max="5" width="16.140625" customWidth="1"/>
    <col min="6" max="6" width="7.42578125" style="13" customWidth="1"/>
    <col min="7" max="7" width="10.5703125" customWidth="1"/>
    <col min="8" max="8" width="17.5703125" hidden="1" customWidth="1"/>
    <col min="9" max="9" width="12.140625" hidden="1" customWidth="1"/>
    <col min="10" max="16384" width="8.7109375" hidden="1"/>
  </cols>
  <sheetData>
    <row r="1" spans="2:8"/>
    <row r="2" spans="2:8"/>
    <row r="3" spans="2:8"/>
    <row r="4" spans="2:8"/>
    <row r="5" spans="2:8"/>
    <row r="6" spans="2:8" ht="27.95" customHeight="1">
      <c r="B6" s="18"/>
      <c r="C6" s="18"/>
      <c r="D6" s="18"/>
      <c r="E6" s="18"/>
      <c r="F6" s="17"/>
      <c r="G6" s="5"/>
      <c r="H6" s="5"/>
    </row>
    <row r="7" spans="2:8" ht="27.95" customHeight="1">
      <c r="B7" s="18"/>
      <c r="C7" s="18"/>
      <c r="D7" s="18"/>
      <c r="E7" s="18"/>
      <c r="F7" s="17"/>
      <c r="G7" s="5"/>
      <c r="H7" s="5"/>
    </row>
    <row r="8" spans="2:8" ht="27.95" customHeight="1">
      <c r="B8" s="138" t="s">
        <v>210</v>
      </c>
      <c r="C8" s="135" t="s">
        <v>15</v>
      </c>
      <c r="D8" s="136"/>
      <c r="E8" s="136"/>
      <c r="F8" s="17"/>
      <c r="G8" s="5"/>
      <c r="H8" s="5"/>
    </row>
    <row r="9" spans="2:8" s="19" customFormat="1" ht="23.45" customHeight="1">
      <c r="B9" s="138"/>
      <c r="C9" s="12">
        <v>2019</v>
      </c>
      <c r="D9" s="12">
        <v>2018</v>
      </c>
      <c r="E9" s="12" t="s">
        <v>27</v>
      </c>
      <c r="F9" s="16"/>
    </row>
    <row r="10" spans="2:8" s="19" customFormat="1" ht="30" customHeight="1">
      <c r="B10" s="89" t="s">
        <v>109</v>
      </c>
      <c r="C10" s="90">
        <v>1644</v>
      </c>
      <c r="D10" s="90">
        <v>535</v>
      </c>
      <c r="E10" s="91">
        <v>207.29</v>
      </c>
      <c r="F10" s="15"/>
    </row>
    <row r="11" spans="2:8" s="19" customFormat="1" ht="23.45" customHeight="1">
      <c r="B11" s="89" t="s">
        <v>110</v>
      </c>
      <c r="C11" s="90">
        <v>806</v>
      </c>
      <c r="D11" s="90">
        <v>217</v>
      </c>
      <c r="E11" s="91">
        <v>271.43</v>
      </c>
      <c r="F11" s="14"/>
    </row>
    <row r="12" spans="2:8" s="19" customFormat="1" ht="23.45" customHeight="1">
      <c r="B12" s="89" t="s">
        <v>111</v>
      </c>
      <c r="C12" s="90">
        <v>-902</v>
      </c>
      <c r="D12" s="90">
        <v>187</v>
      </c>
      <c r="E12" s="91" t="s">
        <v>14</v>
      </c>
      <c r="F12" s="14"/>
    </row>
    <row r="13" spans="2:8" s="19" customFormat="1" ht="23.45" customHeight="1">
      <c r="B13" s="89" t="s">
        <v>112</v>
      </c>
      <c r="C13" s="90">
        <v>652</v>
      </c>
      <c r="D13" s="90">
        <v>595</v>
      </c>
      <c r="E13" s="91">
        <v>9.58</v>
      </c>
      <c r="F13" s="14"/>
    </row>
    <row r="14" spans="2:8" s="19" customFormat="1" ht="23.45" customHeight="1" thickBot="1">
      <c r="B14" s="92" t="s">
        <v>26</v>
      </c>
      <c r="C14" s="93">
        <v>2200</v>
      </c>
      <c r="D14" s="94">
        <v>1534</v>
      </c>
      <c r="E14" s="95">
        <v>43.42</v>
      </c>
      <c r="F14" s="14"/>
    </row>
    <row r="15" spans="2:8" s="19" customFormat="1" ht="23.45" customHeight="1" thickTop="1">
      <c r="F15" s="13"/>
    </row>
    <row r="16" spans="2:8"/>
    <row r="17" spans="2:6" hidden="1"/>
    <row r="18" spans="2:6" hidden="1"/>
    <row r="19" spans="2:6" hidden="1">
      <c r="C19" s="7"/>
      <c r="D19" s="7"/>
    </row>
    <row r="20" spans="2:6" hidden="1">
      <c r="C20" s="7"/>
      <c r="D20" s="7"/>
    </row>
    <row r="21" spans="2:6" hidden="1">
      <c r="C21" s="7"/>
      <c r="D21" s="7"/>
    </row>
    <row r="22" spans="2:6" hidden="1">
      <c r="C22" s="7"/>
      <c r="D22" s="7"/>
    </row>
    <row r="23" spans="2:6" hidden="1">
      <c r="C23" s="7"/>
      <c r="D23" s="7"/>
    </row>
    <row r="24" spans="2:6" hidden="1">
      <c r="B24" s="13"/>
      <c r="F24"/>
    </row>
    <row r="25" spans="2:6" hidden="1">
      <c r="B25" s="13"/>
      <c r="F25"/>
    </row>
    <row r="26" spans="2:6" hidden="1">
      <c r="B26" s="13"/>
      <c r="F26"/>
    </row>
    <row r="27" spans="2:6" hidden="1">
      <c r="B27" s="13"/>
      <c r="F27"/>
    </row>
    <row r="28" spans="2:6" hidden="1">
      <c r="B28" s="13"/>
      <c r="F28"/>
    </row>
    <row r="29" spans="2:6" hidden="1"/>
    <row r="30" spans="2:6" hidden="1"/>
    <row r="31" spans="2:6" hidden="1">
      <c r="B31" s="13"/>
      <c r="F31"/>
    </row>
    <row r="32" spans="2:6" hidden="1">
      <c r="B32" s="13"/>
      <c r="F32"/>
    </row>
    <row r="33" spans="2:6" hidden="1">
      <c r="B33" s="13"/>
      <c r="F33"/>
    </row>
    <row r="34" spans="2:6" hidden="1">
      <c r="B34" s="13"/>
      <c r="F34"/>
    </row>
    <row r="35" spans="2:6" hidden="1">
      <c r="B35" s="13"/>
      <c r="F35"/>
    </row>
    <row r="36" spans="2:6" hidden="1">
      <c r="B36" s="13"/>
      <c r="F36"/>
    </row>
    <row r="37" spans="2:6" hidden="1"/>
    <row r="38" spans="2:6" hidden="1"/>
    <row r="39" spans="2:6" hidden="1"/>
    <row r="40" spans="2:6" hidden="1"/>
    <row r="41" spans="2:6"/>
    <row r="42" spans="2:6"/>
    <row r="43" spans="2:6"/>
    <row r="44" spans="2:6"/>
    <row r="45" spans="2:6"/>
    <row r="46" spans="2:6"/>
  </sheetData>
  <mergeCells count="2">
    <mergeCell ref="C8:E8"/>
    <mergeCell ref="B8:B9"/>
  </mergeCells>
  <conditionalFormatting sqref="B11:E14">
    <cfRule type="expression" dxfId="11" priority="2">
      <formula>MOD(ROW(),2)=0</formula>
    </cfRule>
  </conditionalFormatting>
  <conditionalFormatting sqref="B10:E14">
    <cfRule type="expression" dxfId="10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showRowColHeaders="0" zoomScale="80" zoomScaleNormal="80" workbookViewId="0"/>
  </sheetViews>
  <sheetFormatPr defaultColWidth="0" defaultRowHeight="15" zeroHeight="1"/>
  <cols>
    <col min="1" max="1" width="12.42578125" customWidth="1"/>
    <col min="2" max="2" width="61.5703125" bestFit="1" customWidth="1"/>
    <col min="3" max="3" width="19.140625" customWidth="1"/>
    <col min="4" max="4" width="21.85546875" customWidth="1"/>
    <col min="5" max="5" width="13.85546875" customWidth="1"/>
    <col min="6" max="16384" width="2.7109375" hidden="1"/>
  </cols>
  <sheetData>
    <row r="1" spans="2:5"/>
    <row r="2" spans="2:5"/>
    <row r="3" spans="2:5"/>
    <row r="4" spans="2:5">
      <c r="B4" s="139"/>
      <c r="C4" s="140"/>
      <c r="D4" s="140"/>
      <c r="E4" s="140"/>
    </row>
    <row r="5" spans="2:5">
      <c r="B5" s="140"/>
      <c r="C5" s="140"/>
      <c r="D5" s="140"/>
      <c r="E5" s="140"/>
    </row>
    <row r="6" spans="2:5" ht="21.95" customHeight="1">
      <c r="B6" s="140"/>
      <c r="C6" s="140"/>
      <c r="D6" s="140"/>
      <c r="E6" s="140"/>
    </row>
    <row r="7" spans="2:5" ht="21.6" customHeight="1">
      <c r="B7" s="6" t="s">
        <v>18</v>
      </c>
      <c r="C7" s="2"/>
      <c r="D7" s="2"/>
    </row>
    <row r="8" spans="2:5" ht="20.45" customHeight="1">
      <c r="B8" s="141"/>
      <c r="C8" s="142" t="s">
        <v>15</v>
      </c>
      <c r="D8" s="143"/>
    </row>
    <row r="9" spans="2:5" ht="20.45" customHeight="1">
      <c r="B9" s="141"/>
      <c r="C9" s="107">
        <v>2019</v>
      </c>
      <c r="D9" s="107">
        <v>2018</v>
      </c>
    </row>
    <row r="10" spans="2:5" ht="20.45" customHeight="1">
      <c r="B10" s="96" t="s">
        <v>113</v>
      </c>
      <c r="C10" s="110"/>
      <c r="D10" s="110"/>
    </row>
    <row r="11" spans="2:5" ht="20.45" customHeight="1">
      <c r="B11" s="85" t="s">
        <v>31</v>
      </c>
      <c r="C11" s="111">
        <v>36058</v>
      </c>
      <c r="D11" s="111">
        <v>19046</v>
      </c>
    </row>
    <row r="12" spans="2:5" ht="20.45" customHeight="1">
      <c r="B12" s="85" t="s">
        <v>114</v>
      </c>
      <c r="C12" s="111">
        <v>341840</v>
      </c>
      <c r="D12" s="111">
        <v>339458</v>
      </c>
    </row>
    <row r="13" spans="2:5" ht="20.45" customHeight="1">
      <c r="B13" s="85" t="s">
        <v>115</v>
      </c>
      <c r="C13" s="111">
        <v>7854</v>
      </c>
      <c r="D13" s="111" t="s">
        <v>105</v>
      </c>
    </row>
    <row r="14" spans="2:5" ht="20.45" customHeight="1">
      <c r="B14" s="85" t="s">
        <v>116</v>
      </c>
      <c r="C14" s="111">
        <v>11210</v>
      </c>
      <c r="D14" s="111">
        <v>6531</v>
      </c>
    </row>
    <row r="15" spans="2:5" ht="20.45" customHeight="1">
      <c r="B15" s="85" t="s">
        <v>117</v>
      </c>
      <c r="C15" s="111">
        <v>19916</v>
      </c>
      <c r="D15" s="111">
        <v>3777</v>
      </c>
    </row>
    <row r="16" spans="2:5" ht="20.45" customHeight="1">
      <c r="B16" s="85" t="s">
        <v>118</v>
      </c>
      <c r="C16" s="111">
        <v>105402</v>
      </c>
      <c r="D16" s="111">
        <v>62023</v>
      </c>
    </row>
    <row r="17" spans="2:4" ht="20.45" customHeight="1">
      <c r="B17" s="85" t="s">
        <v>119</v>
      </c>
      <c r="C17" s="111">
        <v>-51221</v>
      </c>
      <c r="D17" s="111">
        <v>-28177</v>
      </c>
    </row>
    <row r="18" spans="2:4" ht="20.45" customHeight="1">
      <c r="B18" s="85" t="s">
        <v>30</v>
      </c>
      <c r="C18" s="111">
        <v>1034352</v>
      </c>
      <c r="D18" s="111" t="s">
        <v>105</v>
      </c>
    </row>
    <row r="19" spans="2:4" ht="20.45" customHeight="1">
      <c r="B19" s="85" t="s">
        <v>29</v>
      </c>
      <c r="C19" s="112">
        <v>29384</v>
      </c>
      <c r="D19" s="112">
        <v>31318</v>
      </c>
    </row>
    <row r="20" spans="2:4" ht="20.45" customHeight="1">
      <c r="B20" s="85"/>
      <c r="C20" s="113">
        <v>1534795</v>
      </c>
      <c r="D20" s="113">
        <v>433976</v>
      </c>
    </row>
    <row r="21" spans="2:4" ht="20.45" customHeight="1">
      <c r="B21" s="96" t="s">
        <v>120</v>
      </c>
      <c r="C21" s="111"/>
      <c r="D21" s="111"/>
    </row>
    <row r="22" spans="2:4" ht="20.45" customHeight="1">
      <c r="B22" s="85" t="s">
        <v>121</v>
      </c>
      <c r="C22" s="111">
        <v>-376701</v>
      </c>
      <c r="D22" s="111">
        <v>-380806</v>
      </c>
    </row>
    <row r="23" spans="2:4" ht="20.45" customHeight="1">
      <c r="B23" s="85" t="s">
        <v>122</v>
      </c>
      <c r="C23" s="111">
        <v>-25737</v>
      </c>
      <c r="D23" s="111">
        <v>-12606</v>
      </c>
    </row>
    <row r="24" spans="2:4" ht="20.45" customHeight="1">
      <c r="B24" s="85" t="s">
        <v>123</v>
      </c>
      <c r="C24" s="111">
        <v>-40637</v>
      </c>
      <c r="D24" s="111">
        <v>-49342</v>
      </c>
    </row>
    <row r="25" spans="2:4" ht="20.45" customHeight="1">
      <c r="B25" s="85" t="s">
        <v>124</v>
      </c>
      <c r="C25" s="111" t="s">
        <v>105</v>
      </c>
      <c r="D25" s="111">
        <v>-2584</v>
      </c>
    </row>
    <row r="26" spans="2:4" ht="20.45" customHeight="1">
      <c r="B26" s="85" t="s">
        <v>125</v>
      </c>
      <c r="C26" s="111">
        <v>-13054</v>
      </c>
      <c r="D26" s="111">
        <v>-29038</v>
      </c>
    </row>
    <row r="27" spans="2:4" ht="20.45" customHeight="1">
      <c r="B27" s="85" t="s">
        <v>126</v>
      </c>
      <c r="C27" s="111">
        <v>-90814</v>
      </c>
      <c r="D27" s="111">
        <v>-89891</v>
      </c>
    </row>
    <row r="28" spans="2:4" ht="20.45" customHeight="1">
      <c r="B28" s="85" t="s">
        <v>127</v>
      </c>
      <c r="C28" s="111">
        <v>-17021</v>
      </c>
      <c r="D28" s="111">
        <v>-17851</v>
      </c>
    </row>
    <row r="29" spans="2:4" ht="20.45" customHeight="1">
      <c r="B29" s="85" t="s">
        <v>128</v>
      </c>
      <c r="C29" s="111">
        <v>-26018</v>
      </c>
      <c r="D29" s="111" t="s">
        <v>105</v>
      </c>
    </row>
    <row r="30" spans="2:4" ht="20.45" customHeight="1">
      <c r="B30" s="85" t="s">
        <v>129</v>
      </c>
      <c r="C30" s="111">
        <v>-7545</v>
      </c>
      <c r="D30" s="111">
        <v>-1835</v>
      </c>
    </row>
    <row r="31" spans="2:4" ht="20.45" customHeight="1">
      <c r="B31" s="85" t="s">
        <v>29</v>
      </c>
      <c r="C31" s="112">
        <v>-34879</v>
      </c>
      <c r="D31" s="112">
        <v>-36921</v>
      </c>
    </row>
    <row r="32" spans="2:4" ht="20.45" customHeight="1">
      <c r="B32" s="96"/>
      <c r="C32" s="114">
        <v>-632406</v>
      </c>
      <c r="D32" s="114">
        <v>-620874</v>
      </c>
    </row>
    <row r="33" spans="2:4" ht="20.45" customHeight="1">
      <c r="B33" s="96" t="s">
        <v>28</v>
      </c>
      <c r="C33" s="114">
        <v>902389</v>
      </c>
      <c r="D33" s="114">
        <v>-186898</v>
      </c>
    </row>
    <row r="34" spans="2:4"/>
    <row r="35" spans="2:4"/>
    <row r="36" spans="2:4"/>
    <row r="37" spans="2:4"/>
  </sheetData>
  <mergeCells count="3">
    <mergeCell ref="B4:E6"/>
    <mergeCell ref="B8:B9"/>
    <mergeCell ref="C8:D8"/>
  </mergeCells>
  <conditionalFormatting sqref="B10:D33">
    <cfRule type="expression" dxfId="9" priority="2">
      <formula>MOD(ROW(),2)=0</formula>
    </cfRule>
  </conditionalFormatting>
  <conditionalFormatting sqref="B10:D33">
    <cfRule type="expression" dxfId="8" priority="1">
      <formula>MOD(ROW(),2)=0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showRowColHeaders="0" zoomScale="80" zoomScaleNormal="80" workbookViewId="0"/>
  </sheetViews>
  <sheetFormatPr defaultColWidth="0" defaultRowHeight="15" zeroHeight="1"/>
  <cols>
    <col min="1" max="1" width="4.7109375" customWidth="1"/>
    <col min="2" max="2" width="30.140625" customWidth="1"/>
    <col min="3" max="5" width="12" customWidth="1"/>
    <col min="6" max="6" width="9.5703125" bestFit="1" customWidth="1"/>
    <col min="7" max="7" width="12.42578125" bestFit="1" customWidth="1"/>
    <col min="8" max="8" width="10.85546875" bestFit="1" customWidth="1"/>
    <col min="9" max="9" width="9.5703125" bestFit="1" customWidth="1"/>
    <col min="10" max="10" width="12.42578125" bestFit="1" customWidth="1"/>
    <col min="11" max="11" width="4.140625" customWidth="1"/>
    <col min="12" max="16384" width="8.7109375" hidden="1"/>
  </cols>
  <sheetData>
    <row r="1" spans="2:10"/>
    <row r="2" spans="2:10"/>
    <row r="3" spans="2:10"/>
    <row r="4" spans="2:10" ht="15" customHeight="1">
      <c r="B4" s="139"/>
      <c r="C4" s="139"/>
      <c r="D4" s="139"/>
      <c r="E4" s="139"/>
      <c r="F4" s="139"/>
      <c r="G4" s="139"/>
      <c r="H4" s="139"/>
      <c r="I4" s="139"/>
      <c r="J4" s="139"/>
    </row>
    <row r="5" spans="2:10" ht="15" customHeight="1">
      <c r="B5" s="139"/>
      <c r="C5" s="139"/>
      <c r="D5" s="139"/>
      <c r="E5" s="139"/>
      <c r="F5" s="139"/>
      <c r="G5" s="139"/>
      <c r="H5" s="139"/>
      <c r="I5" s="139"/>
      <c r="J5" s="139"/>
    </row>
    <row r="6" spans="2:10" ht="15" customHeight="1">
      <c r="B6" s="139"/>
      <c r="C6" s="139"/>
      <c r="D6" s="139"/>
      <c r="E6" s="139"/>
      <c r="F6" s="139"/>
      <c r="G6" s="139"/>
      <c r="H6" s="139"/>
      <c r="I6" s="139"/>
      <c r="J6" s="139"/>
    </row>
    <row r="7" spans="2:10" ht="20.100000000000001" customHeight="1">
      <c r="B7" s="21" t="s">
        <v>18</v>
      </c>
      <c r="C7" s="19"/>
      <c r="D7" s="19"/>
      <c r="E7" s="19"/>
      <c r="F7" s="19"/>
      <c r="G7" s="19"/>
      <c r="H7" s="19"/>
      <c r="I7" s="19"/>
      <c r="J7" s="19"/>
    </row>
    <row r="8" spans="2:10" ht="20.45" customHeight="1">
      <c r="B8" s="33"/>
      <c r="C8" s="34">
        <v>2020</v>
      </c>
      <c r="D8" s="34">
        <v>2021</v>
      </c>
      <c r="E8" s="34">
        <v>2022</v>
      </c>
      <c r="F8" s="34">
        <v>2023</v>
      </c>
      <c r="G8" s="34">
        <v>2024</v>
      </c>
      <c r="H8" s="34">
        <v>2025</v>
      </c>
      <c r="I8" s="34">
        <v>2026</v>
      </c>
      <c r="J8" s="34" t="s">
        <v>0</v>
      </c>
    </row>
    <row r="9" spans="2:10" ht="20.45" customHeight="1">
      <c r="B9" s="85" t="s">
        <v>41</v>
      </c>
      <c r="C9" s="97"/>
      <c r="D9" s="90"/>
      <c r="E9" s="90"/>
      <c r="F9" s="90"/>
      <c r="G9" s="90"/>
      <c r="H9" s="90"/>
      <c r="I9" s="90"/>
      <c r="J9" s="90"/>
    </row>
    <row r="10" spans="2:10" ht="20.45" customHeight="1">
      <c r="B10" s="85" t="s">
        <v>40</v>
      </c>
      <c r="C10" s="97">
        <v>1842</v>
      </c>
      <c r="D10" s="90" t="s">
        <v>14</v>
      </c>
      <c r="E10" s="90" t="s">
        <v>14</v>
      </c>
      <c r="F10" s="90" t="s">
        <v>14</v>
      </c>
      <c r="G10" s="90">
        <v>16209</v>
      </c>
      <c r="H10" s="90" t="s">
        <v>14</v>
      </c>
      <c r="I10" s="90" t="s">
        <v>14</v>
      </c>
      <c r="J10" s="90">
        <v>18051</v>
      </c>
    </row>
    <row r="11" spans="2:10" ht="20.45" customHeight="1">
      <c r="B11" s="96" t="s">
        <v>39</v>
      </c>
      <c r="C11" s="101">
        <v>1842</v>
      </c>
      <c r="D11" s="101" t="s">
        <v>14</v>
      </c>
      <c r="E11" s="101" t="s">
        <v>14</v>
      </c>
      <c r="F11" s="101" t="s">
        <v>14</v>
      </c>
      <c r="G11" s="101">
        <v>16209</v>
      </c>
      <c r="H11" s="101" t="s">
        <v>14</v>
      </c>
      <c r="I11" s="101" t="s">
        <v>14</v>
      </c>
      <c r="J11" s="101">
        <v>18051</v>
      </c>
    </row>
    <row r="12" spans="2:10" ht="20.45" customHeight="1">
      <c r="B12" s="96" t="s">
        <v>38</v>
      </c>
      <c r="C12" s="102"/>
      <c r="D12" s="103"/>
      <c r="E12" s="103"/>
      <c r="F12" s="103"/>
      <c r="G12" s="103"/>
      <c r="H12" s="103"/>
      <c r="I12" s="103"/>
      <c r="J12" s="103"/>
    </row>
    <row r="13" spans="2:10" ht="20.45" customHeight="1">
      <c r="B13" s="85" t="s">
        <v>37</v>
      </c>
      <c r="C13" s="97">
        <v>612841</v>
      </c>
      <c r="D13" s="90">
        <v>540633</v>
      </c>
      <c r="E13" s="90">
        <v>237196</v>
      </c>
      <c r="F13" s="90">
        <v>237196</v>
      </c>
      <c r="G13" s="90">
        <v>237196</v>
      </c>
      <c r="H13" s="90">
        <v>995507</v>
      </c>
      <c r="I13" s="90">
        <v>758311</v>
      </c>
      <c r="J13" s="90">
        <v>3618880</v>
      </c>
    </row>
    <row r="14" spans="2:10" ht="20.45" customHeight="1">
      <c r="B14" s="85" t="s">
        <v>36</v>
      </c>
      <c r="C14" s="97">
        <v>11221</v>
      </c>
      <c r="D14" s="90">
        <v>3407</v>
      </c>
      <c r="E14" s="90">
        <v>3265</v>
      </c>
      <c r="F14" s="90">
        <v>2375</v>
      </c>
      <c r="G14" s="90" t="s">
        <v>14</v>
      </c>
      <c r="H14" s="90" t="s">
        <v>14</v>
      </c>
      <c r="I14" s="90" t="s">
        <v>14</v>
      </c>
      <c r="J14" s="90">
        <v>20268</v>
      </c>
    </row>
    <row r="15" spans="2:10" ht="20.45" customHeight="1">
      <c r="B15" s="85" t="s">
        <v>35</v>
      </c>
      <c r="C15" s="97">
        <v>274083</v>
      </c>
      <c r="D15" s="90">
        <v>540000</v>
      </c>
      <c r="E15" s="90">
        <v>540000</v>
      </c>
      <c r="F15" s="90">
        <v>540000</v>
      </c>
      <c r="G15" s="90">
        <v>270000</v>
      </c>
      <c r="H15" s="90" t="s">
        <v>14</v>
      </c>
      <c r="I15" s="90" t="s">
        <v>14</v>
      </c>
      <c r="J15" s="90">
        <v>2164083</v>
      </c>
    </row>
    <row r="16" spans="2:10" ht="20.45" customHeight="1">
      <c r="B16" s="85" t="s">
        <v>130</v>
      </c>
      <c r="C16" s="98">
        <v>3485</v>
      </c>
      <c r="D16" s="99">
        <v>623</v>
      </c>
      <c r="E16" s="99">
        <v>590</v>
      </c>
      <c r="F16" s="99">
        <v>590</v>
      </c>
      <c r="G16" s="99">
        <v>294</v>
      </c>
      <c r="H16" s="99" t="s">
        <v>14</v>
      </c>
      <c r="I16" s="99" t="s">
        <v>14</v>
      </c>
      <c r="J16" s="99">
        <v>5582</v>
      </c>
    </row>
    <row r="17" spans="2:10" ht="20.45" customHeight="1">
      <c r="B17" s="96" t="s">
        <v>131</v>
      </c>
      <c r="C17" s="100">
        <v>901630</v>
      </c>
      <c r="D17" s="100">
        <v>1084663</v>
      </c>
      <c r="E17" s="100">
        <v>781051</v>
      </c>
      <c r="F17" s="100">
        <v>780161</v>
      </c>
      <c r="G17" s="100">
        <v>507490</v>
      </c>
      <c r="H17" s="100">
        <v>995507</v>
      </c>
      <c r="I17" s="100">
        <v>758311</v>
      </c>
      <c r="J17" s="100">
        <v>5808813</v>
      </c>
    </row>
    <row r="18" spans="2:10" ht="20.45" customHeight="1">
      <c r="B18" s="85" t="s">
        <v>34</v>
      </c>
      <c r="C18" s="97">
        <v>-523</v>
      </c>
      <c r="D18" s="90">
        <v>-899</v>
      </c>
      <c r="E18" s="90">
        <v>-881</v>
      </c>
      <c r="F18" s="90">
        <v>-881</v>
      </c>
      <c r="G18" s="90">
        <v>-512</v>
      </c>
      <c r="H18" s="90">
        <v>-3392</v>
      </c>
      <c r="I18" s="90">
        <v>-3248</v>
      </c>
      <c r="J18" s="90">
        <v>-10336</v>
      </c>
    </row>
    <row r="19" spans="2:10" ht="20.45" customHeight="1">
      <c r="B19" s="85" t="s">
        <v>33</v>
      </c>
      <c r="C19" s="97" t="s">
        <v>14</v>
      </c>
      <c r="D19" s="90" t="s">
        <v>14</v>
      </c>
      <c r="E19" s="90" t="s">
        <v>14</v>
      </c>
      <c r="F19" s="90" t="s">
        <v>14</v>
      </c>
      <c r="G19" s="90" t="s">
        <v>14</v>
      </c>
      <c r="H19" s="90">
        <v>-10803</v>
      </c>
      <c r="I19" s="90">
        <v>-10803</v>
      </c>
      <c r="J19" s="90">
        <v>-21606</v>
      </c>
    </row>
    <row r="20" spans="2:10" ht="20.45" customHeight="1" thickBot="1">
      <c r="B20" s="96" t="s">
        <v>32</v>
      </c>
      <c r="C20" s="94">
        <v>902949</v>
      </c>
      <c r="D20" s="94">
        <v>1083764</v>
      </c>
      <c r="E20" s="94">
        <v>780170</v>
      </c>
      <c r="F20" s="94">
        <v>779280</v>
      </c>
      <c r="G20" s="94">
        <v>523187</v>
      </c>
      <c r="H20" s="94">
        <v>981312</v>
      </c>
      <c r="I20" s="94">
        <v>744260</v>
      </c>
      <c r="J20" s="94">
        <v>5794922</v>
      </c>
    </row>
    <row r="21" spans="2:10" ht="15.75" thickTop="1"/>
    <row r="22" spans="2:10"/>
    <row r="23" spans="2:10"/>
    <row r="24" spans="2:10" hidden="1"/>
    <row r="25" spans="2:10" hidden="1">
      <c r="C25" s="7"/>
      <c r="G25" s="7"/>
      <c r="J25" s="7"/>
    </row>
    <row r="26" spans="2:10" hidden="1">
      <c r="C26" s="7"/>
      <c r="G26" s="7"/>
      <c r="J26" s="7"/>
    </row>
    <row r="27" spans="2:10" hidden="1"/>
    <row r="28" spans="2:10" hidden="1">
      <c r="C28" s="7"/>
      <c r="D28" s="7"/>
      <c r="E28" s="7"/>
      <c r="F28" s="7"/>
      <c r="G28" s="7"/>
      <c r="H28" s="7"/>
      <c r="I28" s="7"/>
      <c r="J28" s="7"/>
    </row>
    <row r="29" spans="2:10" hidden="1">
      <c r="C29" s="7"/>
      <c r="D29" s="7"/>
      <c r="E29" s="7"/>
      <c r="F29" s="7"/>
      <c r="J29" s="7"/>
    </row>
    <row r="30" spans="2:10" hidden="1">
      <c r="C30" s="7"/>
      <c r="D30" s="7"/>
      <c r="E30" s="7"/>
      <c r="F30" s="7"/>
      <c r="G30" s="7"/>
      <c r="J30" s="7"/>
    </row>
    <row r="31" spans="2:10" hidden="1">
      <c r="C31" s="7"/>
      <c r="D31" s="7"/>
      <c r="E31" s="7"/>
      <c r="F31" s="7"/>
      <c r="J31" s="7"/>
    </row>
    <row r="32" spans="2:10" hidden="1">
      <c r="C32" s="7"/>
      <c r="D32" s="7"/>
      <c r="E32" s="7"/>
      <c r="F32" s="7"/>
      <c r="G32" s="7"/>
      <c r="H32" s="7"/>
      <c r="I32" s="7"/>
      <c r="J32" s="7"/>
    </row>
    <row r="33" spans="3:10" hidden="1">
      <c r="C33" s="7"/>
      <c r="D33" s="7"/>
      <c r="G33" s="7"/>
      <c r="H33" s="7"/>
      <c r="I33" s="7"/>
      <c r="J33" s="7"/>
    </row>
    <row r="34" spans="3:10" hidden="1">
      <c r="G34" s="7"/>
      <c r="J34" s="7"/>
    </row>
    <row r="35" spans="3:10" hidden="1">
      <c r="H35" s="7"/>
      <c r="I35" s="7"/>
      <c r="J35" s="7"/>
    </row>
    <row r="36" spans="3:10" hidden="1">
      <c r="C36" s="7"/>
      <c r="D36" s="7"/>
      <c r="E36" s="7"/>
      <c r="F36" s="7"/>
      <c r="G36" s="7"/>
      <c r="H36" s="7"/>
      <c r="I36" s="7"/>
      <c r="J36" s="7"/>
    </row>
    <row r="37" spans="3:10"/>
  </sheetData>
  <mergeCells count="1">
    <mergeCell ref="B4:J6"/>
  </mergeCells>
  <conditionalFormatting sqref="B9:J20">
    <cfRule type="expression" dxfId="7" priority="1">
      <formula>MOD(ROW(),2)=0</formula>
    </cfRule>
    <cfRule type="expression" dxfId="6" priority="2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80" zoomScaleNormal="80" workbookViewId="0"/>
  </sheetViews>
  <sheetFormatPr defaultColWidth="0" defaultRowHeight="15" zeroHeight="1"/>
  <cols>
    <col min="1" max="1" width="13.7109375" style="22" customWidth="1"/>
    <col min="2" max="2" width="49.7109375" style="22" customWidth="1"/>
    <col min="3" max="4" width="22.28515625" style="22" customWidth="1"/>
    <col min="5" max="5" width="18.42578125" style="22" customWidth="1"/>
    <col min="6" max="7" width="9.140625" style="22" hidden="1" customWidth="1"/>
    <col min="8" max="16384" width="9.140625" style="22" hidden="1"/>
  </cols>
  <sheetData>
    <row r="1" spans="1:7"/>
    <row r="2" spans="1:7"/>
    <row r="3" spans="1:7"/>
    <row r="4" spans="1:7"/>
    <row r="5" spans="1:7">
      <c r="A5" s="19"/>
      <c r="B5" s="139"/>
      <c r="C5" s="140"/>
      <c r="D5" s="140"/>
      <c r="E5" s="140"/>
      <c r="F5" s="140"/>
      <c r="G5" s="140"/>
    </row>
    <row r="6" spans="1:7">
      <c r="A6" s="19"/>
      <c r="B6" s="140"/>
      <c r="C6" s="140"/>
      <c r="D6" s="140"/>
      <c r="E6" s="140"/>
      <c r="F6" s="140"/>
      <c r="G6" s="140"/>
    </row>
    <row r="7" spans="1:7" ht="30.75" customHeight="1">
      <c r="B7" s="6" t="s">
        <v>18</v>
      </c>
      <c r="C7" s="3"/>
      <c r="D7" s="3"/>
    </row>
    <row r="8" spans="1:7" ht="17.45" customHeight="1">
      <c r="B8" s="136" t="s">
        <v>49</v>
      </c>
      <c r="C8" s="32" t="s">
        <v>47</v>
      </c>
      <c r="D8" s="23" t="s">
        <v>48</v>
      </c>
    </row>
    <row r="9" spans="1:7" ht="17.45" customHeight="1">
      <c r="B9" s="136"/>
      <c r="C9" s="32">
        <v>2019</v>
      </c>
      <c r="D9" s="32">
        <v>2020</v>
      </c>
    </row>
    <row r="10" spans="1:7" ht="17.45" customHeight="1">
      <c r="B10" s="20" t="s">
        <v>46</v>
      </c>
      <c r="C10" s="24">
        <v>986079</v>
      </c>
      <c r="D10" s="25">
        <v>1667470</v>
      </c>
    </row>
    <row r="11" spans="1:7" ht="17.45" customHeight="1">
      <c r="B11" s="75" t="s">
        <v>45</v>
      </c>
      <c r="C11" s="76">
        <v>986079</v>
      </c>
      <c r="D11" s="77">
        <v>1667470</v>
      </c>
    </row>
    <row r="12" spans="1:7" ht="15" hidden="1" customHeight="1">
      <c r="B12" s="57" t="s">
        <v>44</v>
      </c>
      <c r="C12" s="60" t="s">
        <v>14</v>
      </c>
      <c r="D12" s="59">
        <v>168037</v>
      </c>
    </row>
    <row r="13" spans="1:7" ht="15" hidden="1" customHeight="1">
      <c r="B13" s="55"/>
      <c r="C13" s="56" t="s">
        <v>14</v>
      </c>
      <c r="D13" s="61" t="s">
        <v>14</v>
      </c>
    </row>
    <row r="14" spans="1:7" ht="15" hidden="1" customHeight="1">
      <c r="B14" s="63" t="s">
        <v>43</v>
      </c>
      <c r="C14" s="58">
        <v>2158</v>
      </c>
      <c r="D14" s="64" t="s">
        <v>14</v>
      </c>
    </row>
    <row r="15" spans="1:7" ht="15" hidden="1" customHeight="1">
      <c r="B15" s="62"/>
      <c r="C15" s="65"/>
      <c r="D15" s="66"/>
    </row>
    <row r="16" spans="1:7" ht="15" hidden="1" customHeight="1">
      <c r="B16" s="53" t="s">
        <v>42</v>
      </c>
      <c r="C16" s="67">
        <v>1321056</v>
      </c>
      <c r="D16" s="54">
        <v>2270092</v>
      </c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</sheetData>
  <mergeCells count="2">
    <mergeCell ref="B8:B9"/>
    <mergeCell ref="B5:G6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52"/>
  <sheetViews>
    <sheetView showGridLines="0" showRowColHeaders="0" zoomScale="80" zoomScaleNormal="80" workbookViewId="0"/>
  </sheetViews>
  <sheetFormatPr defaultColWidth="0" defaultRowHeight="15" zeroHeight="1"/>
  <cols>
    <col min="1" max="1" width="9.85546875" customWidth="1"/>
    <col min="2" max="2" width="62.28515625" customWidth="1"/>
    <col min="3" max="4" width="17.85546875" customWidth="1"/>
    <col min="5" max="5" width="11.42578125" customWidth="1"/>
    <col min="6" max="9" width="8.7109375" hidden="1" customWidth="1"/>
    <col min="10" max="16382" width="8.7109375" hidden="1"/>
    <col min="16383" max="16383" width="10.42578125" hidden="1" customWidth="1"/>
    <col min="16384" max="16384" width="0.5703125" customWidth="1"/>
  </cols>
  <sheetData>
    <row r="1" spans="2:4"/>
    <row r="2" spans="2:4"/>
    <row r="3" spans="2:4"/>
    <row r="4" spans="2:4">
      <c r="B4" s="139"/>
      <c r="C4" s="140"/>
      <c r="D4" s="140"/>
    </row>
    <row r="5" spans="2:4" ht="32.1" customHeight="1">
      <c r="B5" s="140"/>
      <c r="C5" s="140"/>
      <c r="D5" s="140"/>
    </row>
    <row r="6" spans="2:4">
      <c r="B6" s="140"/>
      <c r="C6" s="140"/>
      <c r="D6" s="140"/>
    </row>
    <row r="7" spans="2:4">
      <c r="B7" s="6" t="s">
        <v>18</v>
      </c>
      <c r="C7" s="2"/>
      <c r="D7" s="2"/>
    </row>
    <row r="8" spans="2:4" ht="21.95" customHeight="1">
      <c r="B8" s="144"/>
      <c r="C8" s="135" t="s">
        <v>15</v>
      </c>
      <c r="D8" s="136"/>
    </row>
    <row r="9" spans="2:4" ht="23.1" customHeight="1">
      <c r="B9" s="144"/>
      <c r="C9" s="108">
        <v>2019</v>
      </c>
      <c r="D9" s="109" t="s">
        <v>132</v>
      </c>
    </row>
    <row r="10" spans="2:4" ht="18.95" customHeight="1">
      <c r="B10" s="96" t="s">
        <v>133</v>
      </c>
      <c r="C10" s="110"/>
      <c r="D10" s="110"/>
    </row>
    <row r="11" spans="2:4" ht="18.95" customHeight="1">
      <c r="B11" s="85" t="s">
        <v>58</v>
      </c>
      <c r="C11" s="111">
        <v>234346</v>
      </c>
      <c r="D11" s="111">
        <v>451304</v>
      </c>
    </row>
    <row r="12" spans="2:4" ht="18.95" customHeight="1">
      <c r="B12" s="85" t="s">
        <v>54</v>
      </c>
      <c r="C12" s="111">
        <v>109960</v>
      </c>
      <c r="D12" s="111">
        <v>408769</v>
      </c>
    </row>
    <row r="13" spans="2:4" ht="18.95" customHeight="1">
      <c r="B13" s="85" t="s">
        <v>134</v>
      </c>
      <c r="C13" s="111">
        <v>3021551</v>
      </c>
      <c r="D13" s="111">
        <v>2859862</v>
      </c>
    </row>
    <row r="14" spans="2:4" ht="18.95" customHeight="1">
      <c r="B14" s="85" t="s">
        <v>135</v>
      </c>
      <c r="C14" s="111">
        <v>242229</v>
      </c>
      <c r="D14" s="111">
        <v>195122</v>
      </c>
    </row>
    <row r="15" spans="2:4" ht="18.95" customHeight="1">
      <c r="B15" s="85" t="s">
        <v>136</v>
      </c>
      <c r="C15" s="111">
        <v>29101</v>
      </c>
      <c r="D15" s="111">
        <v>53841</v>
      </c>
    </row>
    <row r="16" spans="2:4" ht="18.95" customHeight="1">
      <c r="B16" s="85" t="s">
        <v>52</v>
      </c>
      <c r="C16" s="111">
        <v>235745</v>
      </c>
      <c r="D16" s="111">
        <v>165061</v>
      </c>
    </row>
    <row r="17" spans="2:4" ht="18.95" customHeight="1">
      <c r="B17" s="85" t="s">
        <v>137</v>
      </c>
      <c r="C17" s="111">
        <v>31408</v>
      </c>
      <c r="D17" s="111">
        <v>26826</v>
      </c>
    </row>
    <row r="18" spans="2:4" ht="18.95" customHeight="1">
      <c r="B18" s="85" t="s">
        <v>56</v>
      </c>
      <c r="C18" s="111">
        <v>164971</v>
      </c>
      <c r="D18" s="111">
        <v>149098</v>
      </c>
    </row>
    <row r="19" spans="2:4" ht="18.95" customHeight="1">
      <c r="B19" s="85" t="s">
        <v>138</v>
      </c>
      <c r="C19" s="111">
        <v>93673</v>
      </c>
      <c r="D19" s="111">
        <v>82470</v>
      </c>
    </row>
    <row r="20" spans="2:4" ht="18.95" customHeight="1">
      <c r="B20" s="85" t="s">
        <v>55</v>
      </c>
      <c r="C20" s="111">
        <v>29582</v>
      </c>
      <c r="D20" s="111">
        <v>30232</v>
      </c>
    </row>
    <row r="21" spans="2:4" ht="18.95" customHeight="1">
      <c r="B21" s="85" t="s">
        <v>139</v>
      </c>
      <c r="C21" s="111">
        <v>640161</v>
      </c>
      <c r="D21" s="111">
        <v>646874</v>
      </c>
    </row>
    <row r="22" spans="2:4" ht="18.95" customHeight="1">
      <c r="B22" s="85" t="s">
        <v>1</v>
      </c>
      <c r="C22" s="112">
        <v>174431</v>
      </c>
      <c r="D22" s="112">
        <v>210189</v>
      </c>
    </row>
    <row r="23" spans="2:4" ht="18.95" customHeight="1">
      <c r="B23" s="96" t="s">
        <v>140</v>
      </c>
      <c r="C23" s="113">
        <v>5007158</v>
      </c>
      <c r="D23" s="113">
        <v>5279648</v>
      </c>
    </row>
    <row r="24" spans="2:4" ht="18.95" customHeight="1">
      <c r="B24" s="85"/>
      <c r="C24" s="111"/>
      <c r="D24" s="111"/>
    </row>
    <row r="25" spans="2:4" ht="18.95" customHeight="1">
      <c r="B25" s="96" t="s">
        <v>141</v>
      </c>
      <c r="C25" s="111"/>
      <c r="D25" s="111"/>
    </row>
    <row r="26" spans="2:4" ht="18.95" customHeight="1">
      <c r="B26" s="85" t="s">
        <v>54</v>
      </c>
      <c r="C26" s="111">
        <v>305</v>
      </c>
      <c r="D26" s="111">
        <v>56199</v>
      </c>
    </row>
    <row r="27" spans="2:4" ht="18.95" customHeight="1">
      <c r="B27" s="85" t="s">
        <v>142</v>
      </c>
      <c r="C27" s="111">
        <v>1741544</v>
      </c>
      <c r="D27" s="111">
        <v>1334421</v>
      </c>
    </row>
    <row r="28" spans="2:4" ht="11.45" customHeight="1">
      <c r="B28" s="85" t="s">
        <v>53</v>
      </c>
      <c r="C28" s="111">
        <v>5141553</v>
      </c>
      <c r="D28" s="111">
        <v>181663</v>
      </c>
    </row>
    <row r="29" spans="2:4" ht="18.95" customHeight="1">
      <c r="B29" s="85" t="s">
        <v>51</v>
      </c>
      <c r="C29" s="111">
        <v>1766042</v>
      </c>
      <c r="D29" s="111">
        <v>1707668</v>
      </c>
    </row>
    <row r="30" spans="2:4" ht="18.95" customHeight="1">
      <c r="B30" s="85" t="s">
        <v>134</v>
      </c>
      <c r="C30" s="111">
        <v>711</v>
      </c>
      <c r="D30" s="111">
        <v>711</v>
      </c>
    </row>
    <row r="31" spans="2:4" ht="18.95" customHeight="1">
      <c r="B31" s="85" t="s">
        <v>135</v>
      </c>
      <c r="C31" s="111">
        <v>70412</v>
      </c>
      <c r="D31" s="111">
        <v>75161</v>
      </c>
    </row>
    <row r="32" spans="2:4" ht="18.95" customHeight="1">
      <c r="B32" s="85" t="s">
        <v>143</v>
      </c>
      <c r="C32" s="111">
        <v>37562</v>
      </c>
      <c r="D32" s="111">
        <v>43814</v>
      </c>
    </row>
    <row r="33" spans="2:4" ht="18.95" customHeight="1">
      <c r="B33" s="85" t="s">
        <v>139</v>
      </c>
      <c r="C33" s="111">
        <v>701164</v>
      </c>
      <c r="D33" s="111">
        <v>829562</v>
      </c>
    </row>
    <row r="34" spans="2:4" ht="18.95" customHeight="1">
      <c r="B34" s="85" t="s">
        <v>50</v>
      </c>
      <c r="C34" s="111">
        <v>740044</v>
      </c>
      <c r="D34" s="111">
        <v>518162</v>
      </c>
    </row>
    <row r="35" spans="2:4" ht="18.95" customHeight="1">
      <c r="B35" s="85" t="s">
        <v>144</v>
      </c>
      <c r="C35" s="111">
        <v>8938620</v>
      </c>
      <c r="D35" s="111">
        <v>8890070</v>
      </c>
    </row>
    <row r="36" spans="2:4" ht="18.95" customHeight="1">
      <c r="B36" s="85" t="s">
        <v>145</v>
      </c>
      <c r="C36" s="112">
        <v>212948</v>
      </c>
      <c r="D36" s="112" t="s">
        <v>146</v>
      </c>
    </row>
    <row r="37" spans="2:4" ht="18.95" customHeight="1">
      <c r="B37" s="96" t="s">
        <v>147</v>
      </c>
      <c r="C37" s="114">
        <v>19350905</v>
      </c>
      <c r="D37" s="114">
        <v>13637431</v>
      </c>
    </row>
    <row r="38" spans="2:4" ht="18.95" customHeight="1">
      <c r="B38" s="96" t="s">
        <v>148</v>
      </c>
      <c r="C38" s="114">
        <v>24358063</v>
      </c>
      <c r="D38" s="114">
        <v>18917079</v>
      </c>
    </row>
    <row r="39" spans="2:4" ht="15.75" thickBot="1">
      <c r="B39" s="27"/>
      <c r="C39" s="26"/>
      <c r="D39" s="26"/>
    </row>
    <row r="40" spans="2:4" ht="15.75" thickTop="1"/>
    <row r="41" spans="2:4" hidden="1"/>
    <row r="42" spans="2:4" hidden="1"/>
    <row r="43" spans="2:4"/>
    <row r="44" spans="2:4"/>
    <row r="45" spans="2:4"/>
    <row r="46" spans="2:4"/>
    <row r="47" spans="2:4"/>
    <row r="48" spans="2:4"/>
    <row r="49"/>
    <row r="50"/>
    <row r="51"/>
    <row r="52"/>
  </sheetData>
  <mergeCells count="3">
    <mergeCell ref="B8:B9"/>
    <mergeCell ref="C8:D8"/>
    <mergeCell ref="B4:D6"/>
  </mergeCells>
  <conditionalFormatting sqref="B10:D38">
    <cfRule type="expression" dxfId="5" priority="1">
      <formula>MOD(ROW(),2)=0</formula>
    </cfRule>
    <cfRule type="expression" dxfId="4" priority="2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4</vt:i4>
      </vt:variant>
    </vt:vector>
  </HeadingPairs>
  <TitlesOfParts>
    <vt:vector size="16" baseType="lpstr">
      <vt:lpstr>Cemig D (Índice)</vt:lpstr>
      <vt:lpstr>1.1 Balanço de Energia</vt:lpstr>
      <vt:lpstr>2.1 Receita</vt:lpstr>
      <vt:lpstr>2.2 Custos Despesas operaci</vt:lpstr>
      <vt:lpstr>2.3 LAJIDA</vt:lpstr>
      <vt:lpstr>2.4 Resultado Financeiro</vt:lpstr>
      <vt:lpstr>2.5 Endividamento</vt:lpstr>
      <vt:lpstr>2.6 Investimentos</vt:lpstr>
      <vt:lpstr>3.1 BP (Ativo)</vt:lpstr>
      <vt:lpstr>3.2 BP (Passivo)</vt:lpstr>
      <vt:lpstr>4.1 DRE</vt:lpstr>
      <vt:lpstr>5. Fluxo de caixa</vt:lpstr>
      <vt:lpstr>'2.2 Custos Despesas operaci'!_Hlk160453777</vt:lpstr>
      <vt:lpstr>'5. Fluxo de caixa'!_Toc229977613</vt:lpstr>
      <vt:lpstr>'3.2 BP (Passivo)'!_Toc282006926</vt:lpstr>
      <vt:lpstr>'3.2 BP (Passivo)'!_Toc282006927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c056837</cp:lastModifiedBy>
  <cp:lastPrinted>2020-11-04T17:24:55Z</cp:lastPrinted>
  <dcterms:created xsi:type="dcterms:W3CDTF">2020-11-04T13:02:04Z</dcterms:created>
  <dcterms:modified xsi:type="dcterms:W3CDTF">2020-11-13T20:20:37Z</dcterms:modified>
</cp:coreProperties>
</file>