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0\1 - Tabelas Release\Cemig GT\2020\1T20\"/>
    </mc:Choice>
  </mc:AlternateContent>
  <bookViews>
    <workbookView xWindow="0" yWindow="0" windowWidth="20490" windowHeight="7770" tabRatio="827"/>
  </bookViews>
  <sheets>
    <sheet name="Cemig GT (Índice)" sheetId="1" r:id="rId1"/>
    <sheet name="1.1 Balanço de Energia" sheetId="22" r:id="rId2"/>
    <sheet name="2.1 Receita" sheetId="9" r:id="rId3"/>
    <sheet name="2.2 Custos Despesas operaci" sheetId="10" r:id="rId4"/>
    <sheet name="2.3 LAJIDA" sheetId="11" r:id="rId5"/>
    <sheet name="2.4 Resultado Financeiro" sheetId="12" r:id="rId6"/>
    <sheet name="2.5 Endividamento" sheetId="13" r:id="rId7"/>
    <sheet name="2.6 Investimentos" sheetId="14" r:id="rId8"/>
    <sheet name="3.1 BP (Ativo)" sheetId="15" r:id="rId9"/>
    <sheet name="3.2 BP (Passivo)" sheetId="16" r:id="rId10"/>
    <sheet name="4.1 DRE" sheetId="17" r:id="rId11"/>
    <sheet name="5. Fluxo de caixa" sheetId="18" r:id="rId12"/>
  </sheets>
  <externalReferences>
    <externalReference r:id="rId13"/>
    <externalReference r:id="rId14"/>
  </externalReferences>
  <definedNames>
    <definedName name="_Hlk160453777" localSheetId="3">'2.2 Custos Despesas operaci'!$B$11</definedName>
    <definedName name="_Toc229977613" localSheetId="11">'5. Fluxo de caixa'!$B$7</definedName>
    <definedName name="_Toc282006926" localSheetId="9">'3.2 BP (Passivo)'!$B$6</definedName>
    <definedName name="_Toc282006927" localSheetId="9">'3.2 BP (Passivo)'!$B$7</definedName>
    <definedName name="_Toc288721758" localSheetId="3">'2.2 Custos Despesas operaci'!#REF!</definedName>
    <definedName name="_Toc288721760" localSheetId="3">'2.2 Custos Despesas operaci'!#REF!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4" l="1"/>
  <c r="D27" i="14" s="1"/>
  <c r="L36" i="22"/>
  <c r="O34" i="22"/>
  <c r="L34" i="22"/>
  <c r="O32" i="22"/>
  <c r="L32" i="22"/>
  <c r="O30" i="22"/>
  <c r="L30" i="22"/>
  <c r="O28" i="22"/>
  <c r="L28" i="22"/>
  <c r="O26" i="22"/>
  <c r="O24" i="22" s="1"/>
  <c r="O22" i="22" s="1"/>
  <c r="E19" i="22" s="1"/>
  <c r="L26" i="22"/>
  <c r="L24" i="22"/>
  <c r="L22" i="22" s="1"/>
  <c r="B19" i="22" s="1"/>
</calcChain>
</file>

<file path=xl/sharedStrings.xml><?xml version="1.0" encoding="utf-8"?>
<sst xmlns="http://schemas.openxmlformats.org/spreadsheetml/2006/main" count="321" uniqueCount="220">
  <si>
    <t>(Em milhares de Reais)</t>
  </si>
  <si>
    <t>(Em milhares de Reais, exceto resultado por ação)</t>
  </si>
  <si>
    <t xml:space="preserve">1.1 Balançco de Energia Elétrica </t>
  </si>
  <si>
    <t>RECURSOS TOTAIS</t>
  </si>
  <si>
    <t>REQUISITOS TOTAIS</t>
  </si>
  <si>
    <t>GWh</t>
  </si>
  <si>
    <t>CEMIG - Geração</t>
  </si>
  <si>
    <t>Recursos Totais</t>
  </si>
  <si>
    <t>Requisitos Totais</t>
  </si>
  <si>
    <t>Geração no CG</t>
  </si>
  <si>
    <t>Energia Comercializada</t>
  </si>
  <si>
    <t>Cemig</t>
  </si>
  <si>
    <t>Vendas no Acr e Leilão de Ajuste</t>
  </si>
  <si>
    <t>Geração Igarapé</t>
  </si>
  <si>
    <t>Contratos Bilaterais</t>
  </si>
  <si>
    <t>Perdas Geração Rede Básica</t>
  </si>
  <si>
    <t>Acordo Operativo</t>
  </si>
  <si>
    <t>Contratos de Compra</t>
  </si>
  <si>
    <t>Vendas na CCEE</t>
  </si>
  <si>
    <t>Contratos na CCEE</t>
  </si>
  <si>
    <t>Vendas no MRE</t>
  </si>
  <si>
    <t>Compra MRE</t>
  </si>
  <si>
    <t>Trimestre</t>
  </si>
  <si>
    <t>Jan a Mar/2020</t>
  </si>
  <si>
    <t>Jan a Mar/2019</t>
  </si>
  <si>
    <t>Fornecimento bruto de energia elétrica – com impostos</t>
  </si>
  <si>
    <t>Receita de concessão da transmissão – com impostos</t>
  </si>
  <si>
    <t>Receita de atualização da bonificação pela outorga</t>
  </si>
  <si>
    <t>Receita de construção</t>
  </si>
  <si>
    <t>Transações com energia na CCEE</t>
  </si>
  <si>
    <t>Receita de indenização da transmissão</t>
  </si>
  <si>
    <t>Ressarcimentos contratuais</t>
  </si>
  <si>
    <t>-</t>
  </si>
  <si>
    <t>Outras receitas operacionais</t>
  </si>
  <si>
    <t xml:space="preserve">Impostos e encargos incidentes sobre as receitas 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</si>
  <si>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</si>
  <si>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</si>
  <si>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</si>
  <si>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</si>
  <si>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</si>
  <si>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</si>
  <si>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</t>
  </si>
  <si>
    <t>Encargos de uso da rede básica de transmissão</t>
  </si>
  <si>
    <t>Energia elétrica comprada para revenda</t>
  </si>
  <si>
    <t>Custo de construção de infraestrutura de transmissão</t>
  </si>
  <si>
    <t>Outros custos e despesas operacionais líquidos</t>
  </si>
  <si>
    <t>Lajida - R$ milhões</t>
  </si>
  <si>
    <t>Var %</t>
  </si>
  <si>
    <t>Lucro (Prejuízo) líquido do período</t>
  </si>
  <si>
    <t>+ Despesa de IR e Contribuição Social correntes e diferidos</t>
  </si>
  <si>
    <t>+/- Resultado financeiro líquido</t>
  </si>
  <si>
    <t>+ Depreciação e amortização</t>
  </si>
  <si>
    <t>=LAJIDA</t>
  </si>
  <si>
    <t>RECEITAS FINANCEIRAS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</si>
  <si>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</si>
  <si>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</si>
  <si>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</si>
  <si>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</si>
  <si>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Rendas de antecipação de pagamento</t>
  </si>
  <si>
    <t>Ganhos com inst. financeiros derivativos (swap)</t>
  </si>
  <si>
    <t>Encargos de créditos com pessoas ligadas</t>
  </si>
  <si>
    <t xml:space="preserve">Atualização dos créditos de PIS/Pasep e Cofins </t>
  </si>
  <si>
    <t>Outras</t>
  </si>
  <si>
    <t>PIS/Pasep e Cofins sobre receitas financeiras</t>
  </si>
  <si>
    <t>DESPESAS FINANCEIRAS</t>
  </si>
  <si>
    <t>Encargos de empréstimos, financiamentos e debêntures</t>
  </si>
  <si>
    <t xml:space="preserve">Amortização dos custos de transação </t>
  </si>
  <si>
    <t>Variação monetária – Forluz</t>
  </si>
  <si>
    <t>Variação monetária – Empréstimos, financiamentos e debêntures</t>
  </si>
  <si>
    <t xml:space="preserve">Variações monetárias </t>
  </si>
  <si>
    <t>Variações cambiais de empréstimos e financiamentos</t>
  </si>
  <si>
    <t>Atualização financeira - Adiantamento de clientes</t>
  </si>
  <si>
    <t>Variação monetária de arrendamento</t>
  </si>
  <si>
    <t>RESULTADO FINANCEIRO LÍQUIDO</t>
  </si>
  <si>
    <t>Consolidado</t>
  </si>
  <si>
    <t>Total</t>
  </si>
  <si>
    <t>Moedas</t>
  </si>
  <si>
    <t>Dólar Norte Americano</t>
  </si>
  <si>
    <t>Total por moedas</t>
  </si>
  <si>
    <t>Indexadores</t>
  </si>
  <si>
    <t>IPCA (1)</t>
  </si>
  <si>
    <t>CDI (2)</t>
  </si>
  <si>
    <t>TJLP (3)</t>
  </si>
  <si>
    <t>Total por indexadores</t>
  </si>
  <si>
    <t>(-) Custos de transação</t>
  </si>
  <si>
    <t>(+/-) Recursos antecipados</t>
  </si>
  <si>
    <t>Total geral</t>
  </si>
  <si>
    <t>Descrição (milhares)</t>
  </si>
  <si>
    <t>Proposta</t>
  </si>
  <si>
    <t>Realizado</t>
  </si>
  <si>
    <t>GERAÇÃO</t>
  </si>
  <si>
    <t>Programa de investimento</t>
  </si>
  <si>
    <t>Aportes</t>
  </si>
  <si>
    <t>Aliança Norte</t>
  </si>
  <si>
    <t>SPE – Guanhães</t>
  </si>
  <si>
    <t>SPE - Amazônia Energia Participações (Belo Monte)</t>
  </si>
  <si>
    <t xml:space="preserve">Usina Hidrelétrica Itaocara </t>
  </si>
  <si>
    <t>Renova</t>
  </si>
  <si>
    <t>Aquisições Parques eólicos Ceará</t>
  </si>
  <si>
    <t>TRANSMISSÃO</t>
  </si>
  <si>
    <t>Aquisições – Centroeste</t>
  </si>
  <si>
    <t>TOTAL</t>
  </si>
  <si>
    <t>CIRCULANTE</t>
  </si>
  <si>
    <t>Caixa e equivalentes de caixa</t>
  </si>
  <si>
    <t xml:space="preserve">Títulos e valores mobiliários </t>
  </si>
  <si>
    <t>Consumidores e revendedores</t>
  </si>
  <si>
    <t>Concessionários - transporte de energia</t>
  </si>
  <si>
    <t>Tributos compensáveis</t>
  </si>
  <si>
    <t>Imposto de renda e contribuição social a recuperar</t>
  </si>
  <si>
    <t>Dividendos a receber</t>
  </si>
  <si>
    <t>Ativo financeiro da concessão</t>
  </si>
  <si>
    <t>Ativos de contrato</t>
  </si>
  <si>
    <t>Adiantamento a fornecedores</t>
  </si>
  <si>
    <t>Prêmio repactuação risco hidrológico</t>
  </si>
  <si>
    <t xml:space="preserve">Instrumentos financeiros derivativos </t>
  </si>
  <si>
    <t xml:space="preserve">Outros </t>
  </si>
  <si>
    <t>TOTAL DO CIRCULANTE</t>
  </si>
  <si>
    <t>NÃO CIRCULANTE</t>
  </si>
  <si>
    <t>Imposto de renda e contribuição social diferidos</t>
  </si>
  <si>
    <t>Depósitos vinculados a litígios</t>
  </si>
  <si>
    <t>Instrumentos financeiros derivativos</t>
  </si>
  <si>
    <t>Outros</t>
  </si>
  <si>
    <t>Investimentos</t>
  </si>
  <si>
    <t>Imobilizado</t>
  </si>
  <si>
    <t>Intangíveis</t>
  </si>
  <si>
    <t>Operações de arrendamento mercantil – direito de uso</t>
  </si>
  <si>
    <t>TOTAL DO NÃO CIRCULANTE</t>
  </si>
  <si>
    <t>TOTAL DO ATIVO</t>
  </si>
  <si>
    <t xml:space="preserve">Empréstimos e financiamentos   </t>
  </si>
  <si>
    <t xml:space="preserve">Debêntures   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</si>
  <si>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</si>
  <si>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</si>
  <si>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</si>
  <si>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</si>
  <si>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</si>
  <si>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</si>
  <si>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</si>
  <si>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Operações de arrendamento mercantil - obrigações</t>
  </si>
  <si>
    <t>Outras obrigações</t>
  </si>
  <si>
    <t xml:space="preserve">Impostos, taxas e contribuições   </t>
  </si>
  <si>
    <t xml:space="preserve">Encargos regulatórios  </t>
  </si>
  <si>
    <t xml:space="preserve">Obrigações pós-emprego    </t>
  </si>
  <si>
    <t xml:space="preserve">Provisões </t>
  </si>
  <si>
    <t>Instrumentos financeiros derivativos (opções de venda)</t>
  </si>
  <si>
    <t>TOTAL DO PASSIVO NÃO CIRCULANTE</t>
  </si>
  <si>
    <t>TOTAL DO PASSIVO</t>
  </si>
  <si>
    <t xml:space="preserve">PATRIMÔNIO LÍQUIDO </t>
  </si>
  <si>
    <t>Capital social</t>
  </si>
  <si>
    <t>Reservas de lucros</t>
  </si>
  <si>
    <t>Ajustes de avaliação patrimonial</t>
  </si>
  <si>
    <t>Prejuízos acumulados</t>
  </si>
  <si>
    <t>TOTAL DO PATRIMÔNIO LÍQUIDO</t>
  </si>
  <si>
    <t>TOTAL DO PASSIVO E DO PATRIMÔNIO LÍQUIDO</t>
  </si>
  <si>
    <t>RECEITA</t>
  </si>
  <si>
    <t>CUSTOS OPERACIONAIS</t>
  </si>
  <si>
    <t>CUSTOS COM ENERGIA ELÉTRICA</t>
  </si>
  <si>
    <t>OUTROS CUSTOS</t>
  </si>
  <si>
    <t>Pessoal e administradores</t>
  </si>
  <si>
    <t xml:space="preserve">Provisões operacionais, líquidas </t>
  </si>
  <si>
    <t>Outros custos operacionais</t>
  </si>
  <si>
    <t>CUSTOS TOTAIS</t>
  </si>
  <si>
    <t>LUCRO BRUTO</t>
  </si>
  <si>
    <t>DESPESA OPERACIONAL</t>
  </si>
  <si>
    <t xml:space="preserve">Despesas com vendas </t>
  </si>
  <si>
    <t>Despesas gerais e administrativas</t>
  </si>
  <si>
    <t>Outras despesas operacionais</t>
  </si>
  <si>
    <t>Resultado de equivalência patrimonial</t>
  </si>
  <si>
    <t>Resultado operacional antes do resultado financeiro e impostos</t>
  </si>
  <si>
    <t>Receitas financeiras</t>
  </si>
  <si>
    <t>Despesas financeiras</t>
  </si>
  <si>
    <t>Resultado antes dos impostos</t>
  </si>
  <si>
    <t>Imposto de renda e contribuição social correntes</t>
  </si>
  <si>
    <t>LUCRO LÍQUIDO (PREJUÍZO) DO PERÍODO</t>
  </si>
  <si>
    <t>Lucro (prejuízo) por ação ordinária – R$</t>
  </si>
  <si>
    <t>FLUXO DE CAIXA DAS ATIVIDADES OPERACIONAIS</t>
  </si>
  <si>
    <t>Lucro líquido (prejuízo) do período</t>
  </si>
  <si>
    <t xml:space="preserve">Ajustes por: </t>
  </si>
  <si>
    <t>Despesas (receitas) que não afetam o caixa e equivalentes de caixa:</t>
  </si>
  <si>
    <t xml:space="preserve">Baixas de valor residual líquido de ativos financeiros da concessão, ativos de contrato, imobilizado e intangível </t>
  </si>
  <si>
    <t>Atualização financeira dos ativos de contrato e ativos financeiros da concessão</t>
  </si>
  <si>
    <t>Ajuste na expectativa do fluxo de caixa contratual da concessão</t>
  </si>
  <si>
    <t>Equivalência patrimonial</t>
  </si>
  <si>
    <t xml:space="preserve">Juros e variações monetárias </t>
  </si>
  <si>
    <t>Variação cambial de empréstimos e financiamentos</t>
  </si>
  <si>
    <t>Amortização do custo de transação de empréstimos e financiamentos</t>
  </si>
  <si>
    <t>Recuperação de créditos de PIS/Pasep e Cofins sobre ICMS, incluindo atualização financeira</t>
  </si>
  <si>
    <t>Provisões para perdas operacionais, líquidas</t>
  </si>
  <si>
    <t>Variação do valor justo de instrumentos financeiros derivativos (Opções de venda)</t>
  </si>
  <si>
    <t>Ressarcimento pela suspensão do fornecimento de energia – Renova</t>
  </si>
  <si>
    <t>(Aumento) redução de ativos</t>
  </si>
  <si>
    <t>Concessionários e transporte de energia</t>
  </si>
  <si>
    <t xml:space="preserve">Depósitos vinculados a litígios </t>
  </si>
  <si>
    <t>Dividendos recebidos</t>
  </si>
  <si>
    <t>Ativos financeiros da concessão</t>
  </si>
  <si>
    <t>(Aumento) redução de passivos</t>
  </si>
  <si>
    <t>Fornecedores</t>
  </si>
  <si>
    <t xml:space="preserve">Imposto de renda e contribuição social </t>
  </si>
  <si>
    <t>Salários e contribuições sociais</t>
  </si>
  <si>
    <t>Encargos regulatórios</t>
  </si>
  <si>
    <t>Adiantamento de clientes</t>
  </si>
  <si>
    <t>Caixa gerado nas operações</t>
  </si>
  <si>
    <t>Imposto de renda e contribuição social pagos</t>
  </si>
  <si>
    <t>Juros pagos de empréstimos, financiamentos e debêntures</t>
  </si>
  <si>
    <t>Juros pagos de arrendamentos</t>
  </si>
  <si>
    <t>CAIXA LÍQUIDO GERADO PELAS ATIVIDADES OPERACIONAIS</t>
  </si>
  <si>
    <t>FLUXOS DE CAIXA DAS ATIVIDADES DE INVESTIMENTO</t>
  </si>
  <si>
    <t>Aportes em investimentos</t>
  </si>
  <si>
    <t>Mútuo com partes relacionadas</t>
  </si>
  <si>
    <t>No imobilizado</t>
  </si>
  <si>
    <t>No intangível</t>
  </si>
  <si>
    <t>Em títulos e valores mobiliários</t>
  </si>
  <si>
    <t>CAIXA LÍQUIDO GERADO (CONSUMIDO) PELAS ATIVIDADES DE INVESTIMENTO</t>
  </si>
  <si>
    <t>FLUXO DE CAIXA DAS ATIVIDADES DE FINANCIAMENTO</t>
  </si>
  <si>
    <t>Pagamentos de empréstimos, financiamentos e debêntures</t>
  </si>
  <si>
    <t>Pagamentos de arrendamentos</t>
  </si>
  <si>
    <t>CAIXA LÍQUIDO CONSUMIDO PELAS ATIVIDADES DE FINANCIAMENTO</t>
  </si>
  <si>
    <t>VARIAÇÃO LÍQUIDA DE CAIXA E EQUIVALENTES DE CAIXA</t>
  </si>
  <si>
    <t>Caixa e equivalentes de caixa no início do período</t>
  </si>
  <si>
    <t>CAIXA E EQUIVALENTES DE CAIXA NO FINAL DO PERÍODO</t>
  </si>
  <si>
    <r>
      <t>Variação do valor justo de instrumentos financeiros derivativos (</t>
    </r>
    <r>
      <rPr>
        <i/>
        <sz val="10"/>
        <color rgb="FF404040"/>
        <rFont val="Arial"/>
        <family val="2"/>
      </rPr>
      <t>Swap</t>
    </r>
    <r>
      <rPr>
        <sz val="10"/>
        <color rgb="FF40404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</si>
</sst>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#,##0.0"/>
    <numFmt numFmtId="170" formatCode="_(* #,##0.0_);_(* \(#,##0.0\);_(* &quot;-&quot;??_);_(@_)"/>
    <numFmt numFmtId="171" formatCode="#,##0_ ;[Red]\-#,##0\ "/>
    <numFmt numFmtId="172" formatCode="_-* #,##0.0000_-;\(#,##0.0000\)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sz val="11"/>
      <color rgb="FF404040"/>
      <name val="Arial"/>
      <family val="2"/>
    </font>
    <font>
      <sz val="12"/>
      <name val="Calibri Light"/>
      <family val="2"/>
      <scheme val="major"/>
    </font>
    <font>
      <b/>
      <sz val="10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0"/>
      <name val="Calibri"/>
      <family val="2"/>
    </font>
    <font>
      <sz val="10"/>
      <color rgb="FF000000"/>
      <name val="Arial"/>
      <family val="2"/>
    </font>
    <font>
      <i/>
      <sz val="10"/>
      <color rgb="FF40404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44D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6D23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ck">
        <color rgb="FFFFFFFF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2" borderId="0" applyFont="0" applyBorder="0" applyAlignment="0">
      <alignment vertical="center" wrapText="1"/>
    </xf>
    <xf numFmtId="0" fontId="9" fillId="0" borderId="0"/>
    <xf numFmtId="0" fontId="9" fillId="0" borderId="0"/>
    <xf numFmtId="0" fontId="16" fillId="0" borderId="0"/>
  </cellStyleXfs>
  <cellXfs count="165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0" fillId="0" borderId="0" xfId="0" applyNumberFormat="1"/>
    <xf numFmtId="14" fontId="0" fillId="0" borderId="0" xfId="0" applyNumberFormat="1"/>
    <xf numFmtId="0" fontId="6" fillId="0" borderId="0" xfId="0" applyFont="1"/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ill="1" applyBorder="1"/>
    <xf numFmtId="10" fontId="10" fillId="0" borderId="0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0" fillId="4" borderId="0" xfId="0" applyFill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8" fillId="0" borderId="0" xfId="0" applyFont="1" applyAlignment="1">
      <alignment vertical="center"/>
    </xf>
    <xf numFmtId="0" fontId="1" fillId="0" borderId="0" xfId="0" applyFont="1" applyFill="1"/>
    <xf numFmtId="0" fontId="9" fillId="0" borderId="0" xfId="6"/>
    <xf numFmtId="0" fontId="17" fillId="7" borderId="13" xfId="0" applyFont="1" applyFill="1" applyBorder="1" applyAlignment="1">
      <alignment horizontal="center" vertical="center" wrapText="1"/>
    </xf>
    <xf numFmtId="0" fontId="0" fillId="0" borderId="0" xfId="0" applyFill="1"/>
    <xf numFmtId="14" fontId="17" fillId="7" borderId="13" xfId="0" applyNumberFormat="1" applyFont="1" applyFill="1" applyBorder="1" applyAlignment="1">
      <alignment horizontal="center" vertical="center" wrapText="1"/>
    </xf>
    <xf numFmtId="0" fontId="9" fillId="8" borderId="0" xfId="6" applyFill="1"/>
    <xf numFmtId="164" fontId="0" fillId="0" borderId="0" xfId="3" applyNumberFormat="1" applyFont="1"/>
    <xf numFmtId="0" fontId="18" fillId="0" borderId="0" xfId="0" applyFont="1"/>
    <xf numFmtId="0" fontId="17" fillId="7" borderId="1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21" fillId="0" borderId="0" xfId="6" applyFont="1"/>
    <xf numFmtId="169" fontId="9" fillId="8" borderId="0" xfId="6" applyNumberFormat="1" applyFill="1"/>
    <xf numFmtId="170" fontId="22" fillId="8" borderId="0" xfId="6" applyNumberFormat="1" applyFont="1" applyFill="1"/>
    <xf numFmtId="0" fontId="9" fillId="8" borderId="0" xfId="6" applyFill="1" applyAlignment="1">
      <alignment horizontal="center"/>
    </xf>
    <xf numFmtId="0" fontId="23" fillId="0" borderId="0" xfId="6" applyFont="1" applyAlignment="1">
      <alignment horizontal="center" vertical="center" readingOrder="1"/>
    </xf>
    <xf numFmtId="171" fontId="24" fillId="8" borderId="0" xfId="6" applyNumberFormat="1" applyFont="1" applyFill="1"/>
    <xf numFmtId="171" fontId="24" fillId="8" borderId="0" xfId="6" applyNumberFormat="1" applyFont="1" applyFill="1" applyAlignment="1">
      <alignment horizontal="center"/>
    </xf>
    <xf numFmtId="0" fontId="25" fillId="0" borderId="0" xfId="6" applyFont="1"/>
    <xf numFmtId="0" fontId="26" fillId="9" borderId="0" xfId="6" applyFont="1" applyFill="1"/>
    <xf numFmtId="171" fontId="26" fillId="9" borderId="0" xfId="3" applyNumberFormat="1" applyFont="1" applyFill="1"/>
    <xf numFmtId="171" fontId="26" fillId="0" borderId="0" xfId="3" applyNumberFormat="1" applyFont="1" applyFill="1"/>
    <xf numFmtId="0" fontId="26" fillId="10" borderId="0" xfId="6" applyFont="1" applyFill="1"/>
    <xf numFmtId="171" fontId="26" fillId="10" borderId="0" xfId="3" applyNumberFormat="1" applyFont="1" applyFill="1"/>
    <xf numFmtId="171" fontId="27" fillId="11" borderId="0" xfId="6" applyNumberFormat="1" applyFont="1" applyFill="1"/>
    <xf numFmtId="171" fontId="27" fillId="11" borderId="0" xfId="3" applyNumberFormat="1" applyFont="1" applyFill="1"/>
    <xf numFmtId="0" fontId="9" fillId="12" borderId="0" xfId="6" applyFont="1" applyFill="1"/>
    <xf numFmtId="171" fontId="9" fillId="12" borderId="0" xfId="6" applyNumberFormat="1" applyFill="1"/>
    <xf numFmtId="0" fontId="9" fillId="3" borderId="0" xfId="6" applyFont="1" applyFill="1"/>
    <xf numFmtId="171" fontId="9" fillId="3" borderId="0" xfId="6" applyNumberFormat="1" applyFill="1"/>
    <xf numFmtId="3" fontId="9" fillId="8" borderId="0" xfId="6" applyNumberFormat="1" applyFill="1"/>
    <xf numFmtId="0" fontId="9" fillId="12" borderId="0" xfId="6" applyFill="1"/>
    <xf numFmtId="0" fontId="9" fillId="3" borderId="0" xfId="6" applyFill="1"/>
    <xf numFmtId="171" fontId="9" fillId="3" borderId="0" xfId="3" applyNumberFormat="1" applyFont="1" applyFill="1"/>
    <xf numFmtId="0" fontId="11" fillId="4" borderId="2" xfId="0" applyFont="1" applyFill="1" applyBorder="1" applyAlignment="1">
      <alignment horizontal="left" vertical="center" wrapText="1" indent="2"/>
    </xf>
    <xf numFmtId="168" fontId="11" fillId="4" borderId="0" xfId="1" applyNumberFormat="1" applyFont="1" applyFill="1" applyAlignment="1">
      <alignment horizontal="right" vertical="center" wrapText="1"/>
    </xf>
    <xf numFmtId="168" fontId="11" fillId="4" borderId="2" xfId="1" applyNumberFormat="1" applyFont="1" applyFill="1" applyBorder="1" applyAlignment="1">
      <alignment horizontal="right" vertical="center" wrapText="1"/>
    </xf>
    <xf numFmtId="168" fontId="10" fillId="2" borderId="0" xfId="1" applyNumberFormat="1" applyFont="1" applyFill="1" applyAlignment="1">
      <alignment horizontal="right" vertical="center" wrapText="1"/>
    </xf>
    <xf numFmtId="168" fontId="10" fillId="2" borderId="2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 indent="2"/>
    </xf>
    <xf numFmtId="0" fontId="28" fillId="6" borderId="2" xfId="0" applyFont="1" applyFill="1" applyBorder="1" applyAlignment="1">
      <alignment vertical="center" wrapText="1"/>
    </xf>
    <xf numFmtId="168" fontId="28" fillId="6" borderId="4" xfId="1" applyNumberFormat="1" applyFont="1" applyFill="1" applyBorder="1" applyAlignment="1">
      <alignment horizontal="right" vertical="center" wrapText="1"/>
    </xf>
    <xf numFmtId="0" fontId="17" fillId="7" borderId="3" xfId="0" applyFont="1" applyFill="1" applyBorder="1" applyAlignment="1">
      <alignment horizontal="center" vertical="center" wrapText="1"/>
    </xf>
    <xf numFmtId="17" fontId="17" fillId="7" borderId="3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167" fontId="13" fillId="13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167" fontId="12" fillId="0" borderId="5" xfId="0" applyNumberFormat="1" applyFont="1" applyBorder="1" applyAlignment="1">
      <alignment horizontal="right" vertical="center" wrapText="1"/>
    </xf>
    <xf numFmtId="167" fontId="12" fillId="0" borderId="6" xfId="0" applyNumberFormat="1" applyFont="1" applyBorder="1" applyAlignment="1">
      <alignment horizontal="right" vertical="center" wrapText="1"/>
    </xf>
    <xf numFmtId="3" fontId="13" fillId="13" borderId="2" xfId="0" applyNumberFormat="1" applyFont="1" applyFill="1" applyBorder="1" applyAlignment="1">
      <alignment horizontal="right" vertical="center" wrapText="1"/>
    </xf>
    <xf numFmtId="0" fontId="13" fillId="14" borderId="2" xfId="0" applyFont="1" applyFill="1" applyBorder="1" applyAlignment="1">
      <alignment vertical="center" wrapText="1"/>
    </xf>
    <xf numFmtId="3" fontId="13" fillId="14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13" borderId="10" xfId="0" applyNumberFormat="1" applyFont="1" applyFill="1" applyBorder="1" applyAlignment="1">
      <alignment horizontal="right" vertical="center" wrapText="1"/>
    </xf>
    <xf numFmtId="3" fontId="13" fillId="13" borderId="11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/>
    </xf>
    <xf numFmtId="167" fontId="13" fillId="0" borderId="2" xfId="0" applyNumberFormat="1" applyFont="1" applyBorder="1" applyAlignment="1">
      <alignment horizontal="right" vertical="center"/>
    </xf>
    <xf numFmtId="0" fontId="13" fillId="13" borderId="12" xfId="0" applyFont="1" applyFill="1" applyBorder="1" applyAlignment="1">
      <alignment vertical="center"/>
    </xf>
    <xf numFmtId="167" fontId="13" fillId="13" borderId="2" xfId="0" applyNumberFormat="1" applyFont="1" applyFill="1" applyBorder="1" applyAlignment="1">
      <alignment horizontal="right" vertical="center"/>
    </xf>
    <xf numFmtId="43" fontId="13" fillId="0" borderId="2" xfId="1" applyFont="1" applyBorder="1" applyAlignment="1">
      <alignment horizontal="right" vertical="center"/>
    </xf>
    <xf numFmtId="43" fontId="13" fillId="13" borderId="2" xfId="1" applyFont="1" applyFill="1" applyBorder="1" applyAlignment="1">
      <alignment horizontal="right" vertical="center"/>
    </xf>
    <xf numFmtId="49" fontId="12" fillId="0" borderId="0" xfId="0" applyNumberFormat="1" applyFont="1"/>
    <xf numFmtId="3" fontId="12" fillId="0" borderId="6" xfId="0" applyNumberFormat="1" applyFont="1" applyBorder="1" applyAlignment="1">
      <alignment horizontal="right" vertical="center"/>
    </xf>
    <xf numFmtId="167" fontId="12" fillId="0" borderId="6" xfId="0" applyNumberFormat="1" applyFont="1" applyBorder="1" applyAlignment="1">
      <alignment horizontal="right" vertical="center"/>
    </xf>
    <xf numFmtId="166" fontId="12" fillId="0" borderId="6" xfId="0" applyNumberFormat="1" applyFont="1" applyBorder="1" applyAlignment="1">
      <alignment horizontal="right" vertical="center"/>
    </xf>
    <xf numFmtId="0" fontId="12" fillId="13" borderId="2" xfId="0" applyFont="1" applyFill="1" applyBorder="1" applyAlignment="1">
      <alignment vertical="center" wrapText="1"/>
    </xf>
    <xf numFmtId="167" fontId="13" fillId="13" borderId="10" xfId="0" applyNumberFormat="1" applyFont="1" applyFill="1" applyBorder="1" applyAlignment="1">
      <alignment horizontal="right" vertical="center" wrapText="1"/>
    </xf>
    <xf numFmtId="167" fontId="13" fillId="13" borderId="11" xfId="0" applyNumberFormat="1" applyFont="1" applyFill="1" applyBorder="1" applyAlignment="1">
      <alignment horizontal="right" vertical="center" wrapText="1"/>
    </xf>
    <xf numFmtId="167" fontId="12" fillId="0" borderId="0" xfId="0" applyNumberFormat="1" applyFont="1" applyAlignment="1">
      <alignment horizontal="right" vertical="center" wrapText="1"/>
    </xf>
    <xf numFmtId="167" fontId="12" fillId="13" borderId="2" xfId="0" applyNumberFormat="1" applyFont="1" applyFill="1" applyBorder="1" applyAlignment="1">
      <alignment horizontal="right" vertical="center" wrapText="1"/>
    </xf>
    <xf numFmtId="167" fontId="13" fillId="0" borderId="10" xfId="0" applyNumberFormat="1" applyFont="1" applyBorder="1" applyAlignment="1">
      <alignment horizontal="right" vertical="center" wrapText="1"/>
    </xf>
    <xf numFmtId="167" fontId="13" fillId="0" borderId="11" xfId="0" applyNumberFormat="1" applyFont="1" applyBorder="1" applyAlignment="1">
      <alignment horizontal="right" vertical="center" wrapText="1"/>
    </xf>
    <xf numFmtId="167" fontId="12" fillId="13" borderId="16" xfId="0" applyNumberFormat="1" applyFont="1" applyFill="1" applyBorder="1" applyAlignment="1">
      <alignment horizontal="right" vertical="center" wrapText="1"/>
    </xf>
    <xf numFmtId="167" fontId="12" fillId="13" borderId="9" xfId="0" applyNumberFormat="1" applyFont="1" applyFill="1" applyBorder="1" applyAlignment="1">
      <alignment horizontal="right" vertical="center" wrapText="1"/>
    </xf>
    <xf numFmtId="167" fontId="12" fillId="0" borderId="7" xfId="0" applyNumberFormat="1" applyFont="1" applyBorder="1" applyAlignment="1">
      <alignment horizontal="right" vertical="center" wrapText="1"/>
    </xf>
    <xf numFmtId="167" fontId="12" fillId="0" borderId="8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wrapText="1" indent="2"/>
    </xf>
    <xf numFmtId="168" fontId="13" fillId="2" borderId="0" xfId="1" applyNumberFormat="1" applyFont="1" applyFill="1" applyAlignment="1">
      <alignment horizontal="right" vertical="center" wrapText="1"/>
    </xf>
    <xf numFmtId="168" fontId="13" fillId="2" borderId="2" xfId="1" applyNumberFormat="1" applyFont="1" applyFill="1" applyBorder="1" applyAlignment="1">
      <alignment horizontal="right" vertical="center" wrapText="1"/>
    </xf>
    <xf numFmtId="0" fontId="12" fillId="1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167" fontId="12" fillId="13" borderId="7" xfId="0" applyNumberFormat="1" applyFont="1" applyFill="1" applyBorder="1" applyAlignment="1">
      <alignment horizontal="right" vertical="center" wrapText="1"/>
    </xf>
    <xf numFmtId="167" fontId="12" fillId="13" borderId="8" xfId="0" applyNumberFormat="1" applyFont="1" applyFill="1" applyBorder="1" applyAlignment="1">
      <alignment horizontal="right" vertical="center" wrapText="1"/>
    </xf>
    <xf numFmtId="167" fontId="12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center" wrapText="1"/>
    </xf>
    <xf numFmtId="167" fontId="13" fillId="2" borderId="10" xfId="0" applyNumberFormat="1" applyFont="1" applyFill="1" applyBorder="1" applyAlignment="1">
      <alignment horizontal="right" vertical="center" wrapText="1"/>
    </xf>
    <xf numFmtId="167" fontId="13" fillId="2" borderId="1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top" wrapText="1"/>
    </xf>
    <xf numFmtId="167" fontId="12" fillId="2" borderId="0" xfId="0" applyNumberFormat="1" applyFont="1" applyFill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167" fontId="29" fillId="2" borderId="2" xfId="0" applyNumberFormat="1" applyFont="1" applyFill="1" applyBorder="1" applyAlignment="1">
      <alignment horizontal="right" vertical="center" wrapText="1"/>
    </xf>
    <xf numFmtId="167" fontId="12" fillId="2" borderId="16" xfId="0" applyNumberFormat="1" applyFont="1" applyFill="1" applyBorder="1" applyAlignment="1">
      <alignment horizontal="right" vertical="center" wrapText="1"/>
    </xf>
    <xf numFmtId="167" fontId="12" fillId="2" borderId="9" xfId="0" applyNumberFormat="1" applyFont="1" applyFill="1" applyBorder="1" applyAlignment="1">
      <alignment horizontal="right" vertical="center" wrapText="1"/>
    </xf>
    <xf numFmtId="167" fontId="12" fillId="2" borderId="5" xfId="0" applyNumberFormat="1" applyFont="1" applyFill="1" applyBorder="1" applyAlignment="1">
      <alignment horizontal="right" vertical="center" wrapText="1"/>
    </xf>
    <xf numFmtId="167" fontId="12" fillId="2" borderId="6" xfId="0" applyNumberFormat="1" applyFont="1" applyFill="1" applyBorder="1" applyAlignment="1">
      <alignment horizontal="right" vertical="center" wrapText="1"/>
    </xf>
    <xf numFmtId="167" fontId="13" fillId="2" borderId="0" xfId="0" applyNumberFormat="1" applyFont="1" applyFill="1" applyAlignment="1">
      <alignment horizontal="right" vertical="center" wrapText="1"/>
    </xf>
    <xf numFmtId="167" fontId="12" fillId="2" borderId="7" xfId="0" applyNumberFormat="1" applyFont="1" applyFill="1" applyBorder="1" applyAlignment="1">
      <alignment horizontal="right" vertical="center" wrapText="1"/>
    </xf>
    <xf numFmtId="167" fontId="12" fillId="2" borderId="8" xfId="0" applyNumberFormat="1" applyFont="1" applyFill="1" applyBorder="1" applyAlignment="1">
      <alignment horizontal="right" vertical="center" wrapText="1"/>
    </xf>
    <xf numFmtId="167" fontId="13" fillId="2" borderId="9" xfId="0" applyNumberFormat="1" applyFont="1" applyFill="1" applyBorder="1" applyAlignment="1">
      <alignment horizontal="right" vertical="center" wrapText="1"/>
    </xf>
    <xf numFmtId="168" fontId="12" fillId="2" borderId="0" xfId="1" applyNumberFormat="1" applyFont="1" applyFill="1" applyAlignment="1">
      <alignment horizontal="right" vertical="center" wrapText="1"/>
    </xf>
    <xf numFmtId="168" fontId="12" fillId="2" borderId="2" xfId="1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 indent="2"/>
    </xf>
    <xf numFmtId="0" fontId="12" fillId="2" borderId="2" xfId="0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3" fillId="2" borderId="0" xfId="0" applyFont="1" applyFill="1" applyAlignment="1">
      <alignment horizontal="left" vertical="center" wrapText="1"/>
    </xf>
    <xf numFmtId="172" fontId="12" fillId="2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vertical="center" wrapText="1"/>
    </xf>
    <xf numFmtId="3" fontId="12" fillId="5" borderId="0" xfId="0" applyNumberFormat="1" applyFont="1" applyFill="1" applyAlignment="1">
      <alignment horizontal="right" vertical="center" wrapText="1"/>
    </xf>
    <xf numFmtId="0" fontId="31" fillId="15" borderId="0" xfId="0" applyFont="1" applyFill="1" applyBorder="1" applyAlignment="1">
      <alignment vertical="center" wrapText="1"/>
    </xf>
    <xf numFmtId="168" fontId="31" fillId="15" borderId="1" xfId="1" applyNumberFormat="1" applyFont="1" applyFill="1" applyBorder="1" applyAlignment="1">
      <alignment horizontal="center" vertical="center" wrapText="1"/>
    </xf>
    <xf numFmtId="168" fontId="31" fillId="15" borderId="3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67" fontId="12" fillId="0" borderId="0" xfId="0" applyNumberFormat="1" applyFont="1" applyBorder="1" applyAlignment="1">
      <alignment horizontal="right" vertical="center" wrapText="1"/>
    </xf>
    <xf numFmtId="0" fontId="12" fillId="13" borderId="0" xfId="0" applyFont="1" applyFill="1" applyBorder="1" applyAlignment="1">
      <alignment vertical="center" wrapText="1"/>
    </xf>
    <xf numFmtId="167" fontId="12" fillId="13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3" fillId="0" borderId="0" xfId="6" applyFont="1" applyAlignment="1">
      <alignment horizontal="center" vertical="center" readingOrder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7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vertical="center" wrapText="1"/>
    </xf>
  </cellXfs>
  <cellStyles count="9">
    <cellStyle name="Estilo 1" xfId="5"/>
    <cellStyle name="Normal" xfId="0" builtinId="0"/>
    <cellStyle name="Normal 2" xfId="8"/>
    <cellStyle name="Normal 2 2" xfId="6"/>
    <cellStyle name="Normal 3" xfId="2"/>
    <cellStyle name="Normal 3 2" xfId="7"/>
    <cellStyle name="Porcentagem 2" xfId="4"/>
    <cellStyle name="Vírgula" xfId="1" builtinId="3"/>
    <cellStyle name="Vírgula 2" xfId="3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7F83C"/>
      <color rgb="FF46D232"/>
      <color rgb="FF008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1 BP (Ativo)'!A1"/><Relationship Id="rId3" Type="http://schemas.openxmlformats.org/officeDocument/2006/relationships/hyperlink" Target="#'2.2 Custos Despesas operaci'!A1"/><Relationship Id="rId7" Type="http://schemas.openxmlformats.org/officeDocument/2006/relationships/hyperlink" Target="#'2.6 Investimentos'!A1"/><Relationship Id="rId12" Type="http://schemas.openxmlformats.org/officeDocument/2006/relationships/image" Target="../media/image1.jpeg"/><Relationship Id="rId2" Type="http://schemas.openxmlformats.org/officeDocument/2006/relationships/hyperlink" Target="#'2.1 Receita'!A1"/><Relationship Id="rId1" Type="http://schemas.openxmlformats.org/officeDocument/2006/relationships/hyperlink" Target="#'1.1 Balan&#231;o de Energia'!A1"/><Relationship Id="rId6" Type="http://schemas.openxmlformats.org/officeDocument/2006/relationships/hyperlink" Target="#'2.5 Endividamento'!A1"/><Relationship Id="rId11" Type="http://schemas.openxmlformats.org/officeDocument/2006/relationships/hyperlink" Target="#'5. Fluxo de caixa'!A1"/><Relationship Id="rId5" Type="http://schemas.openxmlformats.org/officeDocument/2006/relationships/hyperlink" Target="#'2.4 Resultado Financeiro'!A1"/><Relationship Id="rId10" Type="http://schemas.openxmlformats.org/officeDocument/2006/relationships/hyperlink" Target="#'4.1 DRE'!A1"/><Relationship Id="rId4" Type="http://schemas.openxmlformats.org/officeDocument/2006/relationships/hyperlink" Target="#'2.3 LAJIDA'!A1"/><Relationship Id="rId9" Type="http://schemas.openxmlformats.org/officeDocument/2006/relationships/hyperlink" Target="#'3.2 BP (Passivo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GT (&#205;ndice)'!A1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GT (&#205;ndice)'!A1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GT (&#205;ndice)'!A1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7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emig (&#205;ndice)'!A1"/><Relationship Id="rId2" Type="http://schemas.openxmlformats.org/officeDocument/2006/relationships/image" Target="../media/image3.png"/><Relationship Id="rId1" Type="http://schemas.openxmlformats.org/officeDocument/2006/relationships/image" Target="../media/image8.jpeg"/><Relationship Id="rId4" Type="http://schemas.openxmlformats.org/officeDocument/2006/relationships/hyperlink" Target="#'Cemig GT (&#205;ndice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9.jpe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emig GT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288347</xdr:colOff>
      <xdr:row>7</xdr:row>
      <xdr:rowOff>49555</xdr:rowOff>
    </xdr:from>
    <xdr:to>
      <xdr:col>3</xdr:col>
      <xdr:colOff>450850</xdr:colOff>
      <xdr:row>9</xdr:row>
      <xdr:rowOff>95343</xdr:rowOff>
    </xdr:to>
    <xdr:sp macro="" textlink="">
      <xdr:nvSpPr>
        <xdr:cNvPr id="2" name="Retângulo Arredondado 1"/>
        <xdr:cNvSpPr/>
      </xdr:nvSpPr>
      <xdr:spPr>
        <a:xfrm>
          <a:off x="288347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4</xdr:col>
      <xdr:colOff>39831</xdr:colOff>
      <xdr:row>7</xdr:row>
      <xdr:rowOff>49555</xdr:rowOff>
    </xdr:from>
    <xdr:to>
      <xdr:col>7</xdr:col>
      <xdr:colOff>202334</xdr:colOff>
      <xdr:row>9</xdr:row>
      <xdr:rowOff>95343</xdr:rowOff>
    </xdr:to>
    <xdr:sp macro="" textlink="">
      <xdr:nvSpPr>
        <xdr:cNvPr id="13" name="Retângulo Arredondado 12"/>
        <xdr:cNvSpPr/>
      </xdr:nvSpPr>
      <xdr:spPr>
        <a:xfrm>
          <a:off x="2484581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7</xdr:col>
      <xdr:colOff>400916</xdr:colOff>
      <xdr:row>7</xdr:row>
      <xdr:rowOff>49555</xdr:rowOff>
    </xdr:from>
    <xdr:to>
      <xdr:col>10</xdr:col>
      <xdr:colOff>563418</xdr:colOff>
      <xdr:row>9</xdr:row>
      <xdr:rowOff>95343</xdr:rowOff>
    </xdr:to>
    <xdr:sp macro="" textlink="">
      <xdr:nvSpPr>
        <xdr:cNvPr id="14" name="Retângulo Arredondado 13"/>
        <xdr:cNvSpPr/>
      </xdr:nvSpPr>
      <xdr:spPr>
        <a:xfrm>
          <a:off x="4679229" y="1327493"/>
          <a:ext cx="1996064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Patrimonial</a:t>
          </a:r>
        </a:p>
      </xdr:txBody>
    </xdr:sp>
    <xdr:clientData/>
  </xdr:twoCellAnchor>
  <xdr:twoCellAnchor>
    <xdr:from>
      <xdr:col>7</xdr:col>
      <xdr:colOff>402431</xdr:colOff>
      <xdr:row>16</xdr:row>
      <xdr:rowOff>25744</xdr:rowOff>
    </xdr:from>
    <xdr:to>
      <xdr:col>10</xdr:col>
      <xdr:colOff>564933</xdr:colOff>
      <xdr:row>18</xdr:row>
      <xdr:rowOff>71532</xdr:rowOff>
    </xdr:to>
    <xdr:sp macro="" textlink="">
      <xdr:nvSpPr>
        <xdr:cNvPr id="15" name="Retângulo Arredondado 14"/>
        <xdr:cNvSpPr/>
      </xdr:nvSpPr>
      <xdr:spPr>
        <a:xfrm>
          <a:off x="4486275" y="3073744"/>
          <a:ext cx="1912721" cy="426788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Resultado</a:t>
          </a:r>
        </a:p>
      </xdr:txBody>
    </xdr:sp>
    <xdr:clientData/>
  </xdr:twoCellAnchor>
  <xdr:twoCellAnchor>
    <xdr:from>
      <xdr:col>0</xdr:col>
      <xdr:colOff>313748</xdr:colOff>
      <xdr:row>10</xdr:row>
      <xdr:rowOff>5209</xdr:rowOff>
    </xdr:from>
    <xdr:to>
      <xdr:col>3</xdr:col>
      <xdr:colOff>393700</xdr:colOff>
      <xdr:row>12</xdr:row>
      <xdr:rowOff>48394</xdr:rowOff>
    </xdr:to>
    <xdr:sp macro="" textlink="">
      <xdr:nvSpPr>
        <xdr:cNvPr id="17" name="Retângulo Arredondado 16">
          <a:hlinkClick xmlns:r="http://schemas.openxmlformats.org/officeDocument/2006/relationships" r:id="rId1"/>
        </xdr:cNvPr>
        <xdr:cNvSpPr/>
      </xdr:nvSpPr>
      <xdr:spPr>
        <a:xfrm>
          <a:off x="313748" y="1910209"/>
          <a:ext cx="1830171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de energia</a:t>
          </a:r>
        </a:p>
      </xdr:txBody>
    </xdr:sp>
    <xdr:clientData/>
  </xdr:twoCellAnchor>
  <xdr:twoCellAnchor>
    <xdr:from>
      <xdr:col>4</xdr:col>
      <xdr:colOff>77787</xdr:colOff>
      <xdr:row>9</xdr:row>
      <xdr:rowOff>179053</xdr:rowOff>
    </xdr:from>
    <xdr:to>
      <xdr:col>7</xdr:col>
      <xdr:colOff>157739</xdr:colOff>
      <xdr:row>12</xdr:row>
      <xdr:rowOff>40809</xdr:rowOff>
    </xdr:to>
    <xdr:sp macro="" textlink="">
      <xdr:nvSpPr>
        <xdr:cNvPr id="23" name="Retângulo Arredondado 22">
          <a:hlinkClick xmlns:r="http://schemas.openxmlformats.org/officeDocument/2006/relationships" r:id="rId2"/>
        </xdr:cNvPr>
        <xdr:cNvSpPr/>
      </xdr:nvSpPr>
      <xdr:spPr>
        <a:xfrm>
          <a:off x="2522537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Operacional </a:t>
          </a:r>
        </a:p>
      </xdr:txBody>
    </xdr:sp>
    <xdr:clientData/>
  </xdr:twoCellAnchor>
  <xdr:twoCellAnchor>
    <xdr:from>
      <xdr:col>4</xdr:col>
      <xdr:colOff>77787</xdr:colOff>
      <xdr:row>12</xdr:row>
      <xdr:rowOff>104034</xdr:rowOff>
    </xdr:from>
    <xdr:to>
      <xdr:col>7</xdr:col>
      <xdr:colOff>157739</xdr:colOff>
      <xdr:row>14</xdr:row>
      <xdr:rowOff>148353</xdr:rowOff>
    </xdr:to>
    <xdr:sp macro="" textlink="">
      <xdr:nvSpPr>
        <xdr:cNvPr id="24" name="Retângulo Arredondado 23">
          <a:hlinkClick xmlns:r="http://schemas.openxmlformats.org/officeDocument/2006/relationships" r:id="rId3"/>
        </xdr:cNvPr>
        <xdr:cNvSpPr/>
      </xdr:nvSpPr>
      <xdr:spPr>
        <a:xfrm>
          <a:off x="2522537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operacionais</a:t>
          </a:r>
        </a:p>
      </xdr:txBody>
    </xdr:sp>
    <xdr:clientData/>
  </xdr:twoCellAnchor>
  <xdr:twoCellAnchor>
    <xdr:from>
      <xdr:col>4</xdr:col>
      <xdr:colOff>71437</xdr:colOff>
      <xdr:row>15</xdr:row>
      <xdr:rowOff>29015</xdr:rowOff>
    </xdr:from>
    <xdr:to>
      <xdr:col>7</xdr:col>
      <xdr:colOff>151389</xdr:colOff>
      <xdr:row>17</xdr:row>
      <xdr:rowOff>72200</xdr:rowOff>
    </xdr:to>
    <xdr:sp macro="" textlink="">
      <xdr:nvSpPr>
        <xdr:cNvPr id="25" name="Retângulo Arredondado 24">
          <a:hlinkClick xmlns:r="http://schemas.openxmlformats.org/officeDocument/2006/relationships" r:id="rId4"/>
        </xdr:cNvPr>
        <xdr:cNvSpPr/>
      </xdr:nvSpPr>
      <xdr:spPr>
        <a:xfrm>
          <a:off x="2516187" y="2767453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LAJIDA</a:t>
          </a:r>
        </a:p>
      </xdr:txBody>
    </xdr:sp>
    <xdr:clientData/>
  </xdr:twoCellAnchor>
  <xdr:twoCellAnchor>
    <xdr:from>
      <xdr:col>4</xdr:col>
      <xdr:colOff>71437</xdr:colOff>
      <xdr:row>17</xdr:row>
      <xdr:rowOff>135425</xdr:rowOff>
    </xdr:from>
    <xdr:to>
      <xdr:col>7</xdr:col>
      <xdr:colOff>151389</xdr:colOff>
      <xdr:row>19</xdr:row>
      <xdr:rowOff>176863</xdr:rowOff>
    </xdr:to>
    <xdr:sp macro="" textlink="">
      <xdr:nvSpPr>
        <xdr:cNvPr id="26" name="Retângulo Arredondado 25">
          <a:hlinkClick xmlns:r="http://schemas.openxmlformats.org/officeDocument/2006/relationships" r:id="rId5"/>
        </xdr:cNvPr>
        <xdr:cNvSpPr/>
      </xdr:nvSpPr>
      <xdr:spPr>
        <a:xfrm>
          <a:off x="2516187" y="3238988"/>
          <a:ext cx="1913515" cy="40656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Resultado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Financeiro</a:t>
          </a:r>
        </a:p>
      </xdr:txBody>
    </xdr:sp>
    <xdr:clientData/>
  </xdr:twoCellAnchor>
  <xdr:twoCellAnchor>
    <xdr:from>
      <xdr:col>4</xdr:col>
      <xdr:colOff>71437</xdr:colOff>
      <xdr:row>20</xdr:row>
      <xdr:rowOff>57526</xdr:rowOff>
    </xdr:from>
    <xdr:to>
      <xdr:col>7</xdr:col>
      <xdr:colOff>151389</xdr:colOff>
      <xdr:row>22</xdr:row>
      <xdr:rowOff>100711</xdr:rowOff>
    </xdr:to>
    <xdr:sp macro="" textlink="">
      <xdr:nvSpPr>
        <xdr:cNvPr id="27" name="Retângulo Arredondado 26">
          <a:hlinkClick xmlns:r="http://schemas.openxmlformats.org/officeDocument/2006/relationships" r:id="rId6"/>
        </xdr:cNvPr>
        <xdr:cNvSpPr/>
      </xdr:nvSpPr>
      <xdr:spPr>
        <a:xfrm>
          <a:off x="2516187" y="3708776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4</xdr:col>
      <xdr:colOff>71437</xdr:colOff>
      <xdr:row>22</xdr:row>
      <xdr:rowOff>163938</xdr:rowOff>
    </xdr:from>
    <xdr:to>
      <xdr:col>7</xdr:col>
      <xdr:colOff>151389</xdr:colOff>
      <xdr:row>25</xdr:row>
      <xdr:rowOff>31749</xdr:rowOff>
    </xdr:to>
    <xdr:sp macro="" textlink="">
      <xdr:nvSpPr>
        <xdr:cNvPr id="28" name="Retângulo Arredondado 27">
          <a:hlinkClick xmlns:r="http://schemas.openxmlformats.org/officeDocument/2006/relationships" r:id="rId7"/>
        </xdr:cNvPr>
        <xdr:cNvSpPr/>
      </xdr:nvSpPr>
      <xdr:spPr>
        <a:xfrm>
          <a:off x="2516187" y="4180313"/>
          <a:ext cx="1913515" cy="41549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7</xdr:col>
      <xdr:colOff>452438</xdr:colOff>
      <xdr:row>9</xdr:row>
      <xdr:rowOff>179053</xdr:rowOff>
    </xdr:from>
    <xdr:to>
      <xdr:col>10</xdr:col>
      <xdr:colOff>532391</xdr:colOff>
      <xdr:row>12</xdr:row>
      <xdr:rowOff>40809</xdr:rowOff>
    </xdr:to>
    <xdr:sp macro="" textlink="">
      <xdr:nvSpPr>
        <xdr:cNvPr id="29" name="Retângulo Arredondado 28">
          <a:hlinkClick xmlns:r="http://schemas.openxmlformats.org/officeDocument/2006/relationships" r:id="rId8"/>
        </xdr:cNvPr>
        <xdr:cNvSpPr/>
      </xdr:nvSpPr>
      <xdr:spPr>
        <a:xfrm>
          <a:off x="4730751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Ativo</a:t>
          </a:r>
        </a:p>
      </xdr:txBody>
    </xdr:sp>
    <xdr:clientData/>
  </xdr:twoCellAnchor>
  <xdr:twoCellAnchor>
    <xdr:from>
      <xdr:col>7</xdr:col>
      <xdr:colOff>452438</xdr:colOff>
      <xdr:row>12</xdr:row>
      <xdr:rowOff>104034</xdr:rowOff>
    </xdr:from>
    <xdr:to>
      <xdr:col>10</xdr:col>
      <xdr:colOff>532391</xdr:colOff>
      <xdr:row>14</xdr:row>
      <xdr:rowOff>148353</xdr:rowOff>
    </xdr:to>
    <xdr:sp macro="" textlink="">
      <xdr:nvSpPr>
        <xdr:cNvPr id="30" name="Retângulo Arredondado 29">
          <a:hlinkClick xmlns:r="http://schemas.openxmlformats.org/officeDocument/2006/relationships" r:id="rId9"/>
        </xdr:cNvPr>
        <xdr:cNvSpPr/>
      </xdr:nvSpPr>
      <xdr:spPr>
        <a:xfrm>
          <a:off x="4730751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Passivo</a:t>
          </a:r>
        </a:p>
      </xdr:txBody>
    </xdr:sp>
    <xdr:clientData/>
  </xdr:twoCellAnchor>
  <xdr:twoCellAnchor>
    <xdr:from>
      <xdr:col>7</xdr:col>
      <xdr:colOff>440535</xdr:colOff>
      <xdr:row>18</xdr:row>
      <xdr:rowOff>167148</xdr:rowOff>
    </xdr:from>
    <xdr:to>
      <xdr:col>10</xdr:col>
      <xdr:colOff>520488</xdr:colOff>
      <xdr:row>21</xdr:row>
      <xdr:rowOff>28904</xdr:rowOff>
    </xdr:to>
    <xdr:sp macro="" textlink="">
      <xdr:nvSpPr>
        <xdr:cNvPr id="31" name="Retângulo Arredondado 30">
          <a:hlinkClick xmlns:r="http://schemas.openxmlformats.org/officeDocument/2006/relationships" r:id="rId10"/>
        </xdr:cNvPr>
        <xdr:cNvSpPr/>
      </xdr:nvSpPr>
      <xdr:spPr>
        <a:xfrm>
          <a:off x="4524379" y="3596148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DRE</a:t>
          </a:r>
        </a:p>
      </xdr:txBody>
    </xdr:sp>
    <xdr:clientData/>
  </xdr:twoCellAnchor>
  <xdr:twoCellAnchor>
    <xdr:from>
      <xdr:col>7</xdr:col>
      <xdr:colOff>392911</xdr:colOff>
      <xdr:row>22</xdr:row>
      <xdr:rowOff>163565</xdr:rowOff>
    </xdr:from>
    <xdr:to>
      <xdr:col>10</xdr:col>
      <xdr:colOff>554292</xdr:colOff>
      <xdr:row>25</xdr:row>
      <xdr:rowOff>20465</xdr:rowOff>
    </xdr:to>
    <xdr:sp macro="" textlink="">
      <xdr:nvSpPr>
        <xdr:cNvPr id="32" name="Retângulo Arredondado 31">
          <a:hlinkClick xmlns:r="http://schemas.openxmlformats.org/officeDocument/2006/relationships" r:id="rId11"/>
        </xdr:cNvPr>
        <xdr:cNvSpPr/>
      </xdr:nvSpPr>
      <xdr:spPr>
        <a:xfrm>
          <a:off x="4476755" y="4354565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Demonstração do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Fluxos de caixa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571499</xdr:colOff>
      <xdr:row>5</xdr:row>
      <xdr:rowOff>165545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8968" cy="1118045"/>
        </a:xfrm>
        <a:prstGeom prst="rect">
          <a:avLst/>
        </a:prstGeom>
      </xdr:spPr>
    </xdr:pic>
    <xdr:clientData/>
  </xdr:twoCellAnchor>
  <xdr:twoCellAnchor>
    <xdr:from>
      <xdr:col>2</xdr:col>
      <xdr:colOff>285749</xdr:colOff>
      <xdr:row>0</xdr:row>
      <xdr:rowOff>178595</xdr:rowOff>
    </xdr:from>
    <xdr:to>
      <xdr:col>11</xdr:col>
      <xdr:colOff>11906</xdr:colOff>
      <xdr:row>4</xdr:row>
      <xdr:rowOff>7939</xdr:rowOff>
    </xdr:to>
    <xdr:sp macro="" textlink="">
      <xdr:nvSpPr>
        <xdr:cNvPr id="34" name="CaixaDeTexto 33"/>
        <xdr:cNvSpPr txBox="1"/>
      </xdr:nvSpPr>
      <xdr:spPr>
        <a:xfrm>
          <a:off x="1452562" y="178595"/>
          <a:ext cx="4976813" cy="59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000" b="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RESULTADOS</a:t>
          </a:r>
          <a:r>
            <a:rPr lang="pt-BR" sz="400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 </a:t>
          </a:r>
          <a:r>
            <a:rPr lang="pt-BR" sz="40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1T20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81410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9938" cy="1065660"/>
        </a:xfrm>
        <a:prstGeom prst="rect">
          <a:avLst/>
        </a:prstGeom>
      </xdr:spPr>
    </xdr:pic>
    <xdr:clientData/>
  </xdr:twoCellAnchor>
  <xdr:twoCellAnchor>
    <xdr:from>
      <xdr:col>1</xdr:col>
      <xdr:colOff>417514</xdr:colOff>
      <xdr:row>0</xdr:row>
      <xdr:rowOff>60326</xdr:rowOff>
    </xdr:from>
    <xdr:to>
      <xdr:col>5</xdr:col>
      <xdr:colOff>7939</xdr:colOff>
      <xdr:row>5</xdr:row>
      <xdr:rowOff>133350</xdr:rowOff>
    </xdr:to>
    <xdr:sp macro="" textlink="">
      <xdr:nvSpPr>
        <xdr:cNvPr id="4" name="CaixaDeTexto 3"/>
        <xdr:cNvSpPr txBox="1"/>
      </xdr:nvSpPr>
      <xdr:spPr>
        <a:xfrm>
          <a:off x="1425577" y="60326"/>
          <a:ext cx="6964362" cy="1049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3.2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PASSIVO</a:t>
          </a:r>
        </a:p>
      </xdr:txBody>
    </xdr:sp>
    <xdr:clientData/>
  </xdr:twoCellAnchor>
  <xdr:twoCellAnchor>
    <xdr:from>
      <xdr:col>3</xdr:col>
      <xdr:colOff>1298577</xdr:colOff>
      <xdr:row>3</xdr:row>
      <xdr:rowOff>211136</xdr:rowOff>
    </xdr:from>
    <xdr:to>
      <xdr:col>4</xdr:col>
      <xdr:colOff>817366</xdr:colOff>
      <xdr:row>5</xdr:row>
      <xdr:rowOff>7504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165977" y="782636"/>
          <a:ext cx="818952" cy="224993"/>
          <a:chOff x="7817675" y="768144"/>
          <a:chExt cx="918516" cy="249238"/>
        </a:xfrm>
      </xdr:grpSpPr>
      <xdr:sp macro="" textlink="">
        <xdr:nvSpPr>
          <xdr:cNvPr id="9" name="Retângulo Arredondado 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226219</xdr:colOff>
      <xdr:row>5</xdr:row>
      <xdr:rowOff>95250</xdr:rowOff>
    </xdr:from>
    <xdr:to>
      <xdr:col>3</xdr:col>
      <xdr:colOff>1216819</xdr:colOff>
      <xdr:row>6</xdr:row>
      <xdr:rowOff>255587</xdr:rowOff>
    </xdr:to>
    <xdr:pic>
      <xdr:nvPicPr>
        <xdr:cNvPr id="11" name="Imagem 10" descr="Descrição: Cemig GT color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1719" y="1095375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523875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55719" cy="1125983"/>
        </a:xfrm>
        <a:prstGeom prst="rect">
          <a:avLst/>
        </a:prstGeom>
      </xdr:spPr>
    </xdr:pic>
    <xdr:clientData/>
  </xdr:twoCellAnchor>
  <xdr:twoCellAnchor>
    <xdr:from>
      <xdr:col>1</xdr:col>
      <xdr:colOff>827087</xdr:colOff>
      <xdr:row>0</xdr:row>
      <xdr:rowOff>160337</xdr:rowOff>
    </xdr:from>
    <xdr:to>
      <xdr:col>4</xdr:col>
      <xdr:colOff>440531</xdr:colOff>
      <xdr:row>5</xdr:row>
      <xdr:rowOff>119062</xdr:rowOff>
    </xdr:to>
    <xdr:sp macro="" textlink="">
      <xdr:nvSpPr>
        <xdr:cNvPr id="4" name="CaixaDeTexto 3"/>
        <xdr:cNvSpPr txBox="1"/>
      </xdr:nvSpPr>
      <xdr:spPr>
        <a:xfrm>
          <a:off x="1517650" y="160337"/>
          <a:ext cx="6054725" cy="911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4.1 DEMONSTRAÇÕES DOS RESULTADOS</a:t>
          </a:r>
        </a:p>
        <a:p>
          <a:pPr algn="ctr"/>
          <a:r>
            <a:rPr lang="pt-BR" sz="24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1º TRIMESTRE 2020</a:t>
          </a:r>
        </a:p>
      </xdr:txBody>
    </xdr:sp>
    <xdr:clientData/>
  </xdr:twoCellAnchor>
  <xdr:twoCellAnchor>
    <xdr:from>
      <xdr:col>3</xdr:col>
      <xdr:colOff>1012033</xdr:colOff>
      <xdr:row>4</xdr:row>
      <xdr:rowOff>57149</xdr:rowOff>
    </xdr:from>
    <xdr:to>
      <xdr:col>4</xdr:col>
      <xdr:colOff>413347</xdr:colOff>
      <xdr:row>5</xdr:row>
      <xdr:rowOff>99579</xdr:rowOff>
    </xdr:to>
    <xdr:grpSp>
      <xdr:nvGrpSpPr>
        <xdr:cNvPr id="5" name="Agrupar 4"/>
        <xdr:cNvGrpSpPr/>
      </xdr:nvGrpSpPr>
      <xdr:grpSpPr>
        <a:xfrm>
          <a:off x="6738939" y="819149"/>
          <a:ext cx="806252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390532</xdr:colOff>
      <xdr:row>6</xdr:row>
      <xdr:rowOff>47625</xdr:rowOff>
    </xdr:from>
    <xdr:to>
      <xdr:col>3</xdr:col>
      <xdr:colOff>1381132</xdr:colOff>
      <xdr:row>7</xdr:row>
      <xdr:rowOff>327025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7438" y="1190625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97875" cy="1078359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1</xdr:row>
      <xdr:rowOff>20637</xdr:rowOff>
    </xdr:from>
    <xdr:to>
      <xdr:col>3</xdr:col>
      <xdr:colOff>254000</xdr:colOff>
      <xdr:row>6</xdr:row>
      <xdr:rowOff>25400</xdr:rowOff>
    </xdr:to>
    <xdr:sp macro="" textlink="">
      <xdr:nvSpPr>
        <xdr:cNvPr id="4" name="CaixaDeTexto 3"/>
        <xdr:cNvSpPr txBox="1"/>
      </xdr:nvSpPr>
      <xdr:spPr>
        <a:xfrm>
          <a:off x="1690687" y="203200"/>
          <a:ext cx="6699251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5.0 DEMONSTRAÇÕES DOS FLUXOS DE CAIXA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1º TRIMESTRE 2020</a:t>
          </a:r>
        </a:p>
      </xdr:txBody>
    </xdr:sp>
    <xdr:clientData/>
  </xdr:twoCellAnchor>
  <xdr:twoCellAnchor>
    <xdr:from>
      <xdr:col>3</xdr:col>
      <xdr:colOff>150813</xdr:colOff>
      <xdr:row>4</xdr:row>
      <xdr:rowOff>55561</xdr:rowOff>
    </xdr:from>
    <xdr:to>
      <xdr:col>4</xdr:col>
      <xdr:colOff>145852</xdr:colOff>
      <xdr:row>5</xdr:row>
      <xdr:rowOff>97991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63594" y="817561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2</xdr:col>
      <xdr:colOff>583407</xdr:colOff>
      <xdr:row>6</xdr:row>
      <xdr:rowOff>1</xdr:rowOff>
    </xdr:from>
    <xdr:to>
      <xdr:col>3</xdr:col>
      <xdr:colOff>764382</xdr:colOff>
      <xdr:row>7</xdr:row>
      <xdr:rowOff>160338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563" y="1143001"/>
          <a:ext cx="990600" cy="279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318418</xdr:colOff>
      <xdr:row>32</xdr:row>
      <xdr:rowOff>144717</xdr:rowOff>
    </xdr:from>
    <xdr:to>
      <xdr:col>6</xdr:col>
      <xdr:colOff>871764</xdr:colOff>
      <xdr:row>32</xdr:row>
      <xdr:rowOff>146305</xdr:rowOff>
    </xdr:to>
    <xdr:cxnSp macro="">
      <xdr:nvCxnSpPr>
        <xdr:cNvPr id="2" name="Conector angulado 1"/>
        <xdr:cNvCxnSpPr/>
      </xdr:nvCxnSpPr>
      <xdr:spPr>
        <a:xfrm rot="10800000">
          <a:off x="7747918" y="5011992"/>
          <a:ext cx="0" cy="1588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38</xdr:row>
      <xdr:rowOff>57150</xdr:rowOff>
    </xdr:from>
    <xdr:to>
      <xdr:col>3</xdr:col>
      <xdr:colOff>628650</xdr:colOff>
      <xdr:row>45</xdr:row>
      <xdr:rowOff>142875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85750" y="5953125"/>
          <a:ext cx="4000500" cy="121920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0</xdr:col>
      <xdr:colOff>295275</xdr:colOff>
      <xdr:row>22</xdr:row>
      <xdr:rowOff>85725</xdr:rowOff>
    </xdr:from>
    <xdr:to>
      <xdr:col>3</xdr:col>
      <xdr:colOff>609600</xdr:colOff>
      <xdr:row>36</xdr:row>
      <xdr:rowOff>38100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95275" y="3267075"/>
          <a:ext cx="3971925" cy="23431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0</xdr:col>
      <xdr:colOff>833438</xdr:colOff>
      <xdr:row>10</xdr:row>
      <xdr:rowOff>86591</xdr:rowOff>
    </xdr:from>
    <xdr:to>
      <xdr:col>7</xdr:col>
      <xdr:colOff>464343</xdr:colOff>
      <xdr:row>15</xdr:row>
      <xdr:rowOff>22797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33438" y="886691"/>
          <a:ext cx="7374730" cy="783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/>
        <a:p>
          <a:pPr algn="ctr" rtl="0">
            <a:defRPr sz="1000"/>
          </a:pP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BALANÇO DE ENERGIA ELÉTRICA </a:t>
          </a:r>
          <a:r>
            <a:rPr lang="pt-BR" sz="18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– Janeiro a  Março de 2020</a:t>
          </a:r>
        </a:p>
        <a:p>
          <a:pPr algn="ctr" rtl="0">
            <a:defRPr sz="1000"/>
          </a:pPr>
          <a:r>
            <a:rPr lang="pt-BR" sz="18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CEMIG Geração</a:t>
          </a:r>
        </a:p>
      </xdr:txBody>
    </xdr:sp>
    <xdr:clientData/>
  </xdr:twoCellAnchor>
  <xdr:twoCellAnchor>
    <xdr:from>
      <xdr:col>6</xdr:col>
      <xdr:colOff>110118</xdr:colOff>
      <xdr:row>22</xdr:row>
      <xdr:rowOff>4087</xdr:rowOff>
    </xdr:from>
    <xdr:to>
      <xdr:col>8</xdr:col>
      <xdr:colOff>451126</xdr:colOff>
      <xdr:row>24</xdr:row>
      <xdr:rowOff>22577</xdr:rowOff>
    </xdr:to>
    <xdr:sp macro="" textlink="">
      <xdr:nvSpPr>
        <xdr:cNvPr id="6" name="AutoShape 9"/>
        <xdr:cNvSpPr>
          <a:spLocks noChangeArrowheads="1"/>
        </xdr:cNvSpPr>
      </xdr:nvSpPr>
      <xdr:spPr bwMode="auto">
        <a:xfrm>
          <a:off x="7558668" y="3185437"/>
          <a:ext cx="1245883" cy="380440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14.066  GWh</a:t>
          </a:r>
        </a:p>
      </xdr:txBody>
    </xdr:sp>
    <xdr:clientData/>
  </xdr:twoCellAnchor>
  <xdr:twoCellAnchor>
    <xdr:from>
      <xdr:col>5</xdr:col>
      <xdr:colOff>962025</xdr:colOff>
      <xdr:row>22</xdr:row>
      <xdr:rowOff>152400</xdr:rowOff>
    </xdr:from>
    <xdr:to>
      <xdr:col>5</xdr:col>
      <xdr:colOff>962025</xdr:colOff>
      <xdr:row>43</xdr:row>
      <xdr:rowOff>95250</xdr:rowOff>
    </xdr:to>
    <xdr:sp macro="" textlink="">
      <xdr:nvSpPr>
        <xdr:cNvPr id="7" name="Line 23"/>
        <xdr:cNvSpPr>
          <a:spLocks noChangeShapeType="1"/>
        </xdr:cNvSpPr>
      </xdr:nvSpPr>
      <xdr:spPr bwMode="auto">
        <a:xfrm>
          <a:off x="7381875" y="3333750"/>
          <a:ext cx="0" cy="346710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22</xdr:row>
      <xdr:rowOff>152400</xdr:rowOff>
    </xdr:from>
    <xdr:to>
      <xdr:col>5</xdr:col>
      <xdr:colOff>1466850</xdr:colOff>
      <xdr:row>22</xdr:row>
      <xdr:rowOff>152400</xdr:rowOff>
    </xdr:to>
    <xdr:sp macro="" textlink="">
      <xdr:nvSpPr>
        <xdr:cNvPr id="8" name="Line 28"/>
        <xdr:cNvSpPr>
          <a:spLocks noChangeShapeType="1"/>
        </xdr:cNvSpPr>
      </xdr:nvSpPr>
      <xdr:spPr bwMode="auto">
        <a:xfrm>
          <a:off x="7372350" y="3333750"/>
          <a:ext cx="7620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320820</xdr:colOff>
      <xdr:row>38</xdr:row>
      <xdr:rowOff>111398</xdr:rowOff>
    </xdr:from>
    <xdr:to>
      <xdr:col>3</xdr:col>
      <xdr:colOff>685034</xdr:colOff>
      <xdr:row>41</xdr:row>
      <xdr:rowOff>86554</xdr:rowOff>
    </xdr:to>
    <xdr:sp macro="" textlink="">
      <xdr:nvSpPr>
        <xdr:cNvPr id="9" name="Text Box 32"/>
        <xdr:cNvSpPr txBox="1">
          <a:spLocks noChangeArrowheads="1"/>
        </xdr:cNvSpPr>
      </xdr:nvSpPr>
      <xdr:spPr bwMode="auto">
        <a:xfrm>
          <a:off x="320820" y="6007373"/>
          <a:ext cx="4021814" cy="460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4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Contratos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de Compra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1.057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255769</xdr:colOff>
      <xdr:row>25</xdr:row>
      <xdr:rowOff>96049</xdr:rowOff>
    </xdr:from>
    <xdr:to>
      <xdr:col>3</xdr:col>
      <xdr:colOff>729115</xdr:colOff>
      <xdr:row>30</xdr:row>
      <xdr:rowOff>138425</xdr:rowOff>
    </xdr:to>
    <xdr:sp macro="" textlink="">
      <xdr:nvSpPr>
        <xdr:cNvPr id="10" name="Text Box 33"/>
        <xdr:cNvSpPr txBox="1">
          <a:spLocks noChangeArrowheads="1"/>
        </xdr:cNvSpPr>
      </xdr:nvSpPr>
      <xdr:spPr bwMode="auto">
        <a:xfrm>
          <a:off x="255769" y="3801274"/>
          <a:ext cx="4130946" cy="85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0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Geração - Centro de Gravidade	        34.708</a:t>
          </a:r>
        </a:p>
        <a:p>
          <a:pPr algn="l" eaLnBrk="0" hangingPunct="0">
            <a:lnSpc>
              <a:spcPts val="14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			        </a:t>
          </a:r>
          <a:r>
            <a:rPr lang="pt-BR" sz="1400" b="1" baseline="0">
              <a:solidFill>
                <a:srgbClr val="000000"/>
              </a:solidFill>
              <a:latin typeface="Arial" charset="0"/>
            </a:rPr>
            <a:t>33.343</a:t>
          </a:r>
          <a:endParaRPr lang="pt-BR" sz="1400" b="1">
            <a:solidFill>
              <a:srgbClr val="000000"/>
            </a:solidFill>
            <a:latin typeface="Arial" charset="0"/>
          </a:endParaRPr>
        </a:p>
        <a:p>
          <a:pPr algn="l" eaLnBrk="0" hangingPunct="0">
            <a:lnSpc>
              <a:spcPts val="17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   -   14,5% Igarapava</a:t>
          </a:r>
          <a:r>
            <a:rPr lang="pt-BR" sz="10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	                  </a:t>
          </a:r>
          <a:r>
            <a:rPr lang="pt-BR" sz="1400" b="1" kern="1200" baseline="0">
              <a:solidFill>
                <a:srgbClr val="000000"/>
              </a:solidFill>
              <a:latin typeface="Arial" charset="0"/>
              <a:ea typeface="+mn-ea"/>
              <a:cs typeface="+mn-cs"/>
            </a:rPr>
            <a:t>     198</a:t>
          </a:r>
          <a:r>
            <a:rPr lang="pt-BR" sz="12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   </a:t>
          </a:r>
          <a:r>
            <a:rPr lang="pt-BR" sz="1400" b="1">
              <a:solidFill>
                <a:srgbClr val="000000"/>
              </a:solidFill>
              <a:latin typeface="Arial" charset="0"/>
            </a:rPr>
            <a:t/>
          </a:r>
          <a:br>
            <a:rPr lang="pt-BR" sz="1400" b="1">
              <a:solidFill>
                <a:srgbClr val="000000"/>
              </a:solidFill>
              <a:latin typeface="Arial" charset="0"/>
            </a:rPr>
          </a:br>
          <a:r>
            <a:rPr lang="pt-BR" sz="1400" b="1">
              <a:solidFill>
                <a:srgbClr val="000000"/>
              </a:solidFill>
              <a:latin typeface="Arial" charset="0"/>
            </a:rPr>
            <a:t>Autoprodução  -  Igarapava	            </a:t>
          </a:r>
          <a:r>
            <a:rPr lang="pt-BR" sz="1200" b="1" kern="1200" baseline="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1.167</a:t>
          </a:r>
          <a:endParaRPr lang="pt-BR" sz="1400" b="1" kern="1200">
            <a:solidFill>
              <a:schemeClr val="tx1"/>
            </a:solidFill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394176</xdr:colOff>
      <xdr:row>32</xdr:row>
      <xdr:rowOff>1099</xdr:rowOff>
    </xdr:from>
    <xdr:to>
      <xdr:col>5</xdr:col>
      <xdr:colOff>962489</xdr:colOff>
      <xdr:row>32</xdr:row>
      <xdr:rowOff>2687</xdr:rowOff>
    </xdr:to>
    <xdr:cxnSp macro="">
      <xdr:nvCxnSpPr>
        <xdr:cNvPr id="11" name="Conector angulado 10"/>
        <xdr:cNvCxnSpPr/>
      </xdr:nvCxnSpPr>
      <xdr:spPr>
        <a:xfrm rot="10800000">
          <a:off x="6814026" y="4868374"/>
          <a:ext cx="568313" cy="1588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1080710</xdr:colOff>
      <xdr:row>22</xdr:row>
      <xdr:rowOff>68427</xdr:rowOff>
    </xdr:from>
    <xdr:to>
      <xdr:col>5</xdr:col>
      <xdr:colOff>419563</xdr:colOff>
      <xdr:row>40</xdr:row>
      <xdr:rowOff>23091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4738310" y="3249777"/>
          <a:ext cx="2101103" cy="2993139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>
            <a:lnSpc>
              <a:spcPts val="16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Energia Total</a:t>
          </a:r>
        </a:p>
        <a:p>
          <a:pPr eaLnBrk="0" hangingPunct="0">
            <a:lnSpc>
              <a:spcPts val="19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35.922 GWh</a:t>
          </a:r>
        </a:p>
      </xdr:txBody>
    </xdr:sp>
    <xdr:clientData/>
  </xdr:twoCellAnchor>
  <xdr:twoCellAnchor>
    <xdr:from>
      <xdr:col>6</xdr:col>
      <xdr:colOff>160894</xdr:colOff>
      <xdr:row>27</xdr:row>
      <xdr:rowOff>71463</xdr:rowOff>
    </xdr:from>
    <xdr:to>
      <xdr:col>8</xdr:col>
      <xdr:colOff>501902</xdr:colOff>
      <xdr:row>29</xdr:row>
      <xdr:rowOff>86778</xdr:rowOff>
    </xdr:to>
    <xdr:sp macro="" textlink="">
      <xdr:nvSpPr>
        <xdr:cNvPr id="13" name="AutoShape 9"/>
        <xdr:cNvSpPr>
          <a:spLocks noChangeArrowheads="1"/>
        </xdr:cNvSpPr>
      </xdr:nvSpPr>
      <xdr:spPr bwMode="auto">
        <a:xfrm>
          <a:off x="7609444" y="4100538"/>
          <a:ext cx="1245883" cy="339165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18.694 GWh</a:t>
          </a:r>
        </a:p>
      </xdr:txBody>
    </xdr:sp>
    <xdr:clientData/>
  </xdr:twoCellAnchor>
  <xdr:twoCellAnchor>
    <xdr:from>
      <xdr:col>5</xdr:col>
      <xdr:colOff>1267877</xdr:colOff>
      <xdr:row>24</xdr:row>
      <xdr:rowOff>86591</xdr:rowOff>
    </xdr:from>
    <xdr:to>
      <xdr:col>8</xdr:col>
      <xdr:colOff>805394</xdr:colOff>
      <xdr:row>26</xdr:row>
      <xdr:rowOff>38460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7449602" y="3629891"/>
          <a:ext cx="1709217" cy="27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latin typeface="Arial" charset="0"/>
            </a:rPr>
            <a:t>Contratos Bilaterais</a:t>
          </a:r>
        </a:p>
      </xdr:txBody>
    </xdr:sp>
    <xdr:clientData/>
  </xdr:twoCellAnchor>
  <xdr:twoCellAnchor>
    <xdr:from>
      <xdr:col>5</xdr:col>
      <xdr:colOff>962025</xdr:colOff>
      <xdr:row>28</xdr:row>
      <xdr:rowOff>95250</xdr:rowOff>
    </xdr:from>
    <xdr:to>
      <xdr:col>5</xdr:col>
      <xdr:colOff>1476375</xdr:colOff>
      <xdr:row>28</xdr:row>
      <xdr:rowOff>95250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7381875" y="4286250"/>
          <a:ext cx="6667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187266</xdr:colOff>
      <xdr:row>33</xdr:row>
      <xdr:rowOff>15901</xdr:rowOff>
    </xdr:from>
    <xdr:to>
      <xdr:col>8</xdr:col>
      <xdr:colOff>606701</xdr:colOff>
      <xdr:row>35</xdr:row>
      <xdr:rowOff>54749</xdr:rowOff>
    </xdr:to>
    <xdr:sp macro="" textlink="">
      <xdr:nvSpPr>
        <xdr:cNvPr id="16" name="AutoShape 17"/>
        <xdr:cNvSpPr>
          <a:spLocks noChangeArrowheads="1"/>
        </xdr:cNvSpPr>
      </xdr:nvSpPr>
      <xdr:spPr bwMode="auto">
        <a:xfrm>
          <a:off x="7635816" y="5045101"/>
          <a:ext cx="1324310" cy="391273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marL="0" indent="0" algn="ctr" rtl="0" eaLnBrk="0" fontAlgn="base" hangingPunct="0">
            <a:spcBef>
              <a:spcPct val="0"/>
            </a:spcBef>
            <a:spcAft>
              <a:spcPct val="0"/>
            </a:spcAft>
          </a:pPr>
          <a:r>
            <a:rPr lang="pt-BR" sz="1200" b="1" kern="1200">
              <a:solidFill>
                <a:schemeClr val="bg1"/>
              </a:solidFill>
              <a:latin typeface="Arial" charset="0"/>
              <a:ea typeface="+mn-ea"/>
              <a:cs typeface="+mn-cs"/>
            </a:rPr>
            <a:t>996 GWh</a:t>
          </a:r>
        </a:p>
      </xdr:txBody>
    </xdr:sp>
    <xdr:clientData/>
  </xdr:twoCellAnchor>
  <xdr:twoCellAnchor>
    <xdr:from>
      <xdr:col>5</xdr:col>
      <xdr:colOff>1483801</xdr:colOff>
      <xdr:row>30</xdr:row>
      <xdr:rowOff>51666</xdr:rowOff>
    </xdr:from>
    <xdr:to>
      <xdr:col>8</xdr:col>
      <xdr:colOff>805418</xdr:colOff>
      <xdr:row>32</xdr:row>
      <xdr:rowOff>3535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7446451" y="4566516"/>
          <a:ext cx="1712392" cy="304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latin typeface="Arial" charset="0"/>
            </a:rPr>
            <a:t>Acordo Operativo</a:t>
          </a:r>
          <a:endParaRPr lang="pt-BR" sz="1000" b="1" baseline="30000">
            <a:latin typeface="Arial" charset="0"/>
          </a:endParaRPr>
        </a:p>
      </xdr:txBody>
    </xdr:sp>
    <xdr:clientData/>
  </xdr:twoCellAnchor>
  <xdr:twoCellAnchor>
    <xdr:from>
      <xdr:col>5</xdr:col>
      <xdr:colOff>981075</xdr:colOff>
      <xdr:row>33</xdr:row>
      <xdr:rowOff>152400</xdr:rowOff>
    </xdr:from>
    <xdr:to>
      <xdr:col>5</xdr:col>
      <xdr:colOff>1466850</xdr:colOff>
      <xdr:row>33</xdr:row>
      <xdr:rowOff>152400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7400925" y="5181600"/>
          <a:ext cx="4762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311295</xdr:colOff>
      <xdr:row>41</xdr:row>
      <xdr:rowOff>94483</xdr:rowOff>
    </xdr:from>
    <xdr:to>
      <xdr:col>3</xdr:col>
      <xdr:colOff>675509</xdr:colOff>
      <xdr:row>44</xdr:row>
      <xdr:rowOff>123500</xdr:rowOff>
    </xdr:to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311295" y="6476233"/>
          <a:ext cx="4021814" cy="514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/>
          <a:r>
            <a:rPr lang="pt-BR" sz="1400" b="1" u="sng">
              <a:solidFill>
                <a:srgbClr val="0000FF"/>
              </a:solidFill>
              <a:latin typeface="Arial" charset="0"/>
            </a:rPr>
            <a:t>Compra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</a:t>
          </a:r>
          <a:r>
            <a:rPr lang="pt-BR" sz="1400" b="1" u="sng">
              <a:solidFill>
                <a:srgbClr val="0000FF"/>
              </a:solidFill>
              <a:latin typeface="Arial" charset="0"/>
            </a:rPr>
            <a:t> MRE                          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868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285750</xdr:colOff>
      <xdr:row>38</xdr:row>
      <xdr:rowOff>57150</xdr:rowOff>
    </xdr:from>
    <xdr:to>
      <xdr:col>3</xdr:col>
      <xdr:colOff>628650</xdr:colOff>
      <xdr:row>45</xdr:row>
      <xdr:rowOff>142875</xdr:rowOff>
    </xdr:to>
    <xdr:sp macro="" textlink="">
      <xdr:nvSpPr>
        <xdr:cNvPr id="20" name="Rectangle 5"/>
        <xdr:cNvSpPr>
          <a:spLocks noChangeArrowheads="1"/>
        </xdr:cNvSpPr>
      </xdr:nvSpPr>
      <xdr:spPr bwMode="auto">
        <a:xfrm>
          <a:off x="285750" y="5953125"/>
          <a:ext cx="4000500" cy="121920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0</xdr:col>
      <xdr:colOff>295275</xdr:colOff>
      <xdr:row>22</xdr:row>
      <xdr:rowOff>85725</xdr:rowOff>
    </xdr:from>
    <xdr:to>
      <xdr:col>3</xdr:col>
      <xdr:colOff>609600</xdr:colOff>
      <xdr:row>36</xdr:row>
      <xdr:rowOff>38100</xdr:rowOff>
    </xdr:to>
    <xdr:sp macro="" textlink="">
      <xdr:nvSpPr>
        <xdr:cNvPr id="21" name="Rectangle 5"/>
        <xdr:cNvSpPr>
          <a:spLocks noChangeArrowheads="1"/>
        </xdr:cNvSpPr>
      </xdr:nvSpPr>
      <xdr:spPr bwMode="auto">
        <a:xfrm>
          <a:off x="295275" y="3267075"/>
          <a:ext cx="3971925" cy="23431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1</xdr:col>
      <xdr:colOff>1593056</xdr:colOff>
      <xdr:row>25</xdr:row>
      <xdr:rowOff>157163</xdr:rowOff>
    </xdr:from>
    <xdr:to>
      <xdr:col>3</xdr:col>
      <xdr:colOff>916781</xdr:colOff>
      <xdr:row>28</xdr:row>
      <xdr:rowOff>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2450306" y="3862388"/>
          <a:ext cx="2124075" cy="328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110118</xdr:colOff>
      <xdr:row>22</xdr:row>
      <xdr:rowOff>4087</xdr:rowOff>
    </xdr:from>
    <xdr:to>
      <xdr:col>8</xdr:col>
      <xdr:colOff>451126</xdr:colOff>
      <xdr:row>24</xdr:row>
      <xdr:rowOff>22577</xdr:rowOff>
    </xdr:to>
    <xdr:sp macro="" textlink="">
      <xdr:nvSpPr>
        <xdr:cNvPr id="23" name="AutoShape 9"/>
        <xdr:cNvSpPr>
          <a:spLocks noChangeArrowheads="1"/>
        </xdr:cNvSpPr>
      </xdr:nvSpPr>
      <xdr:spPr bwMode="auto">
        <a:xfrm>
          <a:off x="7558668" y="3185437"/>
          <a:ext cx="1245883" cy="380440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14.066  GWh</a:t>
          </a:r>
        </a:p>
      </xdr:txBody>
    </xdr:sp>
    <xdr:clientData/>
  </xdr:twoCellAnchor>
  <xdr:twoCellAnchor>
    <xdr:from>
      <xdr:col>5</xdr:col>
      <xdr:colOff>952500</xdr:colOff>
      <xdr:row>22</xdr:row>
      <xdr:rowOff>152400</xdr:rowOff>
    </xdr:from>
    <xdr:to>
      <xdr:col>5</xdr:col>
      <xdr:colOff>1466850</xdr:colOff>
      <xdr:row>22</xdr:row>
      <xdr:rowOff>152400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7372350" y="3333750"/>
          <a:ext cx="7620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320820</xdr:colOff>
      <xdr:row>38</xdr:row>
      <xdr:rowOff>111398</xdr:rowOff>
    </xdr:from>
    <xdr:to>
      <xdr:col>3</xdr:col>
      <xdr:colOff>685034</xdr:colOff>
      <xdr:row>41</xdr:row>
      <xdr:rowOff>86554</xdr:rowOff>
    </xdr:to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320820" y="6007373"/>
          <a:ext cx="4021814" cy="460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4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Contratos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de Compra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1.057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255769</xdr:colOff>
      <xdr:row>25</xdr:row>
      <xdr:rowOff>96049</xdr:rowOff>
    </xdr:from>
    <xdr:to>
      <xdr:col>3</xdr:col>
      <xdr:colOff>729115</xdr:colOff>
      <xdr:row>30</xdr:row>
      <xdr:rowOff>138425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255769" y="3801274"/>
          <a:ext cx="4130946" cy="85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0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Geração - Centro de Gravidade	        34.708</a:t>
          </a:r>
        </a:p>
        <a:p>
          <a:pPr algn="l" eaLnBrk="0" hangingPunct="0">
            <a:lnSpc>
              <a:spcPts val="14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			        </a:t>
          </a:r>
          <a:r>
            <a:rPr lang="pt-BR" sz="1400" b="1" baseline="0">
              <a:solidFill>
                <a:srgbClr val="000000"/>
              </a:solidFill>
              <a:latin typeface="Arial" charset="0"/>
            </a:rPr>
            <a:t>33.343</a:t>
          </a:r>
          <a:endParaRPr lang="pt-BR" sz="1400" b="1">
            <a:solidFill>
              <a:srgbClr val="000000"/>
            </a:solidFill>
            <a:latin typeface="Arial" charset="0"/>
          </a:endParaRPr>
        </a:p>
        <a:p>
          <a:pPr algn="l" eaLnBrk="0" hangingPunct="0">
            <a:lnSpc>
              <a:spcPts val="17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   -   14,5% Igarapava</a:t>
          </a:r>
          <a:r>
            <a:rPr lang="pt-BR" sz="10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	                  </a:t>
          </a:r>
          <a:r>
            <a:rPr lang="pt-BR" sz="1400" b="1" kern="1200" baseline="0">
              <a:solidFill>
                <a:srgbClr val="000000"/>
              </a:solidFill>
              <a:latin typeface="Arial" charset="0"/>
              <a:ea typeface="+mn-ea"/>
              <a:cs typeface="+mn-cs"/>
            </a:rPr>
            <a:t>     198</a:t>
          </a:r>
          <a:r>
            <a:rPr lang="pt-BR" sz="12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   </a:t>
          </a:r>
          <a:r>
            <a:rPr lang="pt-BR" sz="1400" b="1">
              <a:solidFill>
                <a:srgbClr val="000000"/>
              </a:solidFill>
              <a:latin typeface="Arial" charset="0"/>
            </a:rPr>
            <a:t/>
          </a:r>
          <a:br>
            <a:rPr lang="pt-BR" sz="1400" b="1">
              <a:solidFill>
                <a:srgbClr val="000000"/>
              </a:solidFill>
              <a:latin typeface="Arial" charset="0"/>
            </a:rPr>
          </a:br>
          <a:r>
            <a:rPr lang="pt-BR" sz="1400" b="1">
              <a:solidFill>
                <a:srgbClr val="000000"/>
              </a:solidFill>
              <a:latin typeface="Arial" charset="0"/>
            </a:rPr>
            <a:t>Autoprodução  -  Igarapava	            </a:t>
          </a:r>
          <a:r>
            <a:rPr lang="pt-BR" sz="1200" b="1" kern="1200" baseline="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1.167</a:t>
          </a:r>
          <a:endParaRPr lang="pt-BR" sz="1400" b="1" kern="1200">
            <a:solidFill>
              <a:schemeClr val="tx1"/>
            </a:solidFill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394176</xdr:colOff>
      <xdr:row>32</xdr:row>
      <xdr:rowOff>1099</xdr:rowOff>
    </xdr:from>
    <xdr:to>
      <xdr:col>5</xdr:col>
      <xdr:colOff>962489</xdr:colOff>
      <xdr:row>32</xdr:row>
      <xdr:rowOff>2687</xdr:rowOff>
    </xdr:to>
    <xdr:cxnSp macro="">
      <xdr:nvCxnSpPr>
        <xdr:cNvPr id="27" name="Conector angulado 26"/>
        <xdr:cNvCxnSpPr/>
      </xdr:nvCxnSpPr>
      <xdr:spPr>
        <a:xfrm rot="10800000">
          <a:off x="6814026" y="4868374"/>
          <a:ext cx="568313" cy="1588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1080710</xdr:colOff>
      <xdr:row>22</xdr:row>
      <xdr:rowOff>68427</xdr:rowOff>
    </xdr:from>
    <xdr:to>
      <xdr:col>5</xdr:col>
      <xdr:colOff>419563</xdr:colOff>
      <xdr:row>40</xdr:row>
      <xdr:rowOff>23091</xdr:rowOff>
    </xdr:to>
    <xdr:sp macro="" textlink="">
      <xdr:nvSpPr>
        <xdr:cNvPr id="28" name="Rectangle 6"/>
        <xdr:cNvSpPr>
          <a:spLocks noChangeArrowheads="1"/>
        </xdr:cNvSpPr>
      </xdr:nvSpPr>
      <xdr:spPr bwMode="auto">
        <a:xfrm>
          <a:off x="4738310" y="3249777"/>
          <a:ext cx="2101103" cy="2993139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>
            <a:lnSpc>
              <a:spcPts val="16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Energia Total</a:t>
          </a:r>
        </a:p>
        <a:p>
          <a:pPr eaLnBrk="0" hangingPunct="0">
            <a:lnSpc>
              <a:spcPts val="19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35.922 GWh</a:t>
          </a:r>
        </a:p>
      </xdr:txBody>
    </xdr:sp>
    <xdr:clientData/>
  </xdr:twoCellAnchor>
  <xdr:twoCellAnchor>
    <xdr:from>
      <xdr:col>6</xdr:col>
      <xdr:colOff>160894</xdr:colOff>
      <xdr:row>27</xdr:row>
      <xdr:rowOff>71463</xdr:rowOff>
    </xdr:from>
    <xdr:to>
      <xdr:col>8</xdr:col>
      <xdr:colOff>501902</xdr:colOff>
      <xdr:row>29</xdr:row>
      <xdr:rowOff>86778</xdr:rowOff>
    </xdr:to>
    <xdr:sp macro="" textlink="">
      <xdr:nvSpPr>
        <xdr:cNvPr id="29" name="AutoShape 9"/>
        <xdr:cNvSpPr>
          <a:spLocks noChangeArrowheads="1"/>
        </xdr:cNvSpPr>
      </xdr:nvSpPr>
      <xdr:spPr bwMode="auto">
        <a:xfrm>
          <a:off x="7609444" y="4100538"/>
          <a:ext cx="1245883" cy="339165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18.694 GWh</a:t>
          </a:r>
        </a:p>
      </xdr:txBody>
    </xdr:sp>
    <xdr:clientData/>
  </xdr:twoCellAnchor>
  <xdr:twoCellAnchor>
    <xdr:from>
      <xdr:col>5</xdr:col>
      <xdr:colOff>962025</xdr:colOff>
      <xdr:row>28</xdr:row>
      <xdr:rowOff>95250</xdr:rowOff>
    </xdr:from>
    <xdr:to>
      <xdr:col>5</xdr:col>
      <xdr:colOff>1476375</xdr:colOff>
      <xdr:row>28</xdr:row>
      <xdr:rowOff>95250</xdr:rowOff>
    </xdr:to>
    <xdr:sp macro="" textlink="">
      <xdr:nvSpPr>
        <xdr:cNvPr id="30" name="Line 28"/>
        <xdr:cNvSpPr>
          <a:spLocks noChangeShapeType="1"/>
        </xdr:cNvSpPr>
      </xdr:nvSpPr>
      <xdr:spPr bwMode="auto">
        <a:xfrm>
          <a:off x="7381875" y="4286250"/>
          <a:ext cx="6667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187266</xdr:colOff>
      <xdr:row>33</xdr:row>
      <xdr:rowOff>15901</xdr:rowOff>
    </xdr:from>
    <xdr:to>
      <xdr:col>8</xdr:col>
      <xdr:colOff>606701</xdr:colOff>
      <xdr:row>35</xdr:row>
      <xdr:rowOff>54749</xdr:rowOff>
    </xdr:to>
    <xdr:sp macro="" textlink="">
      <xdr:nvSpPr>
        <xdr:cNvPr id="31" name="AutoShape 17"/>
        <xdr:cNvSpPr>
          <a:spLocks noChangeArrowheads="1"/>
        </xdr:cNvSpPr>
      </xdr:nvSpPr>
      <xdr:spPr bwMode="auto">
        <a:xfrm>
          <a:off x="7635816" y="5045101"/>
          <a:ext cx="1324310" cy="391273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marL="0" indent="0" algn="ctr" rtl="0" eaLnBrk="0" fontAlgn="base" hangingPunct="0">
            <a:spcBef>
              <a:spcPct val="0"/>
            </a:spcBef>
            <a:spcAft>
              <a:spcPct val="0"/>
            </a:spcAft>
          </a:pPr>
          <a:r>
            <a:rPr lang="pt-BR" sz="1200" b="1" kern="1200">
              <a:solidFill>
                <a:schemeClr val="bg1"/>
              </a:solidFill>
              <a:latin typeface="Arial" charset="0"/>
              <a:ea typeface="+mn-ea"/>
              <a:cs typeface="+mn-cs"/>
            </a:rPr>
            <a:t>996 GWh</a:t>
          </a:r>
        </a:p>
      </xdr:txBody>
    </xdr:sp>
    <xdr:clientData/>
  </xdr:twoCellAnchor>
  <xdr:twoCellAnchor>
    <xdr:from>
      <xdr:col>5</xdr:col>
      <xdr:colOff>981075</xdr:colOff>
      <xdr:row>33</xdr:row>
      <xdr:rowOff>152400</xdr:rowOff>
    </xdr:from>
    <xdr:to>
      <xdr:col>5</xdr:col>
      <xdr:colOff>1466850</xdr:colOff>
      <xdr:row>33</xdr:row>
      <xdr:rowOff>152400</xdr:rowOff>
    </xdr:to>
    <xdr:sp macro="" textlink="">
      <xdr:nvSpPr>
        <xdr:cNvPr id="32" name="Line 25"/>
        <xdr:cNvSpPr>
          <a:spLocks noChangeShapeType="1"/>
        </xdr:cNvSpPr>
      </xdr:nvSpPr>
      <xdr:spPr bwMode="auto">
        <a:xfrm>
          <a:off x="7400925" y="5181600"/>
          <a:ext cx="4762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311295</xdr:colOff>
      <xdr:row>41</xdr:row>
      <xdr:rowOff>94483</xdr:rowOff>
    </xdr:from>
    <xdr:to>
      <xdr:col>3</xdr:col>
      <xdr:colOff>675509</xdr:colOff>
      <xdr:row>44</xdr:row>
      <xdr:rowOff>123500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11295" y="6476233"/>
          <a:ext cx="4021814" cy="514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/>
          <a:r>
            <a:rPr lang="pt-BR" sz="1400" b="1" u="sng">
              <a:solidFill>
                <a:srgbClr val="0000FF"/>
              </a:solidFill>
              <a:latin typeface="Arial" charset="0"/>
            </a:rPr>
            <a:t>Compra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</a:t>
          </a:r>
          <a:r>
            <a:rPr lang="pt-BR" sz="1400" b="1" u="sng">
              <a:solidFill>
                <a:srgbClr val="0000FF"/>
              </a:solidFill>
              <a:latin typeface="Arial" charset="0"/>
            </a:rPr>
            <a:t> MRE                          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868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285750</xdr:colOff>
      <xdr:row>38</xdr:row>
      <xdr:rowOff>57150</xdr:rowOff>
    </xdr:from>
    <xdr:to>
      <xdr:col>3</xdr:col>
      <xdr:colOff>628650</xdr:colOff>
      <xdr:row>45</xdr:row>
      <xdr:rowOff>142875</xdr:rowOff>
    </xdr:to>
    <xdr:sp macro="" textlink="">
      <xdr:nvSpPr>
        <xdr:cNvPr id="34" name="Rectangle 5"/>
        <xdr:cNvSpPr>
          <a:spLocks noChangeArrowheads="1"/>
        </xdr:cNvSpPr>
      </xdr:nvSpPr>
      <xdr:spPr bwMode="auto">
        <a:xfrm>
          <a:off x="285750" y="5953125"/>
          <a:ext cx="4000500" cy="121920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0</xdr:col>
      <xdr:colOff>295275</xdr:colOff>
      <xdr:row>22</xdr:row>
      <xdr:rowOff>85725</xdr:rowOff>
    </xdr:from>
    <xdr:to>
      <xdr:col>3</xdr:col>
      <xdr:colOff>609600</xdr:colOff>
      <xdr:row>36</xdr:row>
      <xdr:rowOff>38100</xdr:rowOff>
    </xdr:to>
    <xdr:sp macro="" textlink="">
      <xdr:nvSpPr>
        <xdr:cNvPr id="35" name="Rectangle 5"/>
        <xdr:cNvSpPr>
          <a:spLocks noChangeArrowheads="1"/>
        </xdr:cNvSpPr>
      </xdr:nvSpPr>
      <xdr:spPr bwMode="auto">
        <a:xfrm>
          <a:off x="295275" y="3267075"/>
          <a:ext cx="3971925" cy="23431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6</xdr:col>
      <xdr:colOff>110118</xdr:colOff>
      <xdr:row>22</xdr:row>
      <xdr:rowOff>4087</xdr:rowOff>
    </xdr:from>
    <xdr:to>
      <xdr:col>8</xdr:col>
      <xdr:colOff>451126</xdr:colOff>
      <xdr:row>24</xdr:row>
      <xdr:rowOff>22577</xdr:rowOff>
    </xdr:to>
    <xdr:sp macro="" textlink="">
      <xdr:nvSpPr>
        <xdr:cNvPr id="36" name="AutoShape 9"/>
        <xdr:cNvSpPr>
          <a:spLocks noChangeArrowheads="1"/>
        </xdr:cNvSpPr>
      </xdr:nvSpPr>
      <xdr:spPr bwMode="auto">
        <a:xfrm>
          <a:off x="7558668" y="3185437"/>
          <a:ext cx="1245883" cy="380440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14.066  GWh</a:t>
          </a:r>
        </a:p>
      </xdr:txBody>
    </xdr:sp>
    <xdr:clientData/>
  </xdr:twoCellAnchor>
  <xdr:twoCellAnchor>
    <xdr:from>
      <xdr:col>5</xdr:col>
      <xdr:colOff>952500</xdr:colOff>
      <xdr:row>22</xdr:row>
      <xdr:rowOff>152400</xdr:rowOff>
    </xdr:from>
    <xdr:to>
      <xdr:col>5</xdr:col>
      <xdr:colOff>1466850</xdr:colOff>
      <xdr:row>22</xdr:row>
      <xdr:rowOff>152400</xdr:rowOff>
    </xdr:to>
    <xdr:sp macro="" textlink="">
      <xdr:nvSpPr>
        <xdr:cNvPr id="37" name="Line 28"/>
        <xdr:cNvSpPr>
          <a:spLocks noChangeShapeType="1"/>
        </xdr:cNvSpPr>
      </xdr:nvSpPr>
      <xdr:spPr bwMode="auto">
        <a:xfrm>
          <a:off x="7372350" y="3333750"/>
          <a:ext cx="7620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320820</xdr:colOff>
      <xdr:row>38</xdr:row>
      <xdr:rowOff>111398</xdr:rowOff>
    </xdr:from>
    <xdr:to>
      <xdr:col>3</xdr:col>
      <xdr:colOff>685034</xdr:colOff>
      <xdr:row>41</xdr:row>
      <xdr:rowOff>86554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320820" y="6007373"/>
          <a:ext cx="4021814" cy="460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4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Contratos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de Compra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1.057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255769</xdr:colOff>
      <xdr:row>25</xdr:row>
      <xdr:rowOff>96049</xdr:rowOff>
    </xdr:from>
    <xdr:to>
      <xdr:col>3</xdr:col>
      <xdr:colOff>729115</xdr:colOff>
      <xdr:row>30</xdr:row>
      <xdr:rowOff>138425</xdr:rowOff>
    </xdr:to>
    <xdr:sp macro="" textlink="">
      <xdr:nvSpPr>
        <xdr:cNvPr id="39" name="Text Box 33"/>
        <xdr:cNvSpPr txBox="1">
          <a:spLocks noChangeArrowheads="1"/>
        </xdr:cNvSpPr>
      </xdr:nvSpPr>
      <xdr:spPr bwMode="auto">
        <a:xfrm>
          <a:off x="255769" y="3801274"/>
          <a:ext cx="4130946" cy="85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>
            <a:lnSpc>
              <a:spcPts val="1000"/>
            </a:lnSpc>
          </a:pPr>
          <a:r>
            <a:rPr lang="pt-BR" sz="1400" b="1" u="sng">
              <a:solidFill>
                <a:srgbClr val="0000FF"/>
              </a:solidFill>
              <a:latin typeface="Arial" charset="0"/>
            </a:rPr>
            <a:t>Geração - Centro de Gravidade	        34.708</a:t>
          </a:r>
        </a:p>
        <a:p>
          <a:pPr algn="l" eaLnBrk="0" hangingPunct="0">
            <a:lnSpc>
              <a:spcPts val="14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			        </a:t>
          </a:r>
          <a:r>
            <a:rPr lang="pt-BR" sz="1400" b="1" baseline="0">
              <a:solidFill>
                <a:srgbClr val="000000"/>
              </a:solidFill>
              <a:latin typeface="Arial" charset="0"/>
            </a:rPr>
            <a:t>33.343</a:t>
          </a:r>
          <a:endParaRPr lang="pt-BR" sz="1400" b="1">
            <a:solidFill>
              <a:srgbClr val="000000"/>
            </a:solidFill>
            <a:latin typeface="Arial" charset="0"/>
          </a:endParaRPr>
        </a:p>
        <a:p>
          <a:pPr algn="l" eaLnBrk="0" hangingPunct="0">
            <a:lnSpc>
              <a:spcPts val="1700"/>
            </a:lnSpc>
          </a:pPr>
          <a:r>
            <a:rPr lang="pt-BR" sz="1400" b="1">
              <a:solidFill>
                <a:srgbClr val="000000"/>
              </a:solidFill>
              <a:latin typeface="Arial" charset="0"/>
            </a:rPr>
            <a:t>Cemig   -   14,5% Igarapava</a:t>
          </a:r>
          <a:r>
            <a:rPr lang="pt-BR" sz="10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	                  </a:t>
          </a:r>
          <a:r>
            <a:rPr lang="pt-BR" sz="1400" b="1" kern="1200" baseline="0">
              <a:solidFill>
                <a:srgbClr val="000000"/>
              </a:solidFill>
              <a:latin typeface="Arial" charset="0"/>
              <a:ea typeface="+mn-ea"/>
              <a:cs typeface="+mn-cs"/>
            </a:rPr>
            <a:t>     198</a:t>
          </a:r>
          <a:r>
            <a:rPr lang="pt-BR" sz="1200" b="1" kern="1200" baseline="3000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   </a:t>
          </a:r>
          <a:r>
            <a:rPr lang="pt-BR" sz="1400" b="1">
              <a:solidFill>
                <a:srgbClr val="000000"/>
              </a:solidFill>
              <a:latin typeface="Arial" charset="0"/>
            </a:rPr>
            <a:t/>
          </a:r>
          <a:br>
            <a:rPr lang="pt-BR" sz="1400" b="1">
              <a:solidFill>
                <a:srgbClr val="000000"/>
              </a:solidFill>
              <a:latin typeface="Arial" charset="0"/>
            </a:rPr>
          </a:br>
          <a:r>
            <a:rPr lang="pt-BR" sz="1400" b="1">
              <a:solidFill>
                <a:srgbClr val="000000"/>
              </a:solidFill>
              <a:latin typeface="Arial" charset="0"/>
            </a:rPr>
            <a:t>Autoprodução  -  Igarapava	            </a:t>
          </a:r>
          <a:r>
            <a:rPr lang="pt-BR" sz="1200" b="1" kern="1200" baseline="0">
              <a:solidFill>
                <a:schemeClr val="tx1"/>
              </a:solidFill>
              <a:latin typeface="Times New Roman" charset="0"/>
              <a:ea typeface="+mn-ea"/>
              <a:cs typeface="+mn-cs"/>
            </a:rPr>
            <a:t>1.167</a:t>
          </a:r>
          <a:endParaRPr lang="pt-BR" sz="1400" b="1" kern="1200">
            <a:solidFill>
              <a:schemeClr val="tx1"/>
            </a:solidFill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394176</xdr:colOff>
      <xdr:row>32</xdr:row>
      <xdr:rowOff>1099</xdr:rowOff>
    </xdr:from>
    <xdr:to>
      <xdr:col>5</xdr:col>
      <xdr:colOff>962489</xdr:colOff>
      <xdr:row>32</xdr:row>
      <xdr:rowOff>2687</xdr:rowOff>
    </xdr:to>
    <xdr:cxnSp macro="">
      <xdr:nvCxnSpPr>
        <xdr:cNvPr id="40" name="Conector angulado 39"/>
        <xdr:cNvCxnSpPr/>
      </xdr:nvCxnSpPr>
      <xdr:spPr>
        <a:xfrm rot="10800000">
          <a:off x="6814026" y="4868374"/>
          <a:ext cx="568313" cy="1588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1080710</xdr:colOff>
      <xdr:row>22</xdr:row>
      <xdr:rowOff>68427</xdr:rowOff>
    </xdr:from>
    <xdr:to>
      <xdr:col>5</xdr:col>
      <xdr:colOff>419563</xdr:colOff>
      <xdr:row>40</xdr:row>
      <xdr:rowOff>23091</xdr:rowOff>
    </xdr:to>
    <xdr:sp macro="" textlink="">
      <xdr:nvSpPr>
        <xdr:cNvPr id="41" name="Rectangle 6"/>
        <xdr:cNvSpPr>
          <a:spLocks noChangeArrowheads="1"/>
        </xdr:cNvSpPr>
      </xdr:nvSpPr>
      <xdr:spPr bwMode="auto">
        <a:xfrm>
          <a:off x="4738310" y="3249777"/>
          <a:ext cx="2101103" cy="2993139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>
            <a:lnSpc>
              <a:spcPts val="16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Energia Total</a:t>
          </a:r>
        </a:p>
        <a:p>
          <a:pPr eaLnBrk="0" hangingPunct="0">
            <a:lnSpc>
              <a:spcPts val="1900"/>
            </a:lnSpc>
          </a:pPr>
          <a:r>
            <a:rPr lang="pt-BR" sz="1400" b="1">
              <a:solidFill>
                <a:srgbClr val="0000FF"/>
              </a:solidFill>
              <a:latin typeface="Arial" charset="0"/>
            </a:rPr>
            <a:t>35.922 GWh</a:t>
          </a:r>
        </a:p>
      </xdr:txBody>
    </xdr:sp>
    <xdr:clientData/>
  </xdr:twoCellAnchor>
  <xdr:twoCellAnchor>
    <xdr:from>
      <xdr:col>6</xdr:col>
      <xdr:colOff>160894</xdr:colOff>
      <xdr:row>27</xdr:row>
      <xdr:rowOff>71463</xdr:rowOff>
    </xdr:from>
    <xdr:to>
      <xdr:col>8</xdr:col>
      <xdr:colOff>501902</xdr:colOff>
      <xdr:row>29</xdr:row>
      <xdr:rowOff>86778</xdr:rowOff>
    </xdr:to>
    <xdr:sp macro="" textlink="">
      <xdr:nvSpPr>
        <xdr:cNvPr id="42" name="AutoShape 9"/>
        <xdr:cNvSpPr>
          <a:spLocks noChangeArrowheads="1"/>
        </xdr:cNvSpPr>
      </xdr:nvSpPr>
      <xdr:spPr bwMode="auto">
        <a:xfrm>
          <a:off x="7609444" y="4100538"/>
          <a:ext cx="1245883" cy="339165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>
              <a:solidFill>
                <a:schemeClr val="bg1"/>
              </a:solidFill>
              <a:latin typeface="Arial" charset="0"/>
            </a:rPr>
            <a:t>18.694 GWh</a:t>
          </a:r>
        </a:p>
      </xdr:txBody>
    </xdr:sp>
    <xdr:clientData/>
  </xdr:twoCellAnchor>
  <xdr:twoCellAnchor>
    <xdr:from>
      <xdr:col>5</xdr:col>
      <xdr:colOff>962025</xdr:colOff>
      <xdr:row>28</xdr:row>
      <xdr:rowOff>95250</xdr:rowOff>
    </xdr:from>
    <xdr:to>
      <xdr:col>5</xdr:col>
      <xdr:colOff>1476375</xdr:colOff>
      <xdr:row>28</xdr:row>
      <xdr:rowOff>95250</xdr:rowOff>
    </xdr:to>
    <xdr:sp macro="" textlink="">
      <xdr:nvSpPr>
        <xdr:cNvPr id="43" name="Line 28"/>
        <xdr:cNvSpPr>
          <a:spLocks noChangeShapeType="1"/>
        </xdr:cNvSpPr>
      </xdr:nvSpPr>
      <xdr:spPr bwMode="auto">
        <a:xfrm>
          <a:off x="7381875" y="4286250"/>
          <a:ext cx="6667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187266</xdr:colOff>
      <xdr:row>33</xdr:row>
      <xdr:rowOff>15901</xdr:rowOff>
    </xdr:from>
    <xdr:to>
      <xdr:col>8</xdr:col>
      <xdr:colOff>606701</xdr:colOff>
      <xdr:row>35</xdr:row>
      <xdr:rowOff>54749</xdr:rowOff>
    </xdr:to>
    <xdr:sp macro="" textlink="">
      <xdr:nvSpPr>
        <xdr:cNvPr id="44" name="AutoShape 17"/>
        <xdr:cNvSpPr>
          <a:spLocks noChangeArrowheads="1"/>
        </xdr:cNvSpPr>
      </xdr:nvSpPr>
      <xdr:spPr bwMode="auto">
        <a:xfrm>
          <a:off x="7635816" y="5045101"/>
          <a:ext cx="1324310" cy="391273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marL="0" indent="0" algn="ctr" rtl="0" eaLnBrk="0" fontAlgn="base" hangingPunct="0">
            <a:spcBef>
              <a:spcPct val="0"/>
            </a:spcBef>
            <a:spcAft>
              <a:spcPct val="0"/>
            </a:spcAft>
          </a:pPr>
          <a:r>
            <a:rPr lang="pt-BR" sz="1200" b="1" kern="1200">
              <a:solidFill>
                <a:schemeClr val="bg1"/>
              </a:solidFill>
              <a:latin typeface="Arial" charset="0"/>
              <a:ea typeface="+mn-ea"/>
              <a:cs typeface="+mn-cs"/>
            </a:rPr>
            <a:t>996 GWh</a:t>
          </a:r>
        </a:p>
      </xdr:txBody>
    </xdr:sp>
    <xdr:clientData/>
  </xdr:twoCellAnchor>
  <xdr:twoCellAnchor>
    <xdr:from>
      <xdr:col>5</xdr:col>
      <xdr:colOff>981075</xdr:colOff>
      <xdr:row>33</xdr:row>
      <xdr:rowOff>152400</xdr:rowOff>
    </xdr:from>
    <xdr:to>
      <xdr:col>5</xdr:col>
      <xdr:colOff>1466850</xdr:colOff>
      <xdr:row>33</xdr:row>
      <xdr:rowOff>152400</xdr:rowOff>
    </xdr:to>
    <xdr:sp macro="" textlink="">
      <xdr:nvSpPr>
        <xdr:cNvPr id="45" name="Line 25"/>
        <xdr:cNvSpPr>
          <a:spLocks noChangeShapeType="1"/>
        </xdr:cNvSpPr>
      </xdr:nvSpPr>
      <xdr:spPr bwMode="auto">
        <a:xfrm>
          <a:off x="7400925" y="5181600"/>
          <a:ext cx="4762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311295</xdr:colOff>
      <xdr:row>41</xdr:row>
      <xdr:rowOff>94483</xdr:rowOff>
    </xdr:from>
    <xdr:to>
      <xdr:col>3</xdr:col>
      <xdr:colOff>675509</xdr:colOff>
      <xdr:row>44</xdr:row>
      <xdr:rowOff>123500</xdr:rowOff>
    </xdr:to>
    <xdr:sp macro="" textlink="">
      <xdr:nvSpPr>
        <xdr:cNvPr id="46" name="Text Box 32"/>
        <xdr:cNvSpPr txBox="1">
          <a:spLocks noChangeArrowheads="1"/>
        </xdr:cNvSpPr>
      </xdr:nvSpPr>
      <xdr:spPr bwMode="auto">
        <a:xfrm>
          <a:off x="311295" y="6476233"/>
          <a:ext cx="4021814" cy="514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algn="l" eaLnBrk="0" hangingPunct="0"/>
          <a:r>
            <a:rPr lang="pt-BR" sz="1400" b="1" u="sng">
              <a:solidFill>
                <a:srgbClr val="0000FF"/>
              </a:solidFill>
              <a:latin typeface="Arial" charset="0"/>
            </a:rPr>
            <a:t>Compra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 </a:t>
          </a:r>
          <a:r>
            <a:rPr lang="pt-BR" sz="1400" b="1" u="sng">
              <a:solidFill>
                <a:srgbClr val="0000FF"/>
              </a:solidFill>
              <a:latin typeface="Arial" charset="0"/>
            </a:rPr>
            <a:t> MRE                          </a:t>
          </a:r>
          <a:r>
            <a:rPr lang="pt-BR" sz="1000" b="1" u="sng" baseline="30000">
              <a:solidFill>
                <a:srgbClr val="0000FF"/>
              </a:solidFill>
              <a:latin typeface="Arial" charset="0"/>
            </a:rPr>
            <a:t>	</a:t>
          </a:r>
          <a:r>
            <a:rPr lang="pt-BR" sz="1000" b="1" u="sng" baseline="0">
              <a:solidFill>
                <a:srgbClr val="0000FF"/>
              </a:solidFill>
              <a:latin typeface="Arial" charset="0"/>
            </a:rPr>
            <a:t>                         </a:t>
          </a:r>
          <a:r>
            <a:rPr lang="pt-BR" sz="1400" b="1" u="sng" baseline="0">
              <a:solidFill>
                <a:srgbClr val="0000FF"/>
              </a:solidFill>
              <a:latin typeface="Arial" charset="0"/>
            </a:rPr>
            <a:t>868</a:t>
          </a:r>
          <a:endParaRPr lang="pt-BR" sz="1400" b="1" u="sng">
            <a:solidFill>
              <a:srgbClr val="0000FF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276225</xdr:colOff>
      <xdr:row>38</xdr:row>
      <xdr:rowOff>57150</xdr:rowOff>
    </xdr:from>
    <xdr:to>
      <xdr:col>3</xdr:col>
      <xdr:colOff>628650</xdr:colOff>
      <xdr:row>46</xdr:row>
      <xdr:rowOff>114300</xdr:rowOff>
    </xdr:to>
    <xdr:sp macro="" textlink="">
      <xdr:nvSpPr>
        <xdr:cNvPr id="47" name="Rectangle 5"/>
        <xdr:cNvSpPr>
          <a:spLocks noChangeArrowheads="1"/>
        </xdr:cNvSpPr>
      </xdr:nvSpPr>
      <xdr:spPr bwMode="auto">
        <a:xfrm>
          <a:off x="276225" y="5953125"/>
          <a:ext cx="4010025" cy="13525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0</xdr:col>
      <xdr:colOff>295275</xdr:colOff>
      <xdr:row>22</xdr:row>
      <xdr:rowOff>85725</xdr:rowOff>
    </xdr:from>
    <xdr:to>
      <xdr:col>3</xdr:col>
      <xdr:colOff>609600</xdr:colOff>
      <xdr:row>36</xdr:row>
      <xdr:rowOff>38100</xdr:rowOff>
    </xdr:to>
    <xdr:sp macro="" textlink="">
      <xdr:nvSpPr>
        <xdr:cNvPr id="48" name="Rectangle 5"/>
        <xdr:cNvSpPr>
          <a:spLocks noChangeArrowheads="1"/>
        </xdr:cNvSpPr>
      </xdr:nvSpPr>
      <xdr:spPr bwMode="auto">
        <a:xfrm>
          <a:off x="295275" y="3267075"/>
          <a:ext cx="3971925" cy="23431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6</xdr:col>
      <xdr:colOff>110118</xdr:colOff>
      <xdr:row>22</xdr:row>
      <xdr:rowOff>4087</xdr:rowOff>
    </xdr:from>
    <xdr:to>
      <xdr:col>8</xdr:col>
      <xdr:colOff>451126</xdr:colOff>
      <xdr:row>24</xdr:row>
      <xdr:rowOff>22577</xdr:rowOff>
    </xdr:to>
    <xdr:sp macro="" textlink="$O$26">
      <xdr:nvSpPr>
        <xdr:cNvPr id="49" name="AutoShape 9"/>
        <xdr:cNvSpPr>
          <a:spLocks noChangeArrowheads="1"/>
        </xdr:cNvSpPr>
      </xdr:nvSpPr>
      <xdr:spPr bwMode="auto">
        <a:xfrm>
          <a:off x="7558668" y="3185437"/>
          <a:ext cx="1245883" cy="380440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/>
        <a:p>
          <a:pPr marL="0" indent="0" algn="ctr" rtl="0">
            <a:defRPr sz="1000"/>
          </a:pPr>
          <a:fld id="{C29E37F1-3A0C-4A1C-A350-A9AC4B553E8F}" type="TxLink">
            <a:rPr lang="en-US" sz="1200" b="1" i="0" u="none" strike="noStrike" baseline="0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580 </a:t>
          </a:fld>
          <a:endParaRPr lang="pt-BR" sz="1200" b="1" i="0" u="none" strike="noStrike" baseline="0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1312351</xdr:colOff>
      <xdr:row>17</xdr:row>
      <xdr:rowOff>155740</xdr:rowOff>
    </xdr:from>
    <xdr:to>
      <xdr:col>9</xdr:col>
      <xdr:colOff>2143</xdr:colOff>
      <xdr:row>20</xdr:row>
      <xdr:rowOff>125894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7446451" y="2222665"/>
          <a:ext cx="1718742" cy="722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Vendas no ACR e 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Leilão de ajuste</a:t>
          </a:r>
        </a:p>
      </xdr:txBody>
    </xdr:sp>
    <xdr:clientData/>
  </xdr:twoCellAnchor>
  <xdr:twoCellAnchor>
    <xdr:from>
      <xdr:col>5</xdr:col>
      <xdr:colOff>952500</xdr:colOff>
      <xdr:row>22</xdr:row>
      <xdr:rowOff>152400</xdr:rowOff>
    </xdr:from>
    <xdr:to>
      <xdr:col>5</xdr:col>
      <xdr:colOff>1466850</xdr:colOff>
      <xdr:row>22</xdr:row>
      <xdr:rowOff>152400</xdr:rowOff>
    </xdr:to>
    <xdr:sp macro="" textlink="">
      <xdr:nvSpPr>
        <xdr:cNvPr id="51" name="Line 28"/>
        <xdr:cNvSpPr>
          <a:spLocks noChangeShapeType="1"/>
        </xdr:cNvSpPr>
      </xdr:nvSpPr>
      <xdr:spPr bwMode="auto">
        <a:xfrm>
          <a:off x="7372350" y="3333750"/>
          <a:ext cx="7620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320820</xdr:colOff>
      <xdr:row>39</xdr:row>
      <xdr:rowOff>33487</xdr:rowOff>
    </xdr:from>
    <xdr:to>
      <xdr:col>3</xdr:col>
      <xdr:colOff>685034</xdr:colOff>
      <xdr:row>41</xdr:row>
      <xdr:rowOff>5715</xdr:rowOff>
    </xdr:to>
    <xdr:sp macro="" textlink="">
      <xdr:nvSpPr>
        <xdr:cNvPr id="52" name="Text Box 32"/>
        <xdr:cNvSpPr txBox="1">
          <a:spLocks noChangeArrowheads="1"/>
        </xdr:cNvSpPr>
      </xdr:nvSpPr>
      <xdr:spPr bwMode="auto">
        <a:xfrm>
          <a:off x="320820" y="6091387"/>
          <a:ext cx="4021814" cy="296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Contratos de Compra                4.071                                             </a:t>
          </a:r>
        </a:p>
      </xdr:txBody>
    </xdr:sp>
    <xdr:clientData/>
  </xdr:twoCellAnchor>
  <xdr:twoCellAnchor>
    <xdr:from>
      <xdr:col>0</xdr:col>
      <xdr:colOff>679978</xdr:colOff>
      <xdr:row>23</xdr:row>
      <xdr:rowOff>195957</xdr:rowOff>
    </xdr:from>
    <xdr:to>
      <xdr:col>3</xdr:col>
      <xdr:colOff>515375</xdr:colOff>
      <xdr:row>33</xdr:row>
      <xdr:rowOff>181994</xdr:rowOff>
    </xdr:to>
    <xdr:sp macro="" textlink="">
      <xdr:nvSpPr>
        <xdr:cNvPr id="53" name="Text Box 33"/>
        <xdr:cNvSpPr txBox="1">
          <a:spLocks noChangeArrowheads="1"/>
        </xdr:cNvSpPr>
      </xdr:nvSpPr>
      <xdr:spPr bwMode="auto">
        <a:xfrm>
          <a:off x="679978" y="3539232"/>
          <a:ext cx="3492997" cy="167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no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Geração - Centro de Gravidade    1.078 </a:t>
          </a:r>
          <a:endParaRPr lang="pt-B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Cemig                                              1.107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Geração Igarapé                                   0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Perdas</a:t>
          </a:r>
          <a:r>
            <a:rPr lang="pt-BR" sz="1000" b="1" i="0" baseline="0">
              <a:latin typeface="+mn-lt"/>
              <a:ea typeface="+mn-ea"/>
              <a:cs typeface="+mn-cs"/>
            </a:rPr>
            <a:t>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Geração</a:t>
          </a:r>
          <a:r>
            <a:rPr lang="pt-BR" sz="1000" b="1" i="0" baseline="0">
              <a:latin typeface="+mn-lt"/>
              <a:ea typeface="+mn-ea"/>
              <a:cs typeface="+mn-cs"/>
            </a:rPr>
            <a:t>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RB</a:t>
          </a:r>
          <a:r>
            <a:rPr lang="pt-BR" sz="1000" b="1" i="0" baseline="0">
              <a:latin typeface="+mn-lt"/>
              <a:ea typeface="+mn-ea"/>
              <a:cs typeface="+mn-cs"/>
            </a:rPr>
            <a:t>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                      (29)</a:t>
          </a:r>
        </a:p>
      </xdr:txBody>
    </xdr:sp>
    <xdr:clientData/>
  </xdr:twoCellAnchor>
  <xdr:twoCellAnchor>
    <xdr:from>
      <xdr:col>5</xdr:col>
      <xdr:colOff>981075</xdr:colOff>
      <xdr:row>39</xdr:row>
      <xdr:rowOff>57150</xdr:rowOff>
    </xdr:from>
    <xdr:to>
      <xdr:col>5</xdr:col>
      <xdr:colOff>1457325</xdr:colOff>
      <xdr:row>39</xdr:row>
      <xdr:rowOff>66675</xdr:rowOff>
    </xdr:to>
    <xdr:sp macro="" textlink="">
      <xdr:nvSpPr>
        <xdr:cNvPr id="54" name="Line 25"/>
        <xdr:cNvSpPr>
          <a:spLocks noChangeShapeType="1"/>
        </xdr:cNvSpPr>
      </xdr:nvSpPr>
      <xdr:spPr bwMode="auto">
        <a:xfrm flipV="1">
          <a:off x="7400925" y="6115050"/>
          <a:ext cx="47625" cy="9525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394176</xdr:colOff>
      <xdr:row>32</xdr:row>
      <xdr:rowOff>1099</xdr:rowOff>
    </xdr:from>
    <xdr:to>
      <xdr:col>5</xdr:col>
      <xdr:colOff>962489</xdr:colOff>
      <xdr:row>32</xdr:row>
      <xdr:rowOff>2687</xdr:rowOff>
    </xdr:to>
    <xdr:cxnSp macro="">
      <xdr:nvCxnSpPr>
        <xdr:cNvPr id="55" name="Conector angulado 54"/>
        <xdr:cNvCxnSpPr/>
      </xdr:nvCxnSpPr>
      <xdr:spPr>
        <a:xfrm rot="10800000">
          <a:off x="6814026" y="4868374"/>
          <a:ext cx="568313" cy="1588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1080710</xdr:colOff>
      <xdr:row>22</xdr:row>
      <xdr:rowOff>68426</xdr:rowOff>
    </xdr:from>
    <xdr:to>
      <xdr:col>5</xdr:col>
      <xdr:colOff>625929</xdr:colOff>
      <xdr:row>46</xdr:row>
      <xdr:rowOff>108856</xdr:rowOff>
    </xdr:to>
    <xdr:sp macro="" textlink="">
      <xdr:nvSpPr>
        <xdr:cNvPr id="56" name="Rectangle 6"/>
        <xdr:cNvSpPr>
          <a:spLocks noChangeArrowheads="1"/>
        </xdr:cNvSpPr>
      </xdr:nvSpPr>
      <xdr:spPr bwMode="auto">
        <a:xfrm>
          <a:off x="4738310" y="3249776"/>
          <a:ext cx="2307469" cy="4050455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Energia Comercializada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 8.183 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/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160894</xdr:colOff>
      <xdr:row>27</xdr:row>
      <xdr:rowOff>71463</xdr:rowOff>
    </xdr:from>
    <xdr:to>
      <xdr:col>8</xdr:col>
      <xdr:colOff>501902</xdr:colOff>
      <xdr:row>29</xdr:row>
      <xdr:rowOff>86778</xdr:rowOff>
    </xdr:to>
    <xdr:sp macro="" textlink="$O$28">
      <xdr:nvSpPr>
        <xdr:cNvPr id="57" name="AutoShape 9"/>
        <xdr:cNvSpPr>
          <a:spLocks noChangeArrowheads="1"/>
        </xdr:cNvSpPr>
      </xdr:nvSpPr>
      <xdr:spPr bwMode="auto">
        <a:xfrm>
          <a:off x="7609444" y="4100538"/>
          <a:ext cx="1245883" cy="339165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/>
        <a:p>
          <a:pPr marL="0" indent="0" algn="ctr" rtl="0">
            <a:defRPr sz="1000"/>
          </a:pPr>
          <a:fld id="{803F4EB7-8F17-45E0-8641-54D4E081D95C}" type="TxLink">
            <a:rPr lang="en-US" sz="1200" b="1" i="0" u="none" strike="noStrike" baseline="0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7.007 </a:t>
          </a:fld>
          <a:endParaRPr lang="pt-BR" sz="1200" b="1" i="0" u="none" strike="noStrike" baseline="0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962025</xdr:colOff>
      <xdr:row>28</xdr:row>
      <xdr:rowOff>95250</xdr:rowOff>
    </xdr:from>
    <xdr:to>
      <xdr:col>5</xdr:col>
      <xdr:colOff>1476375</xdr:colOff>
      <xdr:row>28</xdr:row>
      <xdr:rowOff>95250</xdr:rowOff>
    </xdr:to>
    <xdr:sp macro="" textlink="">
      <xdr:nvSpPr>
        <xdr:cNvPr id="58" name="Line 28"/>
        <xdr:cNvSpPr>
          <a:spLocks noChangeShapeType="1"/>
        </xdr:cNvSpPr>
      </xdr:nvSpPr>
      <xdr:spPr bwMode="auto">
        <a:xfrm>
          <a:off x="7381875" y="4286250"/>
          <a:ext cx="6667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152771</xdr:colOff>
      <xdr:row>38</xdr:row>
      <xdr:rowOff>70555</xdr:rowOff>
    </xdr:from>
    <xdr:to>
      <xdr:col>8</xdr:col>
      <xdr:colOff>544286</xdr:colOff>
      <xdr:row>40</xdr:row>
      <xdr:rowOff>133807</xdr:rowOff>
    </xdr:to>
    <xdr:sp macro="" textlink="$O$32">
      <xdr:nvSpPr>
        <xdr:cNvPr id="59" name="AutoShape 9"/>
        <xdr:cNvSpPr>
          <a:spLocks noChangeArrowheads="1"/>
        </xdr:cNvSpPr>
      </xdr:nvSpPr>
      <xdr:spPr bwMode="auto">
        <a:xfrm>
          <a:off x="7601321" y="5966530"/>
          <a:ext cx="1296390" cy="387102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/>
        <a:p>
          <a:pPr marL="0" indent="0" algn="ctr" rtl="0">
            <a:defRPr sz="1000"/>
          </a:pPr>
          <a:fld id="{ED817AF0-18DB-4685-9FD9-067A72A4D263}" type="TxLink">
            <a:rPr lang="en-US" sz="1200" b="1" i="0" u="none" strike="noStrike" baseline="0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596 </a:t>
          </a:fld>
          <a:endParaRPr lang="pt-BR" sz="1200" b="1" i="0" u="none" strike="noStrike" baseline="0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187266</xdr:colOff>
      <xdr:row>32</xdr:row>
      <xdr:rowOff>151972</xdr:rowOff>
    </xdr:from>
    <xdr:to>
      <xdr:col>8</xdr:col>
      <xdr:colOff>606701</xdr:colOff>
      <xdr:row>35</xdr:row>
      <xdr:rowOff>27535</xdr:rowOff>
    </xdr:to>
    <xdr:sp macro="" textlink="$O$30">
      <xdr:nvSpPr>
        <xdr:cNvPr id="60" name="AutoShape 17"/>
        <xdr:cNvSpPr>
          <a:spLocks noChangeArrowheads="1"/>
        </xdr:cNvSpPr>
      </xdr:nvSpPr>
      <xdr:spPr bwMode="auto">
        <a:xfrm>
          <a:off x="7635816" y="5019247"/>
          <a:ext cx="1324310" cy="389913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/>
        <a:p>
          <a:pPr marL="0" indent="0" algn="ctr" rtl="0">
            <a:defRPr sz="1000"/>
          </a:pPr>
          <a:fld id="{59A0AD9A-AC31-45F2-B5B6-3072C5A4AEC3}" type="TxLink">
            <a:rPr lang="en-US" sz="1200" b="1" i="0" u="none" strike="noStrike" baseline="0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0 </a:t>
          </a:fld>
          <a:endParaRPr lang="pt-BR" sz="1200" b="1" i="0" u="none" strike="noStrike" baseline="0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981075</xdr:colOff>
      <xdr:row>33</xdr:row>
      <xdr:rowOff>152400</xdr:rowOff>
    </xdr:from>
    <xdr:to>
      <xdr:col>5</xdr:col>
      <xdr:colOff>1466850</xdr:colOff>
      <xdr:row>33</xdr:row>
      <xdr:rowOff>152400</xdr:rowOff>
    </xdr:to>
    <xdr:sp macro="" textlink="">
      <xdr:nvSpPr>
        <xdr:cNvPr id="61" name="Line 25"/>
        <xdr:cNvSpPr>
          <a:spLocks noChangeShapeType="1"/>
        </xdr:cNvSpPr>
      </xdr:nvSpPr>
      <xdr:spPr bwMode="auto">
        <a:xfrm>
          <a:off x="7400925" y="5181600"/>
          <a:ext cx="47625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47662</xdr:colOff>
      <xdr:row>43</xdr:row>
      <xdr:rowOff>90405</xdr:rowOff>
    </xdr:from>
    <xdr:to>
      <xdr:col>3</xdr:col>
      <xdr:colOff>867461</xdr:colOff>
      <xdr:row>46</xdr:row>
      <xdr:rowOff>108304</xdr:rowOff>
    </xdr:to>
    <xdr:sp macro="" textlink="">
      <xdr:nvSpPr>
        <xdr:cNvPr id="62" name="Text Box 32"/>
        <xdr:cNvSpPr txBox="1">
          <a:spLocks noChangeArrowheads="1"/>
        </xdr:cNvSpPr>
      </xdr:nvSpPr>
      <xdr:spPr bwMode="auto">
        <a:xfrm>
          <a:off x="47662" y="6796005"/>
          <a:ext cx="4477399" cy="503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no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Compra no</a:t>
          </a: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 MRE                          1.553                                                                                                 </a:t>
          </a:r>
        </a:p>
      </xdr:txBody>
    </xdr:sp>
    <xdr:clientData/>
  </xdr:twoCellAnchor>
  <xdr:twoCellAnchor>
    <xdr:from>
      <xdr:col>0</xdr:col>
      <xdr:colOff>285751</xdr:colOff>
      <xdr:row>41</xdr:row>
      <xdr:rowOff>83005</xdr:rowOff>
    </xdr:from>
    <xdr:to>
      <xdr:col>3</xdr:col>
      <xdr:colOff>649965</xdr:colOff>
      <xdr:row>43</xdr:row>
      <xdr:rowOff>55234</xdr:rowOff>
    </xdr:to>
    <xdr:sp macro="" textlink="">
      <xdr:nvSpPr>
        <xdr:cNvPr id="63" name="Text Box 32"/>
        <xdr:cNvSpPr txBox="1">
          <a:spLocks noChangeArrowheads="1"/>
        </xdr:cNvSpPr>
      </xdr:nvSpPr>
      <xdr:spPr bwMode="auto">
        <a:xfrm>
          <a:off x="285751" y="6464755"/>
          <a:ext cx="4021814" cy="296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Compras na CCEE                       1.481                                                                                       </a:t>
          </a:r>
        </a:p>
      </xdr:txBody>
    </xdr:sp>
    <xdr:clientData/>
  </xdr:twoCellAnchor>
  <xdr:twoCellAnchor>
    <xdr:from>
      <xdr:col>6</xdr:col>
      <xdr:colOff>131891</xdr:colOff>
      <xdr:row>44</xdr:row>
      <xdr:rowOff>61752</xdr:rowOff>
    </xdr:from>
    <xdr:to>
      <xdr:col>8</xdr:col>
      <xdr:colOff>532931</xdr:colOff>
      <xdr:row>46</xdr:row>
      <xdr:rowOff>125004</xdr:rowOff>
    </xdr:to>
    <xdr:sp macro="" textlink="$O$34">
      <xdr:nvSpPr>
        <xdr:cNvPr id="64" name="AutoShape 9"/>
        <xdr:cNvSpPr>
          <a:spLocks noChangeArrowheads="1"/>
        </xdr:cNvSpPr>
      </xdr:nvSpPr>
      <xdr:spPr bwMode="auto">
        <a:xfrm>
          <a:off x="7580441" y="6929277"/>
          <a:ext cx="1305915" cy="387102"/>
        </a:xfrm>
        <a:prstGeom prst="flowChartProcess">
          <a:avLst/>
        </a:prstGeom>
        <a:solidFill>
          <a:srgbClr val="00CC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00CC99"/>
          </a:extrusionClr>
        </a:sp3d>
      </xdr:spPr>
      <xdr:txBody>
        <a:bodyPr wrap="square" anchor="ctr">
          <a:flatTx/>
        </a:bodyPr>
        <a:lstStyle/>
        <a:p>
          <a:pPr marL="0" indent="0" algn="ctr" rtl="0">
            <a:defRPr sz="1000"/>
          </a:pPr>
          <a:fld id="{8E1F61C0-9829-4ADC-883F-06F4A3777AC1}" type="TxLink">
            <a:rPr lang="en-US" sz="1200" b="1" i="0" u="none" strike="noStrike" baseline="0">
              <a:solidFill>
                <a:srgbClr val="FFFFFF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0 </a:t>
          </a:fld>
          <a:endParaRPr lang="pt-BR" sz="1200" b="1" i="0" u="none" strike="noStrike" baseline="0">
            <a:solidFill>
              <a:srgbClr val="FFFF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981075</xdr:colOff>
      <xdr:row>43</xdr:row>
      <xdr:rowOff>57150</xdr:rowOff>
    </xdr:from>
    <xdr:to>
      <xdr:col>5</xdr:col>
      <xdr:colOff>1457325</xdr:colOff>
      <xdr:row>43</xdr:row>
      <xdr:rowOff>66675</xdr:rowOff>
    </xdr:to>
    <xdr:sp macro="" textlink="">
      <xdr:nvSpPr>
        <xdr:cNvPr id="65" name="Line 25"/>
        <xdr:cNvSpPr>
          <a:spLocks noChangeShapeType="1"/>
        </xdr:cNvSpPr>
      </xdr:nvSpPr>
      <xdr:spPr bwMode="auto">
        <a:xfrm flipV="1">
          <a:off x="7400925" y="6762750"/>
          <a:ext cx="47625" cy="9525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1418939</xdr:colOff>
      <xdr:row>35</xdr:row>
      <xdr:rowOff>116416</xdr:rowOff>
    </xdr:from>
    <xdr:to>
      <xdr:col>9</xdr:col>
      <xdr:colOff>195506</xdr:colOff>
      <xdr:row>37</xdr:row>
      <xdr:rowOff>107614</xdr:rowOff>
    </xdr:to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7448264" y="5498041"/>
          <a:ext cx="1910292" cy="343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 kern="12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Vendas </a:t>
          </a:r>
          <a:r>
            <a:rPr lang="pt-BR" sz="1200" b="1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na CCEE</a:t>
          </a:r>
          <a:endParaRPr lang="pt-BR" sz="1200" b="1" kern="12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1407584</xdr:colOff>
      <xdr:row>41</xdr:row>
      <xdr:rowOff>107613</xdr:rowOff>
    </xdr:from>
    <xdr:to>
      <xdr:col>9</xdr:col>
      <xdr:colOff>193676</xdr:colOff>
      <xdr:row>43</xdr:row>
      <xdr:rowOff>98811</xdr:rowOff>
    </xdr:to>
    <xdr:sp macro="" textlink="">
      <xdr:nvSpPr>
        <xdr:cNvPr id="67" name="Text Box 10"/>
        <xdr:cNvSpPr txBox="1">
          <a:spLocks noChangeArrowheads="1"/>
        </xdr:cNvSpPr>
      </xdr:nvSpPr>
      <xdr:spPr bwMode="auto">
        <a:xfrm>
          <a:off x="7446434" y="6489363"/>
          <a:ext cx="1910292" cy="31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pt-BR"/>
          </a:defPPr>
          <a:lvl1pPr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charset="0"/>
              <a:ea typeface="+mn-ea"/>
              <a:cs typeface="+mn-cs"/>
            </a:defRPr>
          </a:lvl9pPr>
        </a:lstStyle>
        <a:p>
          <a:pPr eaLnBrk="0" hangingPunct="0"/>
          <a:r>
            <a:rPr lang="pt-BR" sz="1200" b="1" kern="12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Vendas </a:t>
          </a:r>
          <a:r>
            <a:rPr lang="pt-BR" sz="1200" b="1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no MRE</a:t>
          </a:r>
          <a:endParaRPr lang="pt-BR" sz="1200" b="1" kern="12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1701</xdr:colOff>
      <xdr:row>6</xdr:row>
      <xdr:rowOff>167880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7357" cy="1168005"/>
        </a:xfrm>
        <a:prstGeom prst="rect">
          <a:avLst/>
        </a:prstGeom>
      </xdr:spPr>
    </xdr:pic>
    <xdr:clientData/>
  </xdr:twoCellAnchor>
  <xdr:twoCellAnchor>
    <xdr:from>
      <xdr:col>2</xdr:col>
      <xdr:colOff>121632</xdr:colOff>
      <xdr:row>1</xdr:row>
      <xdr:rowOff>15877</xdr:rowOff>
    </xdr:from>
    <xdr:to>
      <xdr:col>7</xdr:col>
      <xdr:colOff>588309</xdr:colOff>
      <xdr:row>6</xdr:row>
      <xdr:rowOff>37354</xdr:rowOff>
    </xdr:to>
    <xdr:sp macro="" textlink="">
      <xdr:nvSpPr>
        <xdr:cNvPr id="70" name="CaixaDeTexto 69"/>
        <xdr:cNvSpPr txBox="1"/>
      </xdr:nvSpPr>
      <xdr:spPr>
        <a:xfrm>
          <a:off x="2610038" y="182565"/>
          <a:ext cx="5717334" cy="854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1.1 BALANÇO DE ENERGIA ELETRICA 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 editAs="oneCell">
    <xdr:from>
      <xdr:col>15</xdr:col>
      <xdr:colOff>18710</xdr:colOff>
      <xdr:row>7</xdr:row>
      <xdr:rowOff>161584</xdr:rowOff>
    </xdr:from>
    <xdr:to>
      <xdr:col>16</xdr:col>
      <xdr:colOff>402091</xdr:colOff>
      <xdr:row>9</xdr:row>
      <xdr:rowOff>131421</xdr:rowOff>
    </xdr:to>
    <xdr:pic>
      <xdr:nvPicPr>
        <xdr:cNvPr id="74" name="Imagem 73" descr="Descrição: Cemig GT color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9929" y="1364115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154779</xdr:colOff>
      <xdr:row>4</xdr:row>
      <xdr:rowOff>95249</xdr:rowOff>
    </xdr:from>
    <xdr:to>
      <xdr:col>16</xdr:col>
      <xdr:colOff>487458</xdr:colOff>
      <xdr:row>6</xdr:row>
      <xdr:rowOff>19049</xdr:rowOff>
    </xdr:to>
    <xdr:grpSp>
      <xdr:nvGrpSpPr>
        <xdr:cNvPr id="75" name="Agrupar 46">
          <a:hlinkClick xmlns:r="http://schemas.openxmlformats.org/officeDocument/2006/relationships" r:id="rId3"/>
        </xdr:cNvPr>
        <xdr:cNvGrpSpPr/>
      </xdr:nvGrpSpPr>
      <xdr:grpSpPr>
        <a:xfrm>
          <a:off x="9905998" y="761999"/>
          <a:ext cx="939898" cy="257175"/>
          <a:chOff x="7817675" y="768144"/>
          <a:chExt cx="918516" cy="249238"/>
        </a:xfrm>
      </xdr:grpSpPr>
      <xdr:sp macro="" textlink="">
        <xdr:nvSpPr>
          <xdr:cNvPr id="76" name="Retângulo Arredondado 4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7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5</xdr:row>
      <xdr:rowOff>141733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906" cy="1094233"/>
        </a:xfrm>
        <a:prstGeom prst="rect">
          <a:avLst/>
        </a:prstGeom>
      </xdr:spPr>
    </xdr:pic>
    <xdr:clientData/>
  </xdr:twoCellAnchor>
  <xdr:twoCellAnchor>
    <xdr:from>
      <xdr:col>1</xdr:col>
      <xdr:colOff>768350</xdr:colOff>
      <xdr:row>1</xdr:row>
      <xdr:rowOff>50800</xdr:rowOff>
    </xdr:from>
    <xdr:to>
      <xdr:col>4</xdr:col>
      <xdr:colOff>0</xdr:colOff>
      <xdr:row>4</xdr:row>
      <xdr:rowOff>58738</xdr:rowOff>
    </xdr:to>
    <xdr:sp macro="" textlink="">
      <xdr:nvSpPr>
        <xdr:cNvPr id="4" name="CaixaDeTexto 3"/>
        <xdr:cNvSpPr txBox="1"/>
      </xdr:nvSpPr>
      <xdr:spPr>
        <a:xfrm>
          <a:off x="1803400" y="241300"/>
          <a:ext cx="7245350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2.1 RECEITA OPERACIONAL</a:t>
          </a:r>
        </a:p>
      </xdr:txBody>
    </xdr:sp>
    <xdr:clientData/>
  </xdr:twoCellAnchor>
  <xdr:twoCellAnchor editAs="oneCell">
    <xdr:from>
      <xdr:col>3</xdr:col>
      <xdr:colOff>357194</xdr:colOff>
      <xdr:row>6</xdr:row>
      <xdr:rowOff>1</xdr:rowOff>
    </xdr:from>
    <xdr:to>
      <xdr:col>3</xdr:col>
      <xdr:colOff>1347794</xdr:colOff>
      <xdr:row>7</xdr:row>
      <xdr:rowOff>65088</xdr:rowOff>
    </xdr:to>
    <xdr:pic>
      <xdr:nvPicPr>
        <xdr:cNvPr id="12" name="Imagem 11" descr="Descrição: Cemig GT color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82" y="1143001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309562</xdr:colOff>
      <xdr:row>4</xdr:row>
      <xdr:rowOff>0</xdr:rowOff>
    </xdr:from>
    <xdr:to>
      <xdr:col>3</xdr:col>
      <xdr:colOff>1249460</xdr:colOff>
      <xdr:row>5</xdr:row>
      <xdr:rowOff>66675</xdr:rowOff>
    </xdr:to>
    <xdr:grpSp>
      <xdr:nvGrpSpPr>
        <xdr:cNvPr id="8" name="Agrupar 46">
          <a:hlinkClick xmlns:r="http://schemas.openxmlformats.org/officeDocument/2006/relationships" r:id="rId3"/>
        </xdr:cNvPr>
        <xdr:cNvGrpSpPr/>
      </xdr:nvGrpSpPr>
      <xdr:grpSpPr>
        <a:xfrm>
          <a:off x="6572250" y="762000"/>
          <a:ext cx="939898" cy="257175"/>
          <a:chOff x="7817675" y="768144"/>
          <a:chExt cx="918516" cy="249238"/>
        </a:xfrm>
      </xdr:grpSpPr>
      <xdr:sp macro="" textlink="">
        <xdr:nvSpPr>
          <xdr:cNvPr id="13" name="Retângulo Arredondado 4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4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71438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5219" cy="1125983"/>
        </a:xfrm>
        <a:prstGeom prst="rect">
          <a:avLst/>
        </a:prstGeom>
      </xdr:spPr>
    </xdr:pic>
    <xdr:clientData/>
  </xdr:twoCellAnchor>
  <xdr:twoCellAnchor>
    <xdr:from>
      <xdr:col>1</xdr:col>
      <xdr:colOff>992188</xdr:colOff>
      <xdr:row>1</xdr:row>
      <xdr:rowOff>79372</xdr:rowOff>
    </xdr:from>
    <xdr:to>
      <xdr:col>4</xdr:col>
      <xdr:colOff>35719</xdr:colOff>
      <xdr:row>3</xdr:row>
      <xdr:rowOff>134934</xdr:rowOff>
    </xdr:to>
    <xdr:sp macro="" textlink="">
      <xdr:nvSpPr>
        <xdr:cNvPr id="4" name="CaixaDeTexto 3"/>
        <xdr:cNvSpPr txBox="1"/>
      </xdr:nvSpPr>
      <xdr:spPr>
        <a:xfrm>
          <a:off x="1801813" y="269872"/>
          <a:ext cx="5627687" cy="43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200">
              <a:solidFill>
                <a:srgbClr val="008228"/>
              </a:solidFill>
              <a:latin typeface="Arial Black" panose="020B0A04020102020204" pitchFamily="34" charset="0"/>
            </a:rPr>
            <a:t>2.2 CUSTOS E DESPESAS OPERACIONAIS</a:t>
          </a:r>
        </a:p>
      </xdr:txBody>
    </xdr:sp>
    <xdr:clientData/>
  </xdr:twoCellAnchor>
  <xdr:twoCellAnchor editAs="oneCell">
    <xdr:from>
      <xdr:col>3</xdr:col>
      <xdr:colOff>404818</xdr:colOff>
      <xdr:row>6</xdr:row>
      <xdr:rowOff>35719</xdr:rowOff>
    </xdr:from>
    <xdr:to>
      <xdr:col>4</xdr:col>
      <xdr:colOff>26200</xdr:colOff>
      <xdr:row>7</xdr:row>
      <xdr:rowOff>219869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1" y="1178719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380999</xdr:colOff>
      <xdr:row>4</xdr:row>
      <xdr:rowOff>11906</xdr:rowOff>
    </xdr:from>
    <xdr:to>
      <xdr:col>3</xdr:col>
      <xdr:colOff>1320897</xdr:colOff>
      <xdr:row>5</xdr:row>
      <xdr:rowOff>78581</xdr:rowOff>
    </xdr:to>
    <xdr:grpSp>
      <xdr:nvGrpSpPr>
        <xdr:cNvPr id="8" name="Agrupar 46">
          <a:hlinkClick xmlns:r="http://schemas.openxmlformats.org/officeDocument/2006/relationships" r:id="rId3"/>
        </xdr:cNvPr>
        <xdr:cNvGrpSpPr/>
      </xdr:nvGrpSpPr>
      <xdr:grpSpPr>
        <a:xfrm>
          <a:off x="6405562" y="773906"/>
          <a:ext cx="939898" cy="257175"/>
          <a:chOff x="7817675" y="768144"/>
          <a:chExt cx="918516" cy="249238"/>
        </a:xfrm>
      </xdr:grpSpPr>
      <xdr:sp macro="" textlink="">
        <xdr:nvSpPr>
          <xdr:cNvPr id="10" name="Retângulo Arredondado 4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1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35719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7594" cy="1118046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0</xdr:row>
      <xdr:rowOff>134938</xdr:rowOff>
    </xdr:from>
    <xdr:to>
      <xdr:col>6</xdr:col>
      <xdr:colOff>531812</xdr:colOff>
      <xdr:row>4</xdr:row>
      <xdr:rowOff>34926</xdr:rowOff>
    </xdr:to>
    <xdr:sp macro="" textlink="">
      <xdr:nvSpPr>
        <xdr:cNvPr id="4" name="CaixaDeTexto 3"/>
        <xdr:cNvSpPr txBox="1"/>
      </xdr:nvSpPr>
      <xdr:spPr>
        <a:xfrm>
          <a:off x="1363662" y="134938"/>
          <a:ext cx="7431088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rgbClr val="008228"/>
              </a:solidFill>
              <a:latin typeface="Arial Black" panose="020B0A04020102020204" pitchFamily="34" charset="0"/>
            </a:rPr>
            <a:t>2.3 LAJIDA</a:t>
          </a:r>
        </a:p>
      </xdr:txBody>
    </xdr:sp>
    <xdr:clientData/>
  </xdr:twoCellAnchor>
  <xdr:twoCellAnchor>
    <xdr:from>
      <xdr:col>4</xdr:col>
      <xdr:colOff>188669</xdr:colOff>
      <xdr:row>4</xdr:row>
      <xdr:rowOff>51018</xdr:rowOff>
    </xdr:from>
    <xdr:to>
      <xdr:col>4</xdr:col>
      <xdr:colOff>1001271</xdr:colOff>
      <xdr:row>5</xdr:row>
      <xdr:rowOff>95035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6498982" y="813018"/>
          <a:ext cx="812602" cy="234517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4</xdr:col>
      <xdr:colOff>95254</xdr:colOff>
      <xdr:row>5</xdr:row>
      <xdr:rowOff>238125</xdr:rowOff>
    </xdr:from>
    <xdr:to>
      <xdr:col>5</xdr:col>
      <xdr:colOff>14292</xdr:colOff>
      <xdr:row>6</xdr:row>
      <xdr:rowOff>255587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7" y="1190625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904875</xdr:colOff>
      <xdr:row>5</xdr:row>
      <xdr:rowOff>157609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93906" cy="1110109"/>
        </a:xfrm>
        <a:prstGeom prst="rect">
          <a:avLst/>
        </a:prstGeom>
      </xdr:spPr>
    </xdr:pic>
    <xdr:clientData/>
  </xdr:twoCellAnchor>
  <xdr:twoCellAnchor>
    <xdr:from>
      <xdr:col>1</xdr:col>
      <xdr:colOff>774699</xdr:colOff>
      <xdr:row>1</xdr:row>
      <xdr:rowOff>44450</xdr:rowOff>
    </xdr:from>
    <xdr:to>
      <xdr:col>4</xdr:col>
      <xdr:colOff>952500</xdr:colOff>
      <xdr:row>4</xdr:row>
      <xdr:rowOff>122238</xdr:rowOff>
    </xdr:to>
    <xdr:sp macro="" textlink="">
      <xdr:nvSpPr>
        <xdr:cNvPr id="4" name="CaixaDeTexto 3"/>
        <xdr:cNvSpPr txBox="1"/>
      </xdr:nvSpPr>
      <xdr:spPr>
        <a:xfrm>
          <a:off x="1841499" y="228600"/>
          <a:ext cx="7162801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2.4 RESULTADO FINANCEIRO</a:t>
          </a:r>
        </a:p>
      </xdr:txBody>
    </xdr:sp>
    <xdr:clientData/>
  </xdr:twoCellAnchor>
  <xdr:twoCellAnchor>
    <xdr:from>
      <xdr:col>4</xdr:col>
      <xdr:colOff>84682</xdr:colOff>
      <xdr:row>4</xdr:row>
      <xdr:rowOff>54191</xdr:rowOff>
    </xdr:from>
    <xdr:to>
      <xdr:col>4</xdr:col>
      <xdr:colOff>921096</xdr:colOff>
      <xdr:row>5</xdr:row>
      <xdr:rowOff>96621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573713" y="816191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309561</xdr:colOff>
      <xdr:row>5</xdr:row>
      <xdr:rowOff>154781</xdr:rowOff>
    </xdr:from>
    <xdr:to>
      <xdr:col>4</xdr:col>
      <xdr:colOff>26193</xdr:colOff>
      <xdr:row>6</xdr:row>
      <xdr:rowOff>255587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4" y="1107281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23813</xdr:colOff>
      <xdr:row>5</xdr:row>
      <xdr:rowOff>144909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1344" cy="1097409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1</xdr:row>
      <xdr:rowOff>44450</xdr:rowOff>
    </xdr:from>
    <xdr:to>
      <xdr:col>8</xdr:col>
      <xdr:colOff>0</xdr:colOff>
      <xdr:row>4</xdr:row>
      <xdr:rowOff>115888</xdr:rowOff>
    </xdr:to>
    <xdr:sp macro="" textlink="">
      <xdr:nvSpPr>
        <xdr:cNvPr id="4" name="CaixaDeTexto 3"/>
        <xdr:cNvSpPr txBox="1"/>
      </xdr:nvSpPr>
      <xdr:spPr>
        <a:xfrm>
          <a:off x="1816100" y="228600"/>
          <a:ext cx="7169150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2.5 ENDIVIDAMENTO</a:t>
          </a:r>
        </a:p>
      </xdr:txBody>
    </xdr:sp>
    <xdr:clientData/>
  </xdr:twoCellAnchor>
  <xdr:twoCellAnchor editAs="oneCell">
    <xdr:from>
      <xdr:col>6</xdr:col>
      <xdr:colOff>583405</xdr:colOff>
      <xdr:row>6</xdr:row>
      <xdr:rowOff>59531</xdr:rowOff>
    </xdr:from>
    <xdr:to>
      <xdr:col>7</xdr:col>
      <xdr:colOff>635793</xdr:colOff>
      <xdr:row>7</xdr:row>
      <xdr:rowOff>112712</xdr:rowOff>
    </xdr:to>
    <xdr:pic>
      <xdr:nvPicPr>
        <xdr:cNvPr id="11" name="Imagem 10" descr="Descrição: Cemig GT color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1218" y="1202531"/>
          <a:ext cx="885825" cy="3032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595312</xdr:colOff>
      <xdr:row>3</xdr:row>
      <xdr:rowOff>178594</xdr:rowOff>
    </xdr:from>
    <xdr:to>
      <xdr:col>7</xdr:col>
      <xdr:colOff>598289</xdr:colOff>
      <xdr:row>5</xdr:row>
      <xdr:rowOff>30524</xdr:rowOff>
    </xdr:to>
    <xdr:grpSp>
      <xdr:nvGrpSpPr>
        <xdr:cNvPr id="12" name="Agrupar 4">
          <a:hlinkClick xmlns:r="http://schemas.openxmlformats.org/officeDocument/2006/relationships" r:id="rId3"/>
        </xdr:cNvPr>
        <xdr:cNvGrpSpPr/>
      </xdr:nvGrpSpPr>
      <xdr:grpSpPr>
        <a:xfrm>
          <a:off x="5953125" y="750094"/>
          <a:ext cx="836414" cy="232930"/>
          <a:chOff x="7817675" y="768144"/>
          <a:chExt cx="918516" cy="249238"/>
        </a:xfrm>
      </xdr:grpSpPr>
      <xdr:sp macro="" textlink="">
        <xdr:nvSpPr>
          <xdr:cNvPr id="13" name="Retângulo Arredondado 5">
            <a:hlinkClick xmlns:r="http://schemas.openxmlformats.org/officeDocument/2006/relationships" r:id="rId4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4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152847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32875" cy="1073597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42863</xdr:rowOff>
    </xdr:from>
    <xdr:to>
      <xdr:col>5</xdr:col>
      <xdr:colOff>0</xdr:colOff>
      <xdr:row>4</xdr:row>
      <xdr:rowOff>117476</xdr:rowOff>
    </xdr:to>
    <xdr:sp macro="" textlink="">
      <xdr:nvSpPr>
        <xdr:cNvPr id="4" name="CaixaDeTexto 3"/>
        <xdr:cNvSpPr txBox="1"/>
      </xdr:nvSpPr>
      <xdr:spPr>
        <a:xfrm>
          <a:off x="1770063" y="225426"/>
          <a:ext cx="70485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2.6 INVESTIMENTOS</a:t>
          </a:r>
        </a:p>
      </xdr:txBody>
    </xdr:sp>
    <xdr:clientData/>
  </xdr:twoCellAnchor>
  <xdr:twoCellAnchor>
    <xdr:from>
      <xdr:col>4</xdr:col>
      <xdr:colOff>388939</xdr:colOff>
      <xdr:row>4</xdr:row>
      <xdr:rowOff>39689</xdr:rowOff>
    </xdr:from>
    <xdr:to>
      <xdr:col>4</xdr:col>
      <xdr:colOff>1225353</xdr:colOff>
      <xdr:row>5</xdr:row>
      <xdr:rowOff>82119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592220" y="801689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4</xdr:col>
      <xdr:colOff>178594</xdr:colOff>
      <xdr:row>6</xdr:row>
      <xdr:rowOff>23813</xdr:rowOff>
    </xdr:from>
    <xdr:to>
      <xdr:col>4</xdr:col>
      <xdr:colOff>1169194</xdr:colOff>
      <xdr:row>7</xdr:row>
      <xdr:rowOff>136525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166813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34132</xdr:colOff>
      <xdr:row>4</xdr:row>
      <xdr:rowOff>329060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34438" cy="1065660"/>
        </a:xfrm>
        <a:prstGeom prst="rect">
          <a:avLst/>
        </a:prstGeom>
      </xdr:spPr>
    </xdr:pic>
    <xdr:clientData/>
  </xdr:twoCellAnchor>
  <xdr:twoCellAnchor>
    <xdr:from>
      <xdr:col>1</xdr:col>
      <xdr:colOff>735013</xdr:colOff>
      <xdr:row>0</xdr:row>
      <xdr:rowOff>60326</xdr:rowOff>
    </xdr:from>
    <xdr:to>
      <xdr:col>5</xdr:col>
      <xdr:colOff>0</xdr:colOff>
      <xdr:row>4</xdr:row>
      <xdr:rowOff>381000</xdr:rowOff>
    </xdr:to>
    <xdr:sp macro="" textlink="">
      <xdr:nvSpPr>
        <xdr:cNvPr id="4" name="CaixaDeTexto 3"/>
        <xdr:cNvSpPr txBox="1"/>
      </xdr:nvSpPr>
      <xdr:spPr>
        <a:xfrm>
          <a:off x="1712913" y="60326"/>
          <a:ext cx="6669087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ATIVO</a:t>
          </a:r>
        </a:p>
      </xdr:txBody>
    </xdr:sp>
    <xdr:clientData/>
  </xdr:twoCellAnchor>
  <xdr:twoCellAnchor>
    <xdr:from>
      <xdr:col>3</xdr:col>
      <xdr:colOff>1198564</xdr:colOff>
      <xdr:row>4</xdr:row>
      <xdr:rowOff>31751</xdr:rowOff>
    </xdr:from>
    <xdr:to>
      <xdr:col>4</xdr:col>
      <xdr:colOff>780853</xdr:colOff>
      <xdr:row>4</xdr:row>
      <xdr:rowOff>256744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89789" y="793751"/>
          <a:ext cx="763389" cy="224993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95250</xdr:colOff>
      <xdr:row>4</xdr:row>
      <xdr:rowOff>392907</xdr:rowOff>
    </xdr:from>
    <xdr:to>
      <xdr:col>3</xdr:col>
      <xdr:colOff>1085850</xdr:colOff>
      <xdr:row>6</xdr:row>
      <xdr:rowOff>172244</xdr:rowOff>
    </xdr:to>
    <xdr:pic>
      <xdr:nvPicPr>
        <xdr:cNvPr id="9" name="Imagem 8" descr="Descrição: Cemig GT color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54907"/>
          <a:ext cx="990600" cy="37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TISTICA\Balanco_Energia_PCAR\2020\Balan&#231;o%20de%20Energia%20El&#233;trica_2020_2005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ES"/>
      <sheetName val="Confere"/>
      <sheetName val="Configurações"/>
      <sheetName val="RESUMO 20F (Sem Cruzamento)"/>
      <sheetName val="Infograma"/>
      <sheetName val="RESUMO 20F"/>
      <sheetName val="PlanejamentoC&amp;V"/>
      <sheetName val="CEMIG HOLDING_APENAS_INTEGRAIS"/>
      <sheetName val="EnergiaSecundaria"/>
      <sheetName val="SazoCCEAR"/>
      <sheetName val="Dados_PC-PM"/>
      <sheetName val="CEMIG D"/>
      <sheetName val="CEMIG G"/>
      <sheetName val="CEMIG_Conv"/>
      <sheetName val="CEMIG_I0"/>
      <sheetName val="CEMIG_I1"/>
      <sheetName val="CEMIG_I5"/>
      <sheetName val="CEMIG_I8"/>
      <sheetName val="CEMIG_2I5"/>
      <sheetName val="CEMIG PCH G"/>
      <sheetName val="CEMIG PCH I1"/>
      <sheetName val="CEMIG PCH I5"/>
      <sheetName val="HORIZONTES G"/>
      <sheetName val="HORIZONTES I1 G"/>
      <sheetName val="HORIZONTES I5 G"/>
      <sheetName val="ROSAL G"/>
      <sheetName val="SA CARVALHO G"/>
      <sheetName val="SPE G"/>
      <sheetName val="SPE TRES MARIAS"/>
      <sheetName val="SPE CAMARGOS"/>
      <sheetName val="SPE ITUTINGA"/>
      <sheetName val="SPE SALTO GRANDE"/>
      <sheetName val="SPE GERA LESTE"/>
      <sheetName val="SPE GERA OESTE"/>
      <sheetName val="SPE GERA SUL"/>
    </sheetNames>
    <sheetDataSet>
      <sheetData sheetId="0"/>
      <sheetData sheetId="1"/>
      <sheetData sheetId="2"/>
      <sheetData sheetId="3"/>
      <sheetData sheetId="4">
        <row r="5">
          <cell r="F5">
            <v>18694.665165014998</v>
          </cell>
        </row>
        <row r="69">
          <cell r="C69">
            <v>1107.3878295559998</v>
          </cell>
          <cell r="F69">
            <v>579.74077299999999</v>
          </cell>
        </row>
        <row r="71">
          <cell r="C71">
            <v>0</v>
          </cell>
          <cell r="F71">
            <v>7006.8654816549979</v>
          </cell>
        </row>
        <row r="73">
          <cell r="C73">
            <v>-29.184463863000001</v>
          </cell>
          <cell r="F73">
            <v>0</v>
          </cell>
        </row>
        <row r="75">
          <cell r="C75">
            <v>4070.780471176</v>
          </cell>
          <cell r="F75">
            <v>596.22527381600003</v>
          </cell>
        </row>
        <row r="77">
          <cell r="C77">
            <v>1480.9951354069999</v>
          </cell>
          <cell r="F77">
            <v>0</v>
          </cell>
        </row>
        <row r="79">
          <cell r="C79">
            <v>1552.852556195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showRowColHeaders="0" tabSelected="1" zoomScale="80" zoomScaleNormal="80" workbookViewId="0"/>
  </sheetViews>
  <sheetFormatPr defaultColWidth="0" defaultRowHeight="15" zeroHeight="1" x14ac:dyDescent="0.25"/>
  <cols>
    <col min="1" max="15" width="8.7109375" style="1" customWidth="1"/>
    <col min="16" max="16384" width="8.7109375" style="1" hidden="1"/>
  </cols>
  <sheetData>
    <row r="1" spans="13:15" x14ac:dyDescent="0.25">
      <c r="M1" s="25"/>
      <c r="N1" s="25"/>
      <c r="O1" s="25"/>
    </row>
    <row r="2" spans="13:15" x14ac:dyDescent="0.25">
      <c r="M2" s="25"/>
      <c r="N2" s="25"/>
      <c r="O2" s="25"/>
    </row>
    <row r="3" spans="13:15" x14ac:dyDescent="0.25">
      <c r="M3" s="25"/>
      <c r="N3" s="25"/>
      <c r="O3" s="25"/>
    </row>
    <row r="4" spans="13:15" x14ac:dyDescent="0.25">
      <c r="M4" s="25"/>
      <c r="N4" s="25"/>
      <c r="O4" s="25"/>
    </row>
    <row r="5" spans="13:15" x14ac:dyDescent="0.25">
      <c r="M5" s="25"/>
      <c r="N5" s="25"/>
      <c r="O5" s="25"/>
    </row>
    <row r="6" spans="13:15" x14ac:dyDescent="0.25">
      <c r="M6" s="25"/>
      <c r="N6" s="25"/>
      <c r="O6" s="25"/>
    </row>
    <row r="7" spans="13:15" x14ac:dyDescent="0.25">
      <c r="M7" s="25"/>
      <c r="N7" s="25"/>
      <c r="O7" s="25"/>
    </row>
    <row r="8" spans="13:15" x14ac:dyDescent="0.25">
      <c r="M8" s="25"/>
      <c r="N8" s="25"/>
      <c r="O8" s="25"/>
    </row>
    <row r="9" spans="13:15" x14ac:dyDescent="0.25">
      <c r="M9" s="25"/>
      <c r="N9" s="25"/>
      <c r="O9" s="25"/>
    </row>
    <row r="10" spans="13:15" x14ac:dyDescent="0.25">
      <c r="M10" s="25"/>
      <c r="N10" s="25"/>
      <c r="O10" s="25"/>
    </row>
    <row r="11" spans="13:15" x14ac:dyDescent="0.25">
      <c r="M11" s="25"/>
      <c r="N11" s="25"/>
      <c r="O11" s="25"/>
    </row>
    <row r="12" spans="13:15" x14ac:dyDescent="0.25">
      <c r="M12" s="25"/>
      <c r="N12" s="25"/>
      <c r="O12" s="25"/>
    </row>
    <row r="13" spans="13:15" x14ac:dyDescent="0.25">
      <c r="M13" s="25"/>
      <c r="N13" s="25"/>
      <c r="O13" s="25"/>
    </row>
    <row r="14" spans="13:15" x14ac:dyDescent="0.25">
      <c r="M14" s="25"/>
      <c r="N14" s="25"/>
      <c r="O14" s="25"/>
    </row>
    <row r="15" spans="13:15" x14ac:dyDescent="0.25">
      <c r="M15" s="25"/>
      <c r="N15" s="25"/>
      <c r="O15" s="25"/>
    </row>
    <row r="16" spans="13:15" x14ac:dyDescent="0.25">
      <c r="M16" s="25"/>
      <c r="N16" s="25"/>
      <c r="O16" s="25"/>
    </row>
    <row r="17" spans="13:15" x14ac:dyDescent="0.25">
      <c r="M17" s="25"/>
      <c r="N17" s="25"/>
      <c r="O17" s="25"/>
    </row>
    <row r="18" spans="13:15" x14ac:dyDescent="0.25">
      <c r="M18" s="25"/>
      <c r="N18" s="25"/>
      <c r="O18" s="25"/>
    </row>
    <row r="19" spans="13:15" x14ac:dyDescent="0.25">
      <c r="M19" s="25"/>
      <c r="N19" s="25"/>
      <c r="O19" s="25"/>
    </row>
    <row r="20" spans="13:15" x14ac:dyDescent="0.25">
      <c r="M20" s="25"/>
      <c r="N20" s="25"/>
      <c r="O20" s="25"/>
    </row>
    <row r="21" spans="13:15" x14ac:dyDescent="0.25">
      <c r="M21" s="25"/>
      <c r="N21" s="25"/>
      <c r="O21" s="25"/>
    </row>
    <row r="22" spans="13:15" x14ac:dyDescent="0.25">
      <c r="M22" s="25"/>
      <c r="N22" s="25"/>
      <c r="O22" s="25"/>
    </row>
    <row r="23" spans="13:15" x14ac:dyDescent="0.25">
      <c r="M23" s="25"/>
      <c r="N23" s="25"/>
      <c r="O23" s="25"/>
    </row>
    <row r="24" spans="13:15" x14ac:dyDescent="0.25">
      <c r="M24" s="25"/>
      <c r="N24" s="25"/>
      <c r="O24" s="25"/>
    </row>
    <row r="25" spans="13:15" x14ac:dyDescent="0.25">
      <c r="M25" s="25"/>
      <c r="N25" s="25"/>
      <c r="O25" s="25"/>
    </row>
    <row r="26" spans="13:15" x14ac:dyDescent="0.25">
      <c r="M26" s="25"/>
      <c r="N26" s="25"/>
      <c r="O26" s="25"/>
    </row>
    <row r="27" spans="13:15" x14ac:dyDescent="0.25">
      <c r="M27" s="25"/>
      <c r="N27" s="25"/>
      <c r="O27" s="25"/>
    </row>
    <row r="28" spans="13:15" x14ac:dyDescent="0.25">
      <c r="M28" s="25"/>
      <c r="N28" s="25"/>
      <c r="O28" s="25"/>
    </row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10.85546875" customWidth="1"/>
    <col min="2" max="2" width="61.85546875" bestFit="1" customWidth="1"/>
    <col min="3" max="3" width="15.85546875" customWidth="1"/>
    <col min="4" max="4" width="18.85546875" customWidth="1"/>
    <col min="5" max="5" width="12.5703125" customWidth="1"/>
    <col min="6" max="16384" width="8.7109375" hidden="1"/>
  </cols>
  <sheetData>
    <row r="1" spans="2:4" x14ac:dyDescent="0.25"/>
    <row r="2" spans="2:4" x14ac:dyDescent="0.25"/>
    <row r="3" spans="2:4" x14ac:dyDescent="0.25"/>
    <row r="4" spans="2:4" ht="17.25" customHeight="1" x14ac:dyDescent="0.25">
      <c r="B4" s="159"/>
      <c r="C4" s="160"/>
      <c r="D4" s="160"/>
    </row>
    <row r="5" spans="2:4" ht="17.25" customHeight="1" x14ac:dyDescent="0.25">
      <c r="B5" s="160"/>
      <c r="C5" s="160"/>
      <c r="D5" s="160"/>
    </row>
    <row r="6" spans="2:4" ht="17.25" customHeight="1" x14ac:dyDescent="0.25">
      <c r="B6" s="160"/>
      <c r="C6" s="160"/>
      <c r="D6" s="160"/>
    </row>
    <row r="7" spans="2:4" ht="20.45" customHeight="1" x14ac:dyDescent="0.25">
      <c r="B7" s="22" t="s">
        <v>0</v>
      </c>
      <c r="C7" s="23"/>
      <c r="D7" s="23"/>
    </row>
    <row r="8" spans="2:4" ht="20.45" customHeight="1" x14ac:dyDescent="0.25">
      <c r="B8" s="164"/>
      <c r="C8" s="154" t="s">
        <v>74</v>
      </c>
      <c r="D8" s="155"/>
    </row>
    <row r="9" spans="2:4" ht="20.45" customHeight="1" x14ac:dyDescent="0.25">
      <c r="B9" s="164"/>
      <c r="C9" s="29">
        <v>43921</v>
      </c>
      <c r="D9" s="29">
        <v>43830</v>
      </c>
    </row>
    <row r="10" spans="2:4" ht="20.45" customHeight="1" x14ac:dyDescent="0.25">
      <c r="B10" s="112" t="s">
        <v>102</v>
      </c>
      <c r="C10" s="133"/>
      <c r="D10" s="133"/>
    </row>
    <row r="11" spans="2:4" s="9" customFormat="1" ht="20.45" customHeight="1" x14ac:dyDescent="0.2">
      <c r="B11" s="115" t="s">
        <v>128</v>
      </c>
      <c r="C11" s="113">
        <v>452654</v>
      </c>
      <c r="D11" s="113">
        <v>224102</v>
      </c>
    </row>
    <row r="12" spans="2:4" s="9" customFormat="1" ht="20.45" customHeight="1" x14ac:dyDescent="0.2">
      <c r="B12" s="115" t="s">
        <v>129</v>
      </c>
      <c r="C12" s="113">
        <v>648775</v>
      </c>
      <c r="D12" s="113">
        <v>693996</v>
      </c>
    </row>
    <row r="13" spans="2:4" s="9" customFormat="1" ht="20.45" customHeight="1" x14ac:dyDescent="0.2">
      <c r="B13" s="115" t="s">
        <v>130</v>
      </c>
      <c r="C13" s="113">
        <v>319394</v>
      </c>
      <c r="D13" s="113">
        <v>422312</v>
      </c>
    </row>
    <row r="14" spans="2:4" s="9" customFormat="1" ht="20.45" customHeight="1" x14ac:dyDescent="0.2">
      <c r="B14" s="115" t="s">
        <v>131</v>
      </c>
      <c r="C14" s="113">
        <v>45618</v>
      </c>
      <c r="D14" s="113">
        <v>133868</v>
      </c>
    </row>
    <row r="15" spans="2:4" s="9" customFormat="1" ht="20.45" customHeight="1" x14ac:dyDescent="0.2">
      <c r="B15" s="115" t="s">
        <v>132</v>
      </c>
      <c r="C15" s="113">
        <v>62146</v>
      </c>
      <c r="D15" s="113">
        <v>51248</v>
      </c>
    </row>
    <row r="16" spans="2:4" s="9" customFormat="1" ht="20.45" customHeight="1" x14ac:dyDescent="0.2">
      <c r="B16" s="115" t="s">
        <v>133</v>
      </c>
      <c r="C16" s="113">
        <v>169731</v>
      </c>
      <c r="D16" s="113">
        <v>168785</v>
      </c>
    </row>
    <row r="17" spans="2:4" s="9" customFormat="1" ht="20.45" customHeight="1" x14ac:dyDescent="0.2">
      <c r="B17" s="115" t="s">
        <v>134</v>
      </c>
      <c r="C17" s="113">
        <v>63209</v>
      </c>
      <c r="D17" s="113">
        <v>62550</v>
      </c>
    </row>
    <row r="18" spans="2:4" s="9" customFormat="1" ht="20.45" customHeight="1" x14ac:dyDescent="0.2">
      <c r="B18" s="115" t="s">
        <v>135</v>
      </c>
      <c r="C18" s="113">
        <v>781769</v>
      </c>
      <c r="D18" s="113">
        <v>781769</v>
      </c>
    </row>
    <row r="19" spans="2:4" s="9" customFormat="1" ht="20.45" customHeight="1" x14ac:dyDescent="0.2">
      <c r="B19" s="115" t="s">
        <v>136</v>
      </c>
      <c r="C19" s="113">
        <v>46743</v>
      </c>
      <c r="D19" s="113">
        <v>51020</v>
      </c>
    </row>
    <row r="20" spans="2:4" s="9" customFormat="1" ht="20.45" customHeight="1" x14ac:dyDescent="0.2">
      <c r="B20" s="115" t="s">
        <v>137</v>
      </c>
      <c r="C20" s="113">
        <v>15249</v>
      </c>
      <c r="D20" s="113">
        <v>16724</v>
      </c>
    </row>
    <row r="21" spans="2:4" s="9" customFormat="1" ht="20.45" customHeight="1" x14ac:dyDescent="0.2">
      <c r="B21" s="115" t="s">
        <v>138</v>
      </c>
      <c r="C21" s="113">
        <v>168299</v>
      </c>
      <c r="D21" s="113">
        <v>169138</v>
      </c>
    </row>
    <row r="22" spans="2:4" s="9" customFormat="1" ht="20.45" customHeight="1" x14ac:dyDescent="0.2">
      <c r="B22" s="112" t="s">
        <v>116</v>
      </c>
      <c r="C22" s="127">
        <v>2773587</v>
      </c>
      <c r="D22" s="128">
        <v>2775512</v>
      </c>
    </row>
    <row r="23" spans="2:4" s="9" customFormat="1" ht="20.45" customHeight="1" x14ac:dyDescent="0.2">
      <c r="B23" s="115"/>
      <c r="C23" s="113"/>
      <c r="D23" s="113"/>
    </row>
    <row r="24" spans="2:4" s="9" customFormat="1" ht="20.45" customHeight="1" x14ac:dyDescent="0.2">
      <c r="B24" s="112" t="s">
        <v>117</v>
      </c>
      <c r="C24" s="113"/>
      <c r="D24" s="113"/>
    </row>
    <row r="25" spans="2:4" s="9" customFormat="1" ht="20.45" customHeight="1" x14ac:dyDescent="0.2">
      <c r="B25" s="115" t="s">
        <v>128</v>
      </c>
      <c r="C25" s="113">
        <v>7751232</v>
      </c>
      <c r="D25" s="113">
        <v>5997355</v>
      </c>
    </row>
    <row r="26" spans="2:4" s="9" customFormat="1" ht="20.45" customHeight="1" x14ac:dyDescent="0.2">
      <c r="B26" s="115" t="s">
        <v>129</v>
      </c>
      <c r="C26" s="113">
        <v>565957</v>
      </c>
      <c r="D26" s="113">
        <v>971330</v>
      </c>
    </row>
    <row r="27" spans="2:4" s="9" customFormat="1" ht="20.45" customHeight="1" x14ac:dyDescent="0.2">
      <c r="B27" s="115" t="s">
        <v>118</v>
      </c>
      <c r="C27" s="113">
        <v>320615</v>
      </c>
      <c r="D27" s="113">
        <v>403108</v>
      </c>
    </row>
    <row r="28" spans="2:4" s="9" customFormat="1" ht="20.45" customHeight="1" x14ac:dyDescent="0.2">
      <c r="B28" s="115" t="s">
        <v>139</v>
      </c>
      <c r="C28" s="113">
        <v>144</v>
      </c>
      <c r="D28" s="113">
        <v>352</v>
      </c>
    </row>
    <row r="29" spans="2:4" s="9" customFormat="1" ht="20.45" customHeight="1" x14ac:dyDescent="0.2">
      <c r="B29" s="115" t="s">
        <v>140</v>
      </c>
      <c r="C29" s="113">
        <v>53236</v>
      </c>
      <c r="D29" s="113">
        <v>45298</v>
      </c>
    </row>
    <row r="30" spans="2:4" s="9" customFormat="1" ht="20.45" customHeight="1" x14ac:dyDescent="0.2">
      <c r="B30" s="115" t="s">
        <v>141</v>
      </c>
      <c r="C30" s="113">
        <v>1378408</v>
      </c>
      <c r="D30" s="113">
        <v>1372337</v>
      </c>
    </row>
    <row r="31" spans="2:4" s="9" customFormat="1" ht="20.45" customHeight="1" x14ac:dyDescent="0.2">
      <c r="B31" s="115" t="s">
        <v>142</v>
      </c>
      <c r="C31" s="113">
        <v>404957</v>
      </c>
      <c r="D31" s="113">
        <v>400457</v>
      </c>
    </row>
    <row r="32" spans="2:4" s="9" customFormat="1" ht="20.45" customHeight="1" x14ac:dyDescent="0.2">
      <c r="B32" s="115" t="s">
        <v>143</v>
      </c>
      <c r="C32" s="113">
        <v>503653</v>
      </c>
      <c r="D32" s="113">
        <v>482841</v>
      </c>
    </row>
    <row r="33" spans="2:4" s="9" customFormat="1" ht="20.45" customHeight="1" x14ac:dyDescent="0.2">
      <c r="B33" s="115" t="s">
        <v>137</v>
      </c>
      <c r="C33" s="113">
        <v>36585</v>
      </c>
      <c r="D33" s="113">
        <v>38335</v>
      </c>
    </row>
    <row r="34" spans="2:4" s="9" customFormat="1" ht="20.45" customHeight="1" x14ac:dyDescent="0.2">
      <c r="B34" s="115" t="s">
        <v>138</v>
      </c>
      <c r="C34" s="113">
        <v>40450</v>
      </c>
      <c r="D34" s="113">
        <v>39926</v>
      </c>
    </row>
    <row r="35" spans="2:4" s="9" customFormat="1" ht="20.45" customHeight="1" x14ac:dyDescent="0.2">
      <c r="B35" s="112" t="s">
        <v>144</v>
      </c>
      <c r="C35" s="127">
        <v>11055237</v>
      </c>
      <c r="D35" s="128">
        <v>9751339</v>
      </c>
    </row>
    <row r="36" spans="2:4" s="9" customFormat="1" ht="20.45" customHeight="1" x14ac:dyDescent="0.2">
      <c r="B36" s="112" t="s">
        <v>145</v>
      </c>
      <c r="C36" s="127">
        <v>13828824</v>
      </c>
      <c r="D36" s="128">
        <v>12526851</v>
      </c>
    </row>
    <row r="37" spans="2:4" s="9" customFormat="1" ht="20.45" customHeight="1" x14ac:dyDescent="0.2">
      <c r="B37" s="115"/>
      <c r="C37" s="113"/>
      <c r="D37" s="113"/>
    </row>
    <row r="38" spans="2:4" s="9" customFormat="1" ht="20.45" customHeight="1" x14ac:dyDescent="0.2">
      <c r="B38" s="112" t="s">
        <v>146</v>
      </c>
      <c r="C38" s="113"/>
      <c r="D38" s="113"/>
    </row>
    <row r="39" spans="2:4" s="9" customFormat="1" ht="20.45" customHeight="1" x14ac:dyDescent="0.2">
      <c r="B39" s="115" t="s">
        <v>147</v>
      </c>
      <c r="C39" s="113">
        <v>2600000</v>
      </c>
      <c r="D39" s="113">
        <v>2600000</v>
      </c>
    </row>
    <row r="40" spans="2:4" s="9" customFormat="1" ht="20.45" customHeight="1" x14ac:dyDescent="0.2">
      <c r="B40" s="115" t="s">
        <v>148</v>
      </c>
      <c r="C40" s="113">
        <v>2758086</v>
      </c>
      <c r="D40" s="113">
        <v>2757210</v>
      </c>
    </row>
    <row r="41" spans="2:4" s="9" customFormat="1" ht="20.45" customHeight="1" x14ac:dyDescent="0.2">
      <c r="B41" s="115" t="s">
        <v>149</v>
      </c>
      <c r="C41" s="113">
        <v>-222434</v>
      </c>
      <c r="D41" s="113">
        <v>-221009</v>
      </c>
    </row>
    <row r="42" spans="2:4" ht="19.5" customHeight="1" x14ac:dyDescent="0.25">
      <c r="B42" s="115" t="s">
        <v>150</v>
      </c>
      <c r="C42" s="113">
        <v>-3488</v>
      </c>
      <c r="D42" s="113" t="s">
        <v>32</v>
      </c>
    </row>
    <row r="43" spans="2:4" x14ac:dyDescent="0.25">
      <c r="B43" s="112" t="s">
        <v>151</v>
      </c>
      <c r="C43" s="127">
        <v>5132164</v>
      </c>
      <c r="D43" s="128">
        <v>5136201</v>
      </c>
    </row>
    <row r="44" spans="2:4" ht="15.75" thickBot="1" x14ac:dyDescent="0.3">
      <c r="B44" s="112" t="s">
        <v>152</v>
      </c>
      <c r="C44" s="124">
        <v>18960988</v>
      </c>
      <c r="D44" s="125">
        <v>17663052</v>
      </c>
    </row>
    <row r="45" spans="2:4" ht="15.75" thickTop="1" x14ac:dyDescent="0.25">
      <c r="B45" s="140"/>
      <c r="C45" s="140"/>
      <c r="D45" s="140"/>
    </row>
    <row r="46" spans="2:4" x14ac:dyDescent="0.25"/>
    <row r="47" spans="2:4" x14ac:dyDescent="0.25"/>
    <row r="48" spans="2:4" x14ac:dyDescent="0.25"/>
    <row r="49" x14ac:dyDescent="0.25"/>
    <row r="50" x14ac:dyDescent="0.25"/>
    <row r="51" x14ac:dyDescent="0.25"/>
    <row r="52" x14ac:dyDescent="0.25"/>
  </sheetData>
  <mergeCells count="3">
    <mergeCell ref="B4:D6"/>
    <mergeCell ref="B8:B9"/>
    <mergeCell ref="C8:D8"/>
  </mergeCells>
  <conditionalFormatting sqref="B10:D42">
    <cfRule type="expression" dxfId="4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51"/>
  <sheetViews>
    <sheetView showGridLines="0" showRowColHeaders="0" zoomScale="80" zoomScaleNormal="80" workbookViewId="0"/>
  </sheetViews>
  <sheetFormatPr defaultColWidth="8.7109375" defaultRowHeight="15" x14ac:dyDescent="0.25"/>
  <cols>
    <col min="1" max="1" width="10.42578125" customWidth="1"/>
    <col min="2" max="2" width="54.42578125" customWidth="1"/>
    <col min="3" max="4" width="21" customWidth="1"/>
    <col min="5" max="5" width="12.42578125" customWidth="1"/>
  </cols>
  <sheetData>
    <row r="5" spans="2:4" x14ac:dyDescent="0.25">
      <c r="B5" s="159"/>
      <c r="C5" s="159"/>
      <c r="D5" s="159"/>
    </row>
    <row r="6" spans="2:4" x14ac:dyDescent="0.25">
      <c r="B6" s="160"/>
      <c r="C6" s="160"/>
      <c r="D6" s="160"/>
    </row>
    <row r="7" spans="2:4" ht="7.5" customHeight="1" x14ac:dyDescent="0.25">
      <c r="B7" s="160"/>
      <c r="C7" s="160"/>
      <c r="D7" s="160"/>
    </row>
    <row r="8" spans="2:4" ht="32.1" customHeight="1" x14ac:dyDescent="0.25">
      <c r="B8" s="24" t="s">
        <v>1</v>
      </c>
      <c r="C8" s="24"/>
      <c r="D8" s="24"/>
    </row>
    <row r="9" spans="2:4" ht="32.1" customHeight="1" x14ac:dyDescent="0.25">
      <c r="B9" s="164"/>
      <c r="C9" s="154" t="s">
        <v>74</v>
      </c>
      <c r="D9" s="155"/>
    </row>
    <row r="10" spans="2:4" ht="31.5" customHeight="1" x14ac:dyDescent="0.25">
      <c r="B10" s="164"/>
      <c r="C10" s="29" t="s">
        <v>23</v>
      </c>
      <c r="D10" s="29" t="s">
        <v>24</v>
      </c>
    </row>
    <row r="11" spans="2:4" ht="29.1" customHeight="1" x14ac:dyDescent="0.25">
      <c r="B11" s="112" t="s">
        <v>153</v>
      </c>
      <c r="C11" s="120">
        <v>1891666</v>
      </c>
      <c r="D11" s="120">
        <v>1954876</v>
      </c>
    </row>
    <row r="12" spans="2:4" ht="21" customHeight="1" x14ac:dyDescent="0.25">
      <c r="B12" s="112"/>
      <c r="C12" s="113"/>
      <c r="D12" s="113"/>
    </row>
    <row r="13" spans="2:4" ht="21" customHeight="1" x14ac:dyDescent="0.25">
      <c r="B13" s="112" t="s">
        <v>154</v>
      </c>
      <c r="C13" s="113"/>
      <c r="D13" s="113"/>
    </row>
    <row r="14" spans="2:4" ht="21" customHeight="1" x14ac:dyDescent="0.25">
      <c r="B14" s="115" t="s">
        <v>155</v>
      </c>
      <c r="C14" s="113"/>
      <c r="D14" s="113"/>
    </row>
    <row r="15" spans="2:4" ht="21" customHeight="1" x14ac:dyDescent="0.25">
      <c r="B15" s="115" t="s">
        <v>42</v>
      </c>
      <c r="C15" s="113">
        <v>-49434</v>
      </c>
      <c r="D15" s="113">
        <v>-46085</v>
      </c>
    </row>
    <row r="16" spans="2:4" ht="21" customHeight="1" x14ac:dyDescent="0.25">
      <c r="B16" s="115" t="s">
        <v>43</v>
      </c>
      <c r="C16" s="116">
        <v>-913749</v>
      </c>
      <c r="D16" s="117">
        <v>-782920</v>
      </c>
    </row>
    <row r="17" spans="2:4" ht="21" customHeight="1" x14ac:dyDescent="0.25">
      <c r="B17" s="141"/>
      <c r="C17" s="119">
        <v>-963183</v>
      </c>
      <c r="D17" s="119">
        <v>-829005</v>
      </c>
    </row>
    <row r="18" spans="2:4" ht="21" customHeight="1" x14ac:dyDescent="0.25">
      <c r="B18" s="112" t="s">
        <v>156</v>
      </c>
      <c r="C18" s="113"/>
      <c r="D18" s="113"/>
    </row>
    <row r="19" spans="2:4" ht="21" customHeight="1" x14ac:dyDescent="0.25">
      <c r="B19" s="115" t="s">
        <v>157</v>
      </c>
      <c r="C19" s="113">
        <v>-57767</v>
      </c>
      <c r="D19" s="113">
        <v>-68731</v>
      </c>
    </row>
    <row r="20" spans="2:4" ht="21" customHeight="1" x14ac:dyDescent="0.25">
      <c r="B20" s="115" t="s">
        <v>38</v>
      </c>
      <c r="C20" s="113">
        <v>-1705</v>
      </c>
      <c r="D20" s="113">
        <v>-4214</v>
      </c>
    </row>
    <row r="21" spans="2:4" ht="21" customHeight="1" x14ac:dyDescent="0.25">
      <c r="B21" s="115" t="s">
        <v>39</v>
      </c>
      <c r="C21" s="113">
        <v>-18193</v>
      </c>
      <c r="D21" s="113">
        <v>-18762</v>
      </c>
    </row>
    <row r="22" spans="2:4" ht="21" customHeight="1" x14ac:dyDescent="0.25">
      <c r="B22" s="115" t="s">
        <v>40</v>
      </c>
      <c r="C22" s="113">
        <v>-48261</v>
      </c>
      <c r="D22" s="113">
        <v>-43223</v>
      </c>
    </row>
    <row r="23" spans="2:4" ht="21" customHeight="1" x14ac:dyDescent="0.25">
      <c r="B23" s="115" t="s">
        <v>158</v>
      </c>
      <c r="C23" s="113">
        <v>-6925</v>
      </c>
      <c r="D23" s="113">
        <v>-2405</v>
      </c>
    </row>
    <row r="24" spans="2:4" ht="21" customHeight="1" x14ac:dyDescent="0.25">
      <c r="B24" s="115" t="s">
        <v>44</v>
      </c>
      <c r="C24" s="113">
        <v>-47198</v>
      </c>
      <c r="D24" s="113">
        <v>-28087</v>
      </c>
    </row>
    <row r="25" spans="2:4" ht="21" customHeight="1" x14ac:dyDescent="0.25">
      <c r="B25" s="115" t="s">
        <v>159</v>
      </c>
      <c r="C25" s="116">
        <v>-1866</v>
      </c>
      <c r="D25" s="117">
        <v>775</v>
      </c>
    </row>
    <row r="26" spans="2:4" ht="21" customHeight="1" x14ac:dyDescent="0.25">
      <c r="B26" s="141"/>
      <c r="C26" s="119">
        <v>-181915</v>
      </c>
      <c r="D26" s="119">
        <v>-164647</v>
      </c>
    </row>
    <row r="27" spans="2:4" ht="21" customHeight="1" x14ac:dyDescent="0.25">
      <c r="B27" s="112"/>
      <c r="C27" s="113"/>
      <c r="D27" s="113"/>
    </row>
    <row r="28" spans="2:4" ht="21" customHeight="1" x14ac:dyDescent="0.25">
      <c r="B28" s="112" t="s">
        <v>160</v>
      </c>
      <c r="C28" s="120">
        <v>-1145098</v>
      </c>
      <c r="D28" s="120">
        <v>-993652</v>
      </c>
    </row>
    <row r="29" spans="2:4" ht="21" customHeight="1" x14ac:dyDescent="0.25">
      <c r="B29" s="112"/>
      <c r="C29" s="113"/>
      <c r="D29" s="120"/>
    </row>
    <row r="30" spans="2:4" ht="21" customHeight="1" x14ac:dyDescent="0.25">
      <c r="B30" s="112" t="s">
        <v>161</v>
      </c>
      <c r="C30" s="120">
        <v>746568</v>
      </c>
      <c r="D30" s="120">
        <v>961224</v>
      </c>
    </row>
    <row r="31" spans="2:4" ht="21" customHeight="1" x14ac:dyDescent="0.25">
      <c r="B31" s="112"/>
      <c r="C31" s="113"/>
      <c r="D31" s="113"/>
    </row>
    <row r="32" spans="2:4" ht="21" customHeight="1" x14ac:dyDescent="0.25">
      <c r="B32" s="112" t="s">
        <v>162</v>
      </c>
      <c r="C32" s="113"/>
      <c r="D32" s="113"/>
    </row>
    <row r="33" spans="2:4" ht="21" customHeight="1" x14ac:dyDescent="0.25">
      <c r="B33" s="115" t="s">
        <v>163</v>
      </c>
      <c r="C33" s="113">
        <v>-3543</v>
      </c>
      <c r="D33" s="113">
        <v>-16698</v>
      </c>
    </row>
    <row r="34" spans="2:4" ht="21" customHeight="1" x14ac:dyDescent="0.25">
      <c r="B34" s="115" t="s">
        <v>164</v>
      </c>
      <c r="C34" s="113">
        <v>-42359</v>
      </c>
      <c r="D34" s="113">
        <v>-47334</v>
      </c>
    </row>
    <row r="35" spans="2:4" ht="21" customHeight="1" x14ac:dyDescent="0.25">
      <c r="B35" s="115" t="s">
        <v>165</v>
      </c>
      <c r="C35" s="116">
        <v>-53374</v>
      </c>
      <c r="D35" s="117">
        <v>-51335</v>
      </c>
    </row>
    <row r="36" spans="2:4" ht="21" customHeight="1" x14ac:dyDescent="0.25">
      <c r="B36" s="115"/>
      <c r="C36" s="119">
        <v>-99276</v>
      </c>
      <c r="D36" s="119">
        <v>-115367</v>
      </c>
    </row>
    <row r="37" spans="2:4" ht="21" customHeight="1" x14ac:dyDescent="0.25">
      <c r="B37" s="112"/>
      <c r="C37" s="113"/>
      <c r="D37" s="113"/>
    </row>
    <row r="38" spans="2:4" x14ac:dyDescent="0.25">
      <c r="B38" s="115" t="s">
        <v>166</v>
      </c>
      <c r="C38" s="113">
        <v>5457</v>
      </c>
      <c r="D38" s="113">
        <v>36679</v>
      </c>
    </row>
    <row r="39" spans="2:4" ht="21" customHeight="1" x14ac:dyDescent="0.25">
      <c r="B39" s="137"/>
      <c r="C39" s="116"/>
      <c r="D39" s="117"/>
    </row>
    <row r="40" spans="2:4" ht="21" customHeight="1" x14ac:dyDescent="0.25">
      <c r="B40" s="112" t="s">
        <v>167</v>
      </c>
      <c r="C40" s="119">
        <v>652749</v>
      </c>
      <c r="D40" s="119">
        <v>882536</v>
      </c>
    </row>
    <row r="41" spans="2:4" x14ac:dyDescent="0.25">
      <c r="B41" s="115"/>
      <c r="C41" s="113"/>
      <c r="D41" s="113"/>
    </row>
    <row r="42" spans="2:4" ht="21" customHeight="1" x14ac:dyDescent="0.25">
      <c r="B42" s="115" t="s">
        <v>168</v>
      </c>
      <c r="C42" s="113">
        <v>1341869</v>
      </c>
      <c r="D42" s="113">
        <v>196743</v>
      </c>
    </row>
    <row r="43" spans="2:4" ht="21" customHeight="1" x14ac:dyDescent="0.25">
      <c r="B43" s="115" t="s">
        <v>169</v>
      </c>
      <c r="C43" s="116">
        <v>-2031542</v>
      </c>
      <c r="D43" s="117">
        <v>-262103</v>
      </c>
    </row>
    <row r="44" spans="2:4" ht="21" customHeight="1" x14ac:dyDescent="0.25">
      <c r="B44" s="112" t="s">
        <v>170</v>
      </c>
      <c r="C44" s="119">
        <v>-36924</v>
      </c>
      <c r="D44" s="119">
        <v>817176</v>
      </c>
    </row>
    <row r="45" spans="2:4" ht="21" customHeight="1" x14ac:dyDescent="0.25">
      <c r="B45" s="112"/>
      <c r="C45" s="113"/>
      <c r="D45" s="113"/>
    </row>
    <row r="46" spans="2:4" ht="21" customHeight="1" x14ac:dyDescent="0.25">
      <c r="B46" s="115" t="s">
        <v>171</v>
      </c>
      <c r="C46" s="113">
        <v>-49649</v>
      </c>
      <c r="D46" s="113">
        <v>-206709</v>
      </c>
    </row>
    <row r="47" spans="2:4" ht="21" customHeight="1" x14ac:dyDescent="0.25">
      <c r="B47" s="115" t="s">
        <v>118</v>
      </c>
      <c r="C47" s="113">
        <v>82536</v>
      </c>
      <c r="D47" s="113">
        <v>-27251</v>
      </c>
    </row>
    <row r="48" spans="2:4" ht="21" customHeight="1" thickBot="1" x14ac:dyDescent="0.3">
      <c r="B48" s="112" t="s">
        <v>172</v>
      </c>
      <c r="C48" s="124">
        <v>-4037</v>
      </c>
      <c r="D48" s="125">
        <v>583216</v>
      </c>
    </row>
    <row r="49" spans="2:4" ht="21" customHeight="1" thickTop="1" x14ac:dyDescent="0.25">
      <c r="B49" s="112" t="s">
        <v>173</v>
      </c>
      <c r="C49" s="142">
        <v>-1.4E-3</v>
      </c>
      <c r="D49" s="142">
        <v>0.20130000000000001</v>
      </c>
    </row>
    <row r="50" spans="2:4" x14ac:dyDescent="0.25">
      <c r="B50" s="2"/>
      <c r="C50" s="2"/>
      <c r="D50" s="2"/>
    </row>
    <row r="51" spans="2:4" x14ac:dyDescent="0.25">
      <c r="B51" s="2"/>
      <c r="C51" s="2"/>
      <c r="D51" s="2"/>
    </row>
  </sheetData>
  <mergeCells count="3">
    <mergeCell ref="B9:B10"/>
    <mergeCell ref="C9:D9"/>
    <mergeCell ref="B5:D7"/>
  </mergeCells>
  <conditionalFormatting sqref="B11:D38 B40:D40 B39:C39 B42:D49 B41:C41">
    <cfRule type="expression" dxfId="3" priority="3">
      <formula>MOD(ROW(),2)=0</formula>
    </cfRule>
  </conditionalFormatting>
  <conditionalFormatting sqref="D41">
    <cfRule type="expression" dxfId="2" priority="1">
      <formula>MOD(ROW(),2)=0</formula>
    </cfRule>
  </conditionalFormatting>
  <conditionalFormatting sqref="D39">
    <cfRule type="expression" dxfId="1" priority="2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80"/>
  <sheetViews>
    <sheetView showGridLines="0" showRowColHeaders="0" zoomScale="80" zoomScaleNormal="80" workbookViewId="0"/>
  </sheetViews>
  <sheetFormatPr defaultColWidth="0" defaultRowHeight="15" x14ac:dyDescent="0.25"/>
  <cols>
    <col min="1" max="1" width="2.85546875" customWidth="1"/>
    <col min="2" max="2" width="90.140625" customWidth="1"/>
    <col min="3" max="4" width="12.140625" customWidth="1"/>
    <col min="5" max="5" width="2.85546875" customWidth="1"/>
    <col min="6" max="16384" width="8.7109375" hidden="1"/>
  </cols>
  <sheetData>
    <row r="7" spans="2:4" ht="9.6" customHeight="1" x14ac:dyDescent="0.25">
      <c r="B7" s="152"/>
      <c r="C7" s="157"/>
      <c r="D7" s="157"/>
    </row>
    <row r="8" spans="2:4" x14ac:dyDescent="0.25">
      <c r="B8" s="6" t="s">
        <v>0</v>
      </c>
      <c r="C8" s="2"/>
      <c r="D8" s="2"/>
    </row>
    <row r="9" spans="2:4" x14ac:dyDescent="0.25">
      <c r="B9" s="164"/>
      <c r="C9" s="154" t="s">
        <v>74</v>
      </c>
      <c r="D9" s="155"/>
    </row>
    <row r="10" spans="2:4" ht="32.450000000000003" customHeight="1" x14ac:dyDescent="0.25">
      <c r="B10" s="164"/>
      <c r="C10" s="29" t="s">
        <v>23</v>
      </c>
      <c r="D10" s="29" t="s">
        <v>24</v>
      </c>
    </row>
    <row r="11" spans="2:4" ht="36.6" customHeight="1" x14ac:dyDescent="0.25">
      <c r="B11" s="93" t="s">
        <v>174</v>
      </c>
      <c r="C11" s="107"/>
      <c r="D11" s="107"/>
    </row>
    <row r="12" spans="2:4" ht="21" customHeight="1" x14ac:dyDescent="0.25">
      <c r="B12" s="70" t="s">
        <v>175</v>
      </c>
      <c r="C12" s="71">
        <v>-4037</v>
      </c>
      <c r="D12" s="71">
        <v>583216</v>
      </c>
    </row>
    <row r="13" spans="2:4" ht="21" customHeight="1" x14ac:dyDescent="0.25">
      <c r="B13" s="68" t="s">
        <v>176</v>
      </c>
      <c r="C13" s="69"/>
      <c r="D13" s="69"/>
    </row>
    <row r="14" spans="2:4" ht="21" customHeight="1" x14ac:dyDescent="0.25">
      <c r="B14" s="72" t="s">
        <v>177</v>
      </c>
      <c r="C14" s="71"/>
      <c r="D14" s="71"/>
    </row>
    <row r="15" spans="2:4" ht="21" customHeight="1" x14ac:dyDescent="0.25">
      <c r="B15" s="68" t="s">
        <v>40</v>
      </c>
      <c r="C15" s="69">
        <v>52439</v>
      </c>
      <c r="D15" s="69">
        <v>47122</v>
      </c>
    </row>
    <row r="16" spans="2:4" ht="21" customHeight="1" x14ac:dyDescent="0.25">
      <c r="B16" s="70" t="s">
        <v>178</v>
      </c>
      <c r="C16" s="71">
        <v>1328</v>
      </c>
      <c r="D16" s="71">
        <v>1650</v>
      </c>
    </row>
    <row r="17" spans="2:4" ht="21" customHeight="1" x14ac:dyDescent="0.25">
      <c r="B17" s="68" t="s">
        <v>179</v>
      </c>
      <c r="C17" s="69">
        <v>-156430</v>
      </c>
      <c r="D17" s="69">
        <v>-113287</v>
      </c>
    </row>
    <row r="18" spans="2:4" ht="21" customHeight="1" x14ac:dyDescent="0.25">
      <c r="B18" s="70" t="s">
        <v>180</v>
      </c>
      <c r="C18" s="71">
        <v>-2071</v>
      </c>
      <c r="D18" s="71">
        <v>-5596</v>
      </c>
    </row>
    <row r="19" spans="2:4" ht="21" customHeight="1" x14ac:dyDescent="0.25">
      <c r="B19" s="68" t="s">
        <v>181</v>
      </c>
      <c r="C19" s="69">
        <v>-5457</v>
      </c>
      <c r="D19" s="69">
        <v>-36679</v>
      </c>
    </row>
    <row r="20" spans="2:4" ht="21" customHeight="1" x14ac:dyDescent="0.25">
      <c r="B20" s="70" t="s">
        <v>182</v>
      </c>
      <c r="C20" s="71">
        <v>266279</v>
      </c>
      <c r="D20" s="71">
        <v>192491</v>
      </c>
    </row>
    <row r="21" spans="2:4" ht="21" customHeight="1" x14ac:dyDescent="0.25">
      <c r="B21" s="68" t="s">
        <v>183</v>
      </c>
      <c r="C21" s="69">
        <v>1752000</v>
      </c>
      <c r="D21" s="69">
        <v>32847</v>
      </c>
    </row>
    <row r="22" spans="2:4" ht="21" customHeight="1" x14ac:dyDescent="0.25">
      <c r="B22" s="70" t="s">
        <v>184</v>
      </c>
      <c r="C22" s="71">
        <v>2987</v>
      </c>
      <c r="D22" s="71">
        <v>2877</v>
      </c>
    </row>
    <row r="23" spans="2:4" ht="21" customHeight="1" x14ac:dyDescent="0.25">
      <c r="B23" s="68" t="s">
        <v>118</v>
      </c>
      <c r="C23" s="69">
        <v>-82536</v>
      </c>
      <c r="D23" s="69">
        <v>27251</v>
      </c>
    </row>
    <row r="24" spans="2:4" ht="21" customHeight="1" x14ac:dyDescent="0.25">
      <c r="B24" s="70" t="s">
        <v>185</v>
      </c>
      <c r="C24" s="71">
        <v>-4302</v>
      </c>
      <c r="D24" s="71" t="s">
        <v>32</v>
      </c>
    </row>
    <row r="25" spans="2:4" ht="21" customHeight="1" x14ac:dyDescent="0.25">
      <c r="B25" s="68" t="s">
        <v>186</v>
      </c>
      <c r="C25" s="69">
        <v>10468</v>
      </c>
      <c r="D25" s="69">
        <v>19103</v>
      </c>
    </row>
    <row r="26" spans="2:4" ht="21" customHeight="1" x14ac:dyDescent="0.25">
      <c r="B26" s="70" t="s">
        <v>219</v>
      </c>
      <c r="C26" s="71">
        <v>-1314240</v>
      </c>
      <c r="D26" s="71">
        <v>-152311</v>
      </c>
    </row>
    <row r="27" spans="2:4" ht="21" customHeight="1" x14ac:dyDescent="0.25">
      <c r="B27" s="68" t="s">
        <v>187</v>
      </c>
      <c r="C27" s="69">
        <v>20812</v>
      </c>
      <c r="D27" s="69">
        <v>11008</v>
      </c>
    </row>
    <row r="28" spans="2:4" ht="21" customHeight="1" x14ac:dyDescent="0.25">
      <c r="B28" s="70" t="s">
        <v>188</v>
      </c>
      <c r="C28" s="71" t="s">
        <v>32</v>
      </c>
      <c r="D28" s="71">
        <v>-62576</v>
      </c>
    </row>
    <row r="29" spans="2:4" ht="21" customHeight="1" x14ac:dyDescent="0.25">
      <c r="B29" s="68" t="s">
        <v>37</v>
      </c>
      <c r="C29" s="94">
        <v>26450</v>
      </c>
      <c r="D29" s="95">
        <v>25114</v>
      </c>
    </row>
    <row r="30" spans="2:4" x14ac:dyDescent="0.25">
      <c r="B30" s="70"/>
      <c r="C30" s="96">
        <v>563690</v>
      </c>
      <c r="D30" s="96">
        <v>572230</v>
      </c>
    </row>
    <row r="31" spans="2:4" ht="21" customHeight="1" x14ac:dyDescent="0.25">
      <c r="B31" s="93" t="s">
        <v>189</v>
      </c>
      <c r="C31" s="69"/>
      <c r="D31" s="69"/>
    </row>
    <row r="32" spans="2:4" ht="21" customHeight="1" x14ac:dyDescent="0.25">
      <c r="B32" s="70" t="s">
        <v>105</v>
      </c>
      <c r="C32" s="71">
        <v>126917</v>
      </c>
      <c r="D32" s="71">
        <v>-182667</v>
      </c>
    </row>
    <row r="33" spans="2:4" ht="21" customHeight="1" x14ac:dyDescent="0.25">
      <c r="B33" s="68" t="s">
        <v>107</v>
      </c>
      <c r="C33" s="69">
        <v>-2897</v>
      </c>
      <c r="D33" s="69">
        <v>3723</v>
      </c>
    </row>
    <row r="34" spans="2:4" ht="21" customHeight="1" x14ac:dyDescent="0.25">
      <c r="B34" s="70" t="s">
        <v>108</v>
      </c>
      <c r="C34" s="71">
        <v>-8095</v>
      </c>
      <c r="D34" s="71">
        <v>75152</v>
      </c>
    </row>
    <row r="35" spans="2:4" ht="21" customHeight="1" x14ac:dyDescent="0.25">
      <c r="B35" s="68" t="s">
        <v>190</v>
      </c>
      <c r="C35" s="69">
        <v>1586</v>
      </c>
      <c r="D35" s="69">
        <v>-5843</v>
      </c>
    </row>
    <row r="36" spans="2:4" ht="21" customHeight="1" x14ac:dyDescent="0.25">
      <c r="B36" s="70" t="s">
        <v>191</v>
      </c>
      <c r="C36" s="71">
        <v>195467</v>
      </c>
      <c r="D36" s="71">
        <v>909</v>
      </c>
    </row>
    <row r="37" spans="2:4" ht="21" customHeight="1" x14ac:dyDescent="0.25">
      <c r="B37" s="68" t="s">
        <v>192</v>
      </c>
      <c r="C37" s="69">
        <v>491</v>
      </c>
      <c r="D37" s="69">
        <v>1076</v>
      </c>
    </row>
    <row r="38" spans="2:4" ht="21" customHeight="1" x14ac:dyDescent="0.25">
      <c r="B38" s="70" t="s">
        <v>193</v>
      </c>
      <c r="C38" s="71">
        <v>112136</v>
      </c>
      <c r="D38" s="71">
        <v>107933</v>
      </c>
    </row>
    <row r="39" spans="2:4" ht="21" customHeight="1" x14ac:dyDescent="0.25">
      <c r="B39" s="68" t="s">
        <v>111</v>
      </c>
      <c r="C39" s="69">
        <v>-1802</v>
      </c>
      <c r="D39" s="69">
        <v>3556</v>
      </c>
    </row>
    <row r="40" spans="2:4" ht="21" customHeight="1" x14ac:dyDescent="0.25">
      <c r="B40" s="70" t="s">
        <v>112</v>
      </c>
      <c r="C40" s="71">
        <v>9965</v>
      </c>
      <c r="D40" s="71">
        <v>6785</v>
      </c>
    </row>
    <row r="41" spans="2:4" ht="21" customHeight="1" x14ac:dyDescent="0.25">
      <c r="B41" s="68" t="s">
        <v>115</v>
      </c>
      <c r="C41" s="94">
        <v>-10476</v>
      </c>
      <c r="D41" s="95">
        <v>80685</v>
      </c>
    </row>
    <row r="42" spans="2:4" ht="21" customHeight="1" x14ac:dyDescent="0.25">
      <c r="B42" s="70"/>
      <c r="C42" s="96">
        <v>423292</v>
      </c>
      <c r="D42" s="96">
        <v>91309</v>
      </c>
    </row>
    <row r="43" spans="2:4" ht="21" customHeight="1" x14ac:dyDescent="0.25">
      <c r="B43" s="68"/>
      <c r="C43" s="107"/>
      <c r="D43" s="107"/>
    </row>
    <row r="44" spans="2:4" ht="21" customHeight="1" x14ac:dyDescent="0.25">
      <c r="B44" s="72" t="s">
        <v>194</v>
      </c>
      <c r="C44" s="108"/>
      <c r="D44" s="108"/>
    </row>
    <row r="45" spans="2:4" ht="21" customHeight="1" x14ac:dyDescent="0.25">
      <c r="B45" s="68" t="s">
        <v>195</v>
      </c>
      <c r="C45" s="69">
        <v>-102918</v>
      </c>
      <c r="D45" s="69">
        <v>-140702</v>
      </c>
    </row>
    <row r="46" spans="2:4" ht="21" customHeight="1" x14ac:dyDescent="0.25">
      <c r="B46" s="70" t="s">
        <v>132</v>
      </c>
      <c r="C46" s="71">
        <v>10945</v>
      </c>
      <c r="D46" s="71">
        <v>11441</v>
      </c>
    </row>
    <row r="47" spans="2:4" ht="21" customHeight="1" x14ac:dyDescent="0.25">
      <c r="B47" s="68" t="s">
        <v>196</v>
      </c>
      <c r="C47" s="69">
        <v>49649</v>
      </c>
      <c r="D47" s="69">
        <v>131488</v>
      </c>
    </row>
    <row r="48" spans="2:4" ht="21" customHeight="1" x14ac:dyDescent="0.25">
      <c r="B48" s="70" t="s">
        <v>197</v>
      </c>
      <c r="C48" s="71">
        <v>-4277</v>
      </c>
      <c r="D48" s="71">
        <v>1813</v>
      </c>
    </row>
    <row r="49" spans="2:4" ht="21" customHeight="1" x14ac:dyDescent="0.25">
      <c r="B49" s="68" t="s">
        <v>198</v>
      </c>
      <c r="C49" s="69">
        <v>8884</v>
      </c>
      <c r="D49" s="69">
        <v>7597</v>
      </c>
    </row>
    <row r="50" spans="2:4" ht="21" customHeight="1" x14ac:dyDescent="0.25">
      <c r="B50" s="70" t="s">
        <v>37</v>
      </c>
      <c r="C50" s="71">
        <v>-19720</v>
      </c>
      <c r="D50" s="71">
        <v>-17693</v>
      </c>
    </row>
    <row r="51" spans="2:4" ht="21" customHeight="1" x14ac:dyDescent="0.25">
      <c r="B51" s="68" t="s">
        <v>199</v>
      </c>
      <c r="C51" s="69" t="s">
        <v>32</v>
      </c>
      <c r="D51" s="69">
        <v>-28207</v>
      </c>
    </row>
    <row r="52" spans="2:4" ht="21" customHeight="1" x14ac:dyDescent="0.25">
      <c r="B52" s="70" t="s">
        <v>121</v>
      </c>
      <c r="C52" s="98">
        <v>-2932</v>
      </c>
      <c r="D52" s="99">
        <v>27851</v>
      </c>
    </row>
    <row r="53" spans="2:4" ht="21" customHeight="1" x14ac:dyDescent="0.25">
      <c r="B53" s="68"/>
      <c r="C53" s="100">
        <v>-60369</v>
      </c>
      <c r="D53" s="101">
        <v>-6412</v>
      </c>
    </row>
    <row r="54" spans="2:4" ht="21" customHeight="1" x14ac:dyDescent="0.25">
      <c r="B54" s="72" t="s">
        <v>200</v>
      </c>
      <c r="C54" s="102">
        <v>926613</v>
      </c>
      <c r="D54" s="103">
        <v>657127</v>
      </c>
    </row>
    <row r="55" spans="2:4" ht="21" customHeight="1" x14ac:dyDescent="0.25">
      <c r="B55" s="68"/>
      <c r="C55" s="69"/>
      <c r="D55" s="69"/>
    </row>
    <row r="56" spans="2:4" ht="21" customHeight="1" x14ac:dyDescent="0.25">
      <c r="B56" s="70" t="s">
        <v>201</v>
      </c>
      <c r="C56" s="71">
        <v>-135369</v>
      </c>
      <c r="D56" s="71">
        <v>-292670</v>
      </c>
    </row>
    <row r="57" spans="2:4" ht="21" customHeight="1" x14ac:dyDescent="0.25">
      <c r="B57" s="68" t="s">
        <v>202</v>
      </c>
      <c r="C57" s="69">
        <v>-72835</v>
      </c>
      <c r="D57" s="69">
        <v>-92036</v>
      </c>
    </row>
    <row r="58" spans="2:4" ht="21" customHeight="1" x14ac:dyDescent="0.25">
      <c r="B58" s="70" t="s">
        <v>203</v>
      </c>
      <c r="C58" s="71">
        <v>-62</v>
      </c>
      <c r="D58" s="71">
        <v>-1717</v>
      </c>
    </row>
    <row r="59" spans="2:4" ht="21" customHeight="1" x14ac:dyDescent="0.25">
      <c r="B59" s="93" t="s">
        <v>204</v>
      </c>
      <c r="C59" s="109">
        <v>718347</v>
      </c>
      <c r="D59" s="110">
        <v>270704</v>
      </c>
    </row>
    <row r="60" spans="2:4" ht="21" customHeight="1" x14ac:dyDescent="0.25">
      <c r="B60" s="2"/>
      <c r="C60" s="32"/>
      <c r="D60" s="32"/>
    </row>
    <row r="61" spans="2:4" ht="21" customHeight="1" x14ac:dyDescent="0.25">
      <c r="B61" s="93" t="s">
        <v>205</v>
      </c>
      <c r="C61" s="69"/>
      <c r="D61" s="69"/>
    </row>
    <row r="62" spans="2:4" ht="21" customHeight="1" x14ac:dyDescent="0.25">
      <c r="B62" s="70" t="s">
        <v>206</v>
      </c>
      <c r="C62" s="71" t="s">
        <v>32</v>
      </c>
      <c r="D62" s="71">
        <v>-15952</v>
      </c>
    </row>
    <row r="63" spans="2:4" ht="21" customHeight="1" x14ac:dyDescent="0.25">
      <c r="B63" s="68" t="s">
        <v>207</v>
      </c>
      <c r="C63" s="69" t="s">
        <v>32</v>
      </c>
      <c r="D63" s="69">
        <v>46599</v>
      </c>
    </row>
    <row r="64" spans="2:4" ht="21" customHeight="1" x14ac:dyDescent="0.25">
      <c r="B64" s="70" t="s">
        <v>208</v>
      </c>
      <c r="C64" s="71">
        <v>-25158</v>
      </c>
      <c r="D64" s="71">
        <v>-6121</v>
      </c>
    </row>
    <row r="65" spans="2:4" ht="21" customHeight="1" x14ac:dyDescent="0.25">
      <c r="B65" s="68" t="s">
        <v>209</v>
      </c>
      <c r="C65" s="69">
        <v>-64</v>
      </c>
      <c r="D65" s="69">
        <v>-424</v>
      </c>
    </row>
    <row r="66" spans="2:4" ht="21" customHeight="1" x14ac:dyDescent="0.25">
      <c r="B66" s="70" t="s">
        <v>210</v>
      </c>
      <c r="C66" s="98">
        <v>-136787</v>
      </c>
      <c r="D66" s="99">
        <v>-46922</v>
      </c>
    </row>
    <row r="67" spans="2:4" ht="21" customHeight="1" x14ac:dyDescent="0.25">
      <c r="B67" s="150" t="s">
        <v>211</v>
      </c>
      <c r="C67" s="151">
        <v>-162009</v>
      </c>
      <c r="D67" s="151">
        <v>-22820</v>
      </c>
    </row>
    <row r="68" spans="2:4" ht="21" customHeight="1" x14ac:dyDescent="0.25">
      <c r="B68" s="72"/>
      <c r="C68" s="71"/>
      <c r="D68" s="71"/>
    </row>
    <row r="69" spans="2:4" ht="21" customHeight="1" x14ac:dyDescent="0.25">
      <c r="B69" s="93" t="s">
        <v>212</v>
      </c>
      <c r="C69" s="69"/>
      <c r="D69" s="69"/>
    </row>
    <row r="70" spans="2:4" ht="21" customHeight="1" x14ac:dyDescent="0.25">
      <c r="B70" s="70" t="s">
        <v>213</v>
      </c>
      <c r="C70" s="71">
        <v>-416745</v>
      </c>
      <c r="D70" s="71">
        <v>-234599</v>
      </c>
    </row>
    <row r="71" spans="2:4" ht="21" customHeight="1" x14ac:dyDescent="0.25">
      <c r="B71" s="68" t="s">
        <v>214</v>
      </c>
      <c r="C71" s="94">
        <v>-4447</v>
      </c>
      <c r="D71" s="95">
        <v>-2165</v>
      </c>
    </row>
    <row r="72" spans="2:4" ht="18.75" customHeight="1" x14ac:dyDescent="0.25">
      <c r="B72" s="148" t="s">
        <v>215</v>
      </c>
      <c r="C72" s="149">
        <v>-421192</v>
      </c>
      <c r="D72" s="149">
        <v>-236764</v>
      </c>
    </row>
    <row r="73" spans="2:4" ht="15" customHeight="1" x14ac:dyDescent="0.25">
      <c r="B73" s="68"/>
      <c r="C73" s="97"/>
      <c r="D73" s="69"/>
    </row>
    <row r="74" spans="2:4" ht="15" customHeight="1" x14ac:dyDescent="0.25">
      <c r="B74" s="72" t="s">
        <v>216</v>
      </c>
      <c r="C74" s="111">
        <v>135146</v>
      </c>
      <c r="D74" s="111">
        <v>11120</v>
      </c>
    </row>
    <row r="75" spans="2:4" ht="15" customHeight="1" x14ac:dyDescent="0.25">
      <c r="B75" s="93" t="s">
        <v>217</v>
      </c>
      <c r="C75" s="97">
        <v>211608</v>
      </c>
      <c r="D75" s="97">
        <v>301696</v>
      </c>
    </row>
    <row r="76" spans="2:4" ht="15.75" thickBot="1" x14ac:dyDescent="0.3">
      <c r="B76" s="72" t="s">
        <v>218</v>
      </c>
      <c r="C76" s="73">
        <v>346754</v>
      </c>
      <c r="D76" s="74">
        <v>312816</v>
      </c>
    </row>
    <row r="77" spans="2:4" ht="15.75" thickTop="1" x14ac:dyDescent="0.25">
      <c r="B77" s="32"/>
      <c r="C77" s="32"/>
      <c r="D77" s="32"/>
    </row>
    <row r="78" spans="2:4" x14ac:dyDescent="0.25">
      <c r="B78" s="32"/>
      <c r="C78" s="32"/>
      <c r="D78" s="32"/>
    </row>
    <row r="79" spans="2:4" x14ac:dyDescent="0.25">
      <c r="B79" s="32"/>
      <c r="C79" s="32"/>
      <c r="D79" s="32"/>
    </row>
    <row r="80" spans="2:4" x14ac:dyDescent="0.25">
      <c r="B80" s="32"/>
      <c r="C80" s="32"/>
      <c r="D80" s="32"/>
    </row>
  </sheetData>
  <mergeCells count="3">
    <mergeCell ref="B7:D7"/>
    <mergeCell ref="B9:B10"/>
    <mergeCell ref="C9:D9"/>
  </mergeCells>
  <conditionalFormatting sqref="B11:D76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7:O59"/>
  <sheetViews>
    <sheetView showGridLines="0" showRowColHeaders="0" zoomScale="80" zoomScaleNormal="80" workbookViewId="0"/>
  </sheetViews>
  <sheetFormatPr defaultRowHeight="12.75" x14ac:dyDescent="0.2"/>
  <cols>
    <col min="1" max="1" width="12.85546875" style="26" customWidth="1"/>
    <col min="2" max="2" width="24.42578125" style="26" customWidth="1"/>
    <col min="3" max="3" width="17.5703125" style="26" customWidth="1"/>
    <col min="4" max="4" width="26.28515625" style="26" customWidth="1"/>
    <col min="5" max="5" width="15.140625" style="26" customWidth="1"/>
    <col min="6" max="6" width="15.42578125" style="30" customWidth="1"/>
    <col min="7" max="7" width="4.42578125" style="30" bestFit="1" customWidth="1"/>
    <col min="8" max="8" width="9.140625" style="26"/>
    <col min="9" max="9" width="12.140625" style="26" customWidth="1"/>
    <col min="10" max="10" width="9" style="26" customWidth="1"/>
    <col min="11" max="11" width="34" style="26" hidden="1" customWidth="1"/>
    <col min="12" max="13" width="9.140625" style="26" hidden="1" customWidth="1"/>
    <col min="14" max="14" width="31" style="26" hidden="1" customWidth="1"/>
    <col min="15" max="15" width="9.140625" style="26" hidden="1" customWidth="1"/>
    <col min="16" max="16" width="9.140625" style="26" customWidth="1"/>
    <col min="17" max="16384" width="9.140625" style="26"/>
  </cols>
  <sheetData>
    <row r="7" spans="1:8" ht="15.75" x14ac:dyDescent="0.25">
      <c r="A7" s="35"/>
      <c r="B7" s="35"/>
      <c r="C7" s="35"/>
      <c r="D7" s="35"/>
      <c r="E7" s="35"/>
      <c r="F7" s="35"/>
      <c r="G7" s="35"/>
      <c r="H7" s="35"/>
    </row>
    <row r="8" spans="1:8" ht="15.75" x14ac:dyDescent="0.25">
      <c r="A8" s="35"/>
      <c r="B8" s="35"/>
      <c r="C8" s="35"/>
      <c r="D8" s="35"/>
      <c r="E8" s="35"/>
      <c r="F8" s="35"/>
      <c r="G8" s="35"/>
      <c r="H8" s="35"/>
    </row>
    <row r="9" spans="1:8" ht="15.75" customHeight="1" x14ac:dyDescent="0.25">
      <c r="A9" s="35"/>
      <c r="B9" s="152" t="s">
        <v>2</v>
      </c>
      <c r="C9" s="152"/>
      <c r="D9" s="152"/>
      <c r="E9" s="152"/>
      <c r="F9" s="152"/>
      <c r="G9" s="152"/>
      <c r="H9" s="152"/>
    </row>
    <row r="10" spans="1:8" ht="15.75" customHeight="1" x14ac:dyDescent="0.25">
      <c r="A10" s="35"/>
      <c r="B10" s="152"/>
      <c r="C10" s="152"/>
      <c r="D10" s="152"/>
      <c r="E10" s="152"/>
      <c r="F10" s="152"/>
      <c r="G10" s="152"/>
      <c r="H10" s="152"/>
    </row>
    <row r="11" spans="1:8" ht="15.75" customHeight="1" x14ac:dyDescent="0.25">
      <c r="A11" s="35"/>
      <c r="B11" s="152"/>
      <c r="C11" s="152"/>
      <c r="D11" s="152"/>
      <c r="E11" s="152"/>
      <c r="F11" s="152"/>
      <c r="G11" s="152"/>
      <c r="H11" s="152"/>
    </row>
    <row r="12" spans="1:8" x14ac:dyDescent="0.2">
      <c r="B12" s="30"/>
      <c r="C12" s="30"/>
      <c r="D12" s="30"/>
      <c r="E12" s="36"/>
      <c r="F12" s="37"/>
    </row>
    <row r="13" spans="1:8" x14ac:dyDescent="0.2">
      <c r="B13" s="30"/>
      <c r="C13" s="36"/>
      <c r="D13" s="30"/>
      <c r="E13" s="36"/>
    </row>
    <row r="14" spans="1:8" x14ac:dyDescent="0.2">
      <c r="B14" s="30"/>
      <c r="C14" s="30"/>
      <c r="D14" s="30"/>
      <c r="E14" s="30"/>
    </row>
    <row r="15" spans="1:8" x14ac:dyDescent="0.2">
      <c r="B15" s="30"/>
      <c r="C15" s="30"/>
      <c r="D15" s="30"/>
      <c r="E15" s="30"/>
    </row>
    <row r="16" spans="1:8" x14ac:dyDescent="0.2">
      <c r="B16" s="30"/>
      <c r="C16" s="30"/>
      <c r="D16" s="30"/>
      <c r="E16" s="30"/>
    </row>
    <row r="17" spans="2:15" ht="20.25" x14ac:dyDescent="0.2">
      <c r="B17" s="153" t="s">
        <v>3</v>
      </c>
      <c r="C17" s="153"/>
      <c r="D17" s="38"/>
      <c r="E17" s="39" t="s">
        <v>4</v>
      </c>
      <c r="F17" s="38"/>
    </row>
    <row r="18" spans="2:15" x14ac:dyDescent="0.2">
      <c r="B18" s="30"/>
      <c r="C18" s="30"/>
      <c r="D18" s="30"/>
      <c r="E18" s="30"/>
    </row>
    <row r="19" spans="2:15" ht="20.25" x14ac:dyDescent="0.3">
      <c r="B19" s="40">
        <f>L22</f>
        <v>8182.8315284709997</v>
      </c>
      <c r="C19" s="40" t="s">
        <v>5</v>
      </c>
      <c r="D19" s="30"/>
      <c r="E19" s="41">
        <f>O22</f>
        <v>8182.8315284709988</v>
      </c>
      <c r="F19" s="40" t="s">
        <v>5</v>
      </c>
    </row>
    <row r="20" spans="2:15" ht="26.25" x14ac:dyDescent="0.4">
      <c r="B20" s="30"/>
      <c r="C20" s="36"/>
      <c r="D20" s="30"/>
      <c r="E20" s="30"/>
      <c r="K20" s="42" t="s">
        <v>6</v>
      </c>
    </row>
    <row r="21" spans="2:15" x14ac:dyDescent="0.2">
      <c r="B21" s="30"/>
      <c r="C21" s="30"/>
      <c r="D21" s="30"/>
      <c r="E21" s="36"/>
    </row>
    <row r="22" spans="2:15" ht="15.75" x14ac:dyDescent="0.25">
      <c r="B22" s="30"/>
      <c r="C22" s="30"/>
      <c r="D22" s="30"/>
      <c r="E22" s="30"/>
      <c r="K22" s="43" t="s">
        <v>7</v>
      </c>
      <c r="L22" s="44">
        <f>L24+L32+L34+L36</f>
        <v>8182.8315284709997</v>
      </c>
      <c r="M22" s="45"/>
      <c r="N22" s="46" t="s">
        <v>8</v>
      </c>
      <c r="O22" s="47">
        <f>O24</f>
        <v>8182.8315284709988</v>
      </c>
    </row>
    <row r="23" spans="2:15" x14ac:dyDescent="0.2">
      <c r="B23" s="30"/>
      <c r="C23" s="30"/>
      <c r="D23" s="30"/>
      <c r="E23" s="30"/>
    </row>
    <row r="24" spans="2:15" ht="15.75" x14ac:dyDescent="0.25">
      <c r="B24" s="30"/>
      <c r="C24" s="30"/>
      <c r="D24" s="30"/>
      <c r="E24" s="36"/>
      <c r="K24" s="48" t="s">
        <v>9</v>
      </c>
      <c r="L24" s="49">
        <f>SUM(L26:L30)</f>
        <v>1078.2033656929998</v>
      </c>
      <c r="N24" s="46" t="s">
        <v>10</v>
      </c>
      <c r="O24" s="47">
        <f>SUM(O26:O34)</f>
        <v>8182.8315284709988</v>
      </c>
    </row>
    <row r="25" spans="2:15" x14ac:dyDescent="0.2">
      <c r="B25" s="30"/>
      <c r="C25" s="30"/>
      <c r="D25" s="30"/>
      <c r="E25" s="30"/>
    </row>
    <row r="26" spans="2:15" x14ac:dyDescent="0.2">
      <c r="B26" s="30"/>
      <c r="C26" s="36"/>
      <c r="D26" s="30"/>
      <c r="E26" s="30"/>
      <c r="K26" s="50" t="s">
        <v>11</v>
      </c>
      <c r="L26" s="51">
        <f>[2]Infograma!$C$69</f>
        <v>1107.3878295559998</v>
      </c>
      <c r="N26" s="52" t="s">
        <v>12</v>
      </c>
      <c r="O26" s="53">
        <f>[2]Infograma!$F$69</f>
        <v>579.74077299999999</v>
      </c>
    </row>
    <row r="27" spans="2:15" x14ac:dyDescent="0.2">
      <c r="B27" s="30"/>
      <c r="C27" s="54"/>
      <c r="D27" s="30"/>
      <c r="E27" s="36"/>
      <c r="K27" s="55"/>
      <c r="L27" s="55"/>
      <c r="N27" s="56"/>
      <c r="O27" s="53"/>
    </row>
    <row r="28" spans="2:15" x14ac:dyDescent="0.2">
      <c r="B28" s="30"/>
      <c r="C28" s="36"/>
      <c r="D28" s="30"/>
      <c r="E28" s="54"/>
      <c r="K28" s="50" t="s">
        <v>13</v>
      </c>
      <c r="L28" s="51">
        <f>[2]Infograma!$C$71</f>
        <v>0</v>
      </c>
      <c r="N28" s="57" t="s">
        <v>14</v>
      </c>
      <c r="O28" s="53">
        <f>[2]Infograma!$F$71</f>
        <v>7006.8654816549979</v>
      </c>
    </row>
    <row r="29" spans="2:15" x14ac:dyDescent="0.2">
      <c r="B29" s="30"/>
      <c r="C29" s="30"/>
      <c r="D29" s="30"/>
      <c r="E29" s="36"/>
      <c r="K29" s="55"/>
      <c r="L29" s="55"/>
      <c r="N29" s="56"/>
      <c r="O29" s="53"/>
    </row>
    <row r="30" spans="2:15" x14ac:dyDescent="0.2">
      <c r="B30" s="30"/>
      <c r="C30" s="30"/>
      <c r="D30" s="30"/>
      <c r="E30" s="36"/>
      <c r="K30" s="50" t="s">
        <v>15</v>
      </c>
      <c r="L30" s="51">
        <f>[2]Infograma!$C$73</f>
        <v>-29.184463863000001</v>
      </c>
      <c r="N30" s="57" t="s">
        <v>16</v>
      </c>
      <c r="O30" s="53">
        <f>[2]Infograma!$F$73</f>
        <v>0</v>
      </c>
    </row>
    <row r="31" spans="2:15" x14ac:dyDescent="0.2">
      <c r="B31" s="30"/>
      <c r="C31" s="30"/>
      <c r="D31" s="30"/>
      <c r="E31" s="30"/>
      <c r="N31" s="57"/>
      <c r="O31" s="53"/>
    </row>
    <row r="32" spans="2:15" ht="15" x14ac:dyDescent="0.25">
      <c r="K32" s="48" t="s">
        <v>17</v>
      </c>
      <c r="L32" s="49">
        <f>[2]Infograma!$C$75</f>
        <v>4070.780471176</v>
      </c>
      <c r="N32" s="57" t="s">
        <v>18</v>
      </c>
      <c r="O32" s="53">
        <f>[2]Infograma!$F$75</f>
        <v>596.22527381600003</v>
      </c>
    </row>
    <row r="33" spans="11:15" x14ac:dyDescent="0.2">
      <c r="N33" s="57"/>
      <c r="O33" s="53"/>
    </row>
    <row r="34" spans="11:15" ht="15" x14ac:dyDescent="0.25">
      <c r="K34" s="48" t="s">
        <v>19</v>
      </c>
      <c r="L34" s="49">
        <f>[2]Infograma!$C$77</f>
        <v>1480.9951354069999</v>
      </c>
      <c r="N34" s="57" t="s">
        <v>20</v>
      </c>
      <c r="O34" s="53">
        <f>[2]Infograma!$F$77</f>
        <v>0</v>
      </c>
    </row>
    <row r="36" spans="11:15" ht="15" x14ac:dyDescent="0.25">
      <c r="K36" s="48" t="s">
        <v>21</v>
      </c>
      <c r="L36" s="49">
        <f>[2]Infograma!$C$79</f>
        <v>1552.852556195</v>
      </c>
    </row>
    <row r="59" spans="9:9" ht="15" x14ac:dyDescent="0.25">
      <c r="I59" s="31"/>
    </row>
  </sheetData>
  <mergeCells count="2">
    <mergeCell ref="B9:H11"/>
    <mergeCell ref="B17:C17"/>
  </mergeCells>
  <pageMargins left="0" right="0" top="0" bottom="0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3.85546875" customWidth="1"/>
    <col min="2" max="2" width="59.7109375" customWidth="1"/>
    <col min="3" max="4" width="20.28515625" customWidth="1"/>
    <col min="16381" max="16381" width="8.7109375" customWidth="1"/>
  </cols>
  <sheetData>
    <row r="1" spans="1:4" ht="15" customHeight="1" x14ac:dyDescent="0.25">
      <c r="B1" s="152"/>
      <c r="C1" s="152"/>
      <c r="D1" s="152"/>
    </row>
    <row r="2" spans="1:4" ht="15" customHeight="1" x14ac:dyDescent="0.25">
      <c r="B2" s="152"/>
      <c r="C2" s="152"/>
      <c r="D2" s="152"/>
    </row>
    <row r="3" spans="1:4" ht="15" customHeight="1" x14ac:dyDescent="0.25">
      <c r="B3" s="152"/>
      <c r="C3" s="152"/>
      <c r="D3" s="152"/>
    </row>
    <row r="4" spans="1:4" ht="15" customHeight="1" x14ac:dyDescent="0.25">
      <c r="B4" s="152"/>
      <c r="C4" s="152"/>
      <c r="D4" s="152"/>
    </row>
    <row r="5" spans="1:4" ht="15" customHeight="1" x14ac:dyDescent="0.25">
      <c r="B5" s="152"/>
      <c r="C5" s="152"/>
      <c r="D5" s="152"/>
    </row>
    <row r="6" spans="1:4" ht="15" customHeight="1" x14ac:dyDescent="0.25">
      <c r="B6" s="152"/>
      <c r="C6" s="152"/>
      <c r="D6" s="152"/>
    </row>
    <row r="7" spans="1:4" ht="24.6" customHeight="1" x14ac:dyDescent="0.25">
      <c r="A7" s="10"/>
      <c r="B7" s="4" t="s">
        <v>0</v>
      </c>
      <c r="C7" s="10"/>
      <c r="D7" s="10"/>
    </row>
    <row r="8" spans="1:4" ht="9.75" customHeight="1" x14ac:dyDescent="0.25">
      <c r="A8" s="10"/>
      <c r="B8" s="4"/>
      <c r="C8" s="10"/>
      <c r="D8" s="10"/>
    </row>
    <row r="9" spans="1:4" ht="32.450000000000003" customHeight="1" x14ac:dyDescent="0.25">
      <c r="A9" s="10"/>
      <c r="B9" s="156"/>
      <c r="C9" s="154" t="s">
        <v>22</v>
      </c>
      <c r="D9" s="155"/>
    </row>
    <row r="10" spans="1:4" ht="24.6" customHeight="1" x14ac:dyDescent="0.25">
      <c r="A10" s="10"/>
      <c r="B10" s="156"/>
      <c r="C10" s="27" t="s">
        <v>23</v>
      </c>
      <c r="D10" s="27" t="s">
        <v>24</v>
      </c>
    </row>
    <row r="11" spans="1:4" ht="27" customHeight="1" x14ac:dyDescent="0.25">
      <c r="A11" s="10"/>
      <c r="B11" s="68" t="s">
        <v>25</v>
      </c>
      <c r="C11" s="69">
        <v>1891834</v>
      </c>
      <c r="D11" s="69">
        <v>1730450</v>
      </c>
    </row>
    <row r="12" spans="1:4" ht="24.6" customHeight="1" x14ac:dyDescent="0.25">
      <c r="A12" s="10"/>
      <c r="B12" s="70" t="s">
        <v>26</v>
      </c>
      <c r="C12" s="71">
        <v>171614</v>
      </c>
      <c r="D12" s="71">
        <v>163156</v>
      </c>
    </row>
    <row r="13" spans="1:4" ht="24.6" customHeight="1" x14ac:dyDescent="0.25">
      <c r="A13" s="10"/>
      <c r="B13" s="68" t="s">
        <v>27</v>
      </c>
      <c r="C13" s="69">
        <v>99892</v>
      </c>
      <c r="D13" s="69">
        <v>80788</v>
      </c>
    </row>
    <row r="14" spans="1:4" ht="24.6" customHeight="1" x14ac:dyDescent="0.25">
      <c r="A14" s="10"/>
      <c r="B14" s="70" t="s">
        <v>28</v>
      </c>
      <c r="C14" s="71">
        <v>47198</v>
      </c>
      <c r="D14" s="71">
        <v>28087</v>
      </c>
    </row>
    <row r="15" spans="1:4" ht="24.6" customHeight="1" x14ac:dyDescent="0.25">
      <c r="A15" s="10"/>
      <c r="B15" s="68" t="s">
        <v>29</v>
      </c>
      <c r="C15" s="69">
        <v>24524</v>
      </c>
      <c r="D15" s="69">
        <v>259216</v>
      </c>
    </row>
    <row r="16" spans="1:4" x14ac:dyDescent="0.25">
      <c r="A16" s="10"/>
      <c r="B16" s="70" t="s">
        <v>30</v>
      </c>
      <c r="C16" s="71">
        <v>56538</v>
      </c>
      <c r="D16" s="71">
        <v>32499</v>
      </c>
    </row>
    <row r="17" spans="1:4" ht="24.6" customHeight="1" x14ac:dyDescent="0.25">
      <c r="A17" s="10"/>
      <c r="B17" s="68" t="s">
        <v>31</v>
      </c>
      <c r="C17" s="69" t="s">
        <v>32</v>
      </c>
      <c r="D17" s="69">
        <v>62576</v>
      </c>
    </row>
    <row r="18" spans="1:4" ht="24.6" customHeight="1" x14ac:dyDescent="0.25">
      <c r="A18" s="10"/>
      <c r="B18" s="70" t="s">
        <v>33</v>
      </c>
      <c r="C18" s="71">
        <v>34444</v>
      </c>
      <c r="D18" s="71">
        <v>47393</v>
      </c>
    </row>
    <row r="19" spans="1:4" ht="24.6" customHeight="1" x14ac:dyDescent="0.25">
      <c r="A19" s="10"/>
      <c r="B19" s="68" t="s">
        <v>34</v>
      </c>
      <c r="C19" s="69">
        <v>-434378</v>
      </c>
      <c r="D19" s="69">
        <v>-449289</v>
      </c>
    </row>
    <row r="20" spans="1:4" ht="24.6" customHeight="1" thickBot="1" x14ac:dyDescent="0.3">
      <c r="A20" s="10"/>
      <c r="B20" s="72"/>
      <c r="C20" s="73">
        <v>1891666</v>
      </c>
      <c r="D20" s="74">
        <v>1954876</v>
      </c>
    </row>
    <row r="21" spans="1:4" ht="15.75" thickTop="1" x14ac:dyDescent="0.25">
      <c r="A21" s="10"/>
      <c r="B21" s="10"/>
      <c r="C21" s="10"/>
      <c r="D21" s="10"/>
    </row>
    <row r="22" spans="1:4" hidden="1" x14ac:dyDescent="0.25"/>
    <row r="23" spans="1:4" hidden="1" x14ac:dyDescent="0.25">
      <c r="C23" s="8"/>
      <c r="D23" s="8"/>
    </row>
    <row r="24" spans="1:4" hidden="1" x14ac:dyDescent="0.25">
      <c r="C24" s="7"/>
      <c r="D24" s="7"/>
    </row>
    <row r="25" spans="1:4" hidden="1" x14ac:dyDescent="0.25">
      <c r="C25" s="7"/>
      <c r="D25" s="7"/>
    </row>
    <row r="26" spans="1:4" hidden="1" x14ac:dyDescent="0.25">
      <c r="C26" s="7"/>
      <c r="D26" s="7"/>
    </row>
    <row r="27" spans="1:4" hidden="1" x14ac:dyDescent="0.25"/>
    <row r="28" spans="1:4" hidden="1" x14ac:dyDescent="0.25">
      <c r="C28" s="7"/>
      <c r="D28" s="7"/>
    </row>
    <row r="29" spans="1:4" hidden="1" x14ac:dyDescent="0.25">
      <c r="C29" s="7"/>
      <c r="D29" s="7"/>
    </row>
    <row r="30" spans="1:4" hidden="1" x14ac:dyDescent="0.25">
      <c r="C30" s="7"/>
      <c r="D30" s="7"/>
    </row>
    <row r="31" spans="1:4" hidden="1" x14ac:dyDescent="0.25">
      <c r="C31" s="7"/>
      <c r="D31" s="7"/>
    </row>
    <row r="32" spans="1:4" hidden="1" x14ac:dyDescent="0.25">
      <c r="D32" s="7"/>
    </row>
    <row r="33" spans="3:4" hidden="1" x14ac:dyDescent="0.25">
      <c r="C33" s="7"/>
      <c r="D33" s="7"/>
    </row>
    <row r="34" spans="3:4" hidden="1" x14ac:dyDescent="0.25">
      <c r="C34" s="7"/>
      <c r="D34" s="7"/>
    </row>
    <row r="35" spans="3:4" hidden="1" x14ac:dyDescent="0.25">
      <c r="C35" s="7"/>
      <c r="D35" s="7"/>
    </row>
    <row r="36" spans="3:4" hidden="1" x14ac:dyDescent="0.25">
      <c r="C36" s="7"/>
      <c r="D36" s="7"/>
    </row>
    <row r="37" spans="3:4" hidden="1" x14ac:dyDescent="0.25">
      <c r="C37" s="7"/>
      <c r="D37" s="7"/>
    </row>
    <row r="38" spans="3:4" hidden="1" x14ac:dyDescent="0.25">
      <c r="C38" s="7"/>
      <c r="D38" s="7"/>
    </row>
    <row r="39" spans="3:4" hidden="1" x14ac:dyDescent="0.25">
      <c r="C39" s="7"/>
      <c r="D39" s="7"/>
    </row>
    <row r="40" spans="3:4" x14ac:dyDescent="0.25"/>
    <row r="41" spans="3:4" x14ac:dyDescent="0.25"/>
    <row r="42" spans="3:4" x14ac:dyDescent="0.25"/>
    <row r="43" spans="3:4" x14ac:dyDescent="0.25"/>
    <row r="44" spans="3:4" x14ac:dyDescent="0.25"/>
    <row r="45" spans="3:4" x14ac:dyDescent="0.25"/>
    <row r="46" spans="3:4" x14ac:dyDescent="0.25"/>
    <row r="47" spans="3:4" x14ac:dyDescent="0.25"/>
    <row r="48" spans="3:4" x14ac:dyDescent="0.25"/>
  </sheetData>
  <mergeCells count="3">
    <mergeCell ref="C9:D9"/>
    <mergeCell ref="B1:D6"/>
    <mergeCell ref="B9:B10"/>
  </mergeCells>
  <conditionalFormatting sqref="C17:D18">
    <cfRule type="expression" dxfId="12" priority="2">
      <formula>MOD(ROW(),2)=0</formula>
    </cfRule>
  </conditionalFormatting>
  <conditionalFormatting sqref="B11:D20">
    <cfRule type="expression" dxfId="11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2.140625" customWidth="1"/>
    <col min="2" max="2" width="57.7109375" bestFit="1" customWidth="1"/>
    <col min="3" max="4" width="20.5703125" customWidth="1"/>
    <col min="5" max="5" width="14.7109375" customWidth="1"/>
    <col min="6" max="6" width="19.28515625" customWidth="1"/>
    <col min="7" max="8" width="8.7109375" customWidth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>
      <c r="B5" s="152"/>
      <c r="C5" s="152"/>
      <c r="D5" s="152"/>
      <c r="E5" s="157"/>
      <c r="F5" s="157"/>
      <c r="G5" s="157"/>
    </row>
    <row r="6" spans="2:7" x14ac:dyDescent="0.25">
      <c r="B6" s="157"/>
      <c r="C6" s="157"/>
      <c r="D6" s="157"/>
      <c r="E6" s="157"/>
      <c r="F6" s="157"/>
      <c r="G6" s="157"/>
    </row>
    <row r="7" spans="2:7" x14ac:dyDescent="0.25">
      <c r="B7" s="157"/>
      <c r="C7" s="157"/>
      <c r="D7" s="157"/>
      <c r="E7" s="157"/>
      <c r="F7" s="157"/>
      <c r="G7" s="157"/>
    </row>
    <row r="8" spans="2:7" ht="21" customHeight="1" x14ac:dyDescent="0.25">
      <c r="B8" s="11" t="s">
        <v>0</v>
      </c>
      <c r="C8" s="11"/>
      <c r="D8" s="11"/>
    </row>
    <row r="9" spans="2:7" ht="24" customHeight="1" x14ac:dyDescent="0.25">
      <c r="B9" s="155"/>
      <c r="C9" s="154" t="s">
        <v>22</v>
      </c>
      <c r="D9" s="155"/>
    </row>
    <row r="10" spans="2:7" ht="24" customHeight="1" x14ac:dyDescent="0.25">
      <c r="B10" s="155"/>
      <c r="C10" s="27" t="s">
        <v>23</v>
      </c>
      <c r="D10" s="27" t="s">
        <v>24</v>
      </c>
    </row>
    <row r="11" spans="2:7" ht="24" customHeight="1" x14ac:dyDescent="0.25">
      <c r="B11" s="68" t="s">
        <v>35</v>
      </c>
      <c r="C11" s="75">
        <v>75048</v>
      </c>
      <c r="D11" s="75">
        <v>90605</v>
      </c>
    </row>
    <row r="12" spans="2:7" ht="24" customHeight="1" x14ac:dyDescent="0.25">
      <c r="B12" s="76" t="s">
        <v>36</v>
      </c>
      <c r="C12" s="77">
        <v>6199</v>
      </c>
      <c r="D12" s="77">
        <v>15289</v>
      </c>
    </row>
    <row r="13" spans="2:7" ht="24" customHeight="1" x14ac:dyDescent="0.25">
      <c r="B13" s="68" t="s">
        <v>37</v>
      </c>
      <c r="C13" s="75">
        <v>22527</v>
      </c>
      <c r="D13" s="75">
        <v>21668</v>
      </c>
    </row>
    <row r="14" spans="2:7" ht="24" customHeight="1" x14ac:dyDescent="0.25">
      <c r="B14" s="76" t="s">
        <v>38</v>
      </c>
      <c r="C14" s="77">
        <v>3149</v>
      </c>
      <c r="D14" s="77">
        <v>5509</v>
      </c>
    </row>
    <row r="15" spans="2:7" ht="24" customHeight="1" x14ac:dyDescent="0.25">
      <c r="B15" s="68" t="s">
        <v>39</v>
      </c>
      <c r="C15" s="75">
        <v>34902</v>
      </c>
      <c r="D15" s="75">
        <v>34478</v>
      </c>
    </row>
    <row r="16" spans="2:7" ht="24" customHeight="1" x14ac:dyDescent="0.25">
      <c r="B16" s="76" t="s">
        <v>40</v>
      </c>
      <c r="C16" s="77">
        <v>52439</v>
      </c>
      <c r="D16" s="77">
        <v>47122</v>
      </c>
    </row>
    <row r="17" spans="2:4" ht="24" customHeight="1" x14ac:dyDescent="0.25">
      <c r="B17" s="68" t="s">
        <v>41</v>
      </c>
      <c r="C17" s="75">
        <v>31280</v>
      </c>
      <c r="D17" s="75">
        <v>30111</v>
      </c>
    </row>
    <row r="18" spans="2:4" ht="24" customHeight="1" x14ac:dyDescent="0.25">
      <c r="B18" s="70" t="s">
        <v>42</v>
      </c>
      <c r="C18" s="78">
        <v>49434</v>
      </c>
      <c r="D18" s="78">
        <v>46085</v>
      </c>
    </row>
    <row r="19" spans="2:4" ht="24" customHeight="1" x14ac:dyDescent="0.25">
      <c r="B19" s="68" t="s">
        <v>43</v>
      </c>
      <c r="C19" s="75">
        <v>913749</v>
      </c>
      <c r="D19" s="75">
        <v>782920</v>
      </c>
    </row>
    <row r="20" spans="2:4" ht="24" customHeight="1" x14ac:dyDescent="0.25">
      <c r="B20" s="70" t="s">
        <v>44</v>
      </c>
      <c r="C20" s="78">
        <v>47198</v>
      </c>
      <c r="D20" s="78">
        <v>28087</v>
      </c>
    </row>
    <row r="21" spans="2:4" ht="27" customHeight="1" x14ac:dyDescent="0.25">
      <c r="B21" s="68" t="s">
        <v>45</v>
      </c>
      <c r="C21" s="79">
        <v>8449</v>
      </c>
      <c r="D21" s="80">
        <v>7145</v>
      </c>
    </row>
    <row r="22" spans="2:4" ht="24" customHeight="1" thickBot="1" x14ac:dyDescent="0.3">
      <c r="B22" s="72"/>
      <c r="C22" s="81">
        <v>1244374</v>
      </c>
      <c r="D22" s="82">
        <v>1109019</v>
      </c>
    </row>
    <row r="23" spans="2:4" ht="15.75" thickTop="1" x14ac:dyDescent="0.25">
      <c r="B23" s="28"/>
      <c r="C23" s="28"/>
      <c r="D23" s="28"/>
    </row>
    <row r="24" spans="2:4" x14ac:dyDescent="0.25"/>
    <row r="25" spans="2:4" hidden="1" x14ac:dyDescent="0.25"/>
    <row r="26" spans="2:4" hidden="1" x14ac:dyDescent="0.25"/>
    <row r="27" spans="2:4" hidden="1" x14ac:dyDescent="0.25"/>
    <row r="28" spans="2:4" hidden="1" x14ac:dyDescent="0.25"/>
    <row r="29" spans="2:4" hidden="1" x14ac:dyDescent="0.25"/>
    <row r="30" spans="2:4" hidden="1" x14ac:dyDescent="0.25"/>
    <row r="31" spans="2:4" hidden="1" x14ac:dyDescent="0.25"/>
    <row r="32" spans="2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x14ac:dyDescent="0.25"/>
  </sheetData>
  <mergeCells count="3">
    <mergeCell ref="B5:G7"/>
    <mergeCell ref="B9:B10"/>
    <mergeCell ref="C9:D9"/>
  </mergeCells>
  <conditionalFormatting sqref="B11:D21">
    <cfRule type="expression" dxfId="1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5.28515625" customWidth="1"/>
    <col min="2" max="2" width="47.140625" bestFit="1" customWidth="1"/>
    <col min="3" max="5" width="16.140625" customWidth="1"/>
    <col min="6" max="6" width="7.42578125" style="12" customWidth="1"/>
    <col min="7" max="7" width="10.5703125" customWidth="1"/>
    <col min="8" max="8" width="17.5703125" customWidth="1"/>
    <col min="9" max="9" width="12.140625" customWidth="1"/>
    <col min="11" max="11" width="17.5703125" customWidth="1"/>
    <col min="12" max="12" width="12.140625" customWidth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27.95" customHeight="1" x14ac:dyDescent="0.25">
      <c r="B6" s="18"/>
      <c r="C6" s="18"/>
      <c r="D6" s="18"/>
      <c r="E6" s="18"/>
      <c r="F6" s="17"/>
      <c r="G6" s="5"/>
      <c r="H6" s="5"/>
    </row>
    <row r="7" spans="2:8" ht="27.95" customHeight="1" x14ac:dyDescent="0.25">
      <c r="B7" s="18"/>
      <c r="C7" s="18"/>
      <c r="D7" s="18"/>
      <c r="E7" s="18"/>
      <c r="F7" s="17"/>
      <c r="G7" s="5"/>
      <c r="H7" s="5"/>
    </row>
    <row r="8" spans="2:8" s="19" customFormat="1" ht="23.45" customHeight="1" x14ac:dyDescent="0.25">
      <c r="B8" s="158" t="s">
        <v>46</v>
      </c>
      <c r="C8" s="154" t="s">
        <v>22</v>
      </c>
      <c r="D8" s="155"/>
      <c r="E8" s="155" t="s">
        <v>47</v>
      </c>
      <c r="F8" s="16"/>
    </row>
    <row r="9" spans="2:8" s="19" customFormat="1" ht="30" customHeight="1" x14ac:dyDescent="0.25">
      <c r="B9" s="158"/>
      <c r="C9" s="27" t="s">
        <v>23</v>
      </c>
      <c r="D9" s="27" t="s">
        <v>24</v>
      </c>
      <c r="E9" s="27" t="s">
        <v>47</v>
      </c>
      <c r="F9" s="15"/>
    </row>
    <row r="10" spans="2:8" s="19" customFormat="1" ht="23.45" customHeight="1" x14ac:dyDescent="0.25">
      <c r="B10" s="83" t="s">
        <v>48</v>
      </c>
      <c r="C10" s="84">
        <v>-4037</v>
      </c>
      <c r="D10" s="84">
        <v>583216</v>
      </c>
      <c r="E10" s="84" t="s">
        <v>32</v>
      </c>
      <c r="F10" s="14"/>
    </row>
    <row r="11" spans="2:8" s="19" customFormat="1" ht="23.45" customHeight="1" x14ac:dyDescent="0.25">
      <c r="B11" s="85" t="s">
        <v>49</v>
      </c>
      <c r="C11" s="86">
        <v>-32887</v>
      </c>
      <c r="D11" s="86">
        <v>233960</v>
      </c>
      <c r="E11" s="86" t="s">
        <v>32</v>
      </c>
      <c r="F11" s="14"/>
    </row>
    <row r="12" spans="2:8" s="19" customFormat="1" ht="23.45" customHeight="1" x14ac:dyDescent="0.25">
      <c r="B12" s="83" t="s">
        <v>50</v>
      </c>
      <c r="C12" s="84">
        <v>689673</v>
      </c>
      <c r="D12" s="84">
        <v>65360</v>
      </c>
      <c r="E12" s="87">
        <v>955.19</v>
      </c>
      <c r="F12" s="14"/>
    </row>
    <row r="13" spans="2:8" s="19" customFormat="1" ht="23.45" customHeight="1" x14ac:dyDescent="0.25">
      <c r="B13" s="85" t="s">
        <v>51</v>
      </c>
      <c r="C13" s="86">
        <v>52439</v>
      </c>
      <c r="D13" s="86">
        <v>47122</v>
      </c>
      <c r="E13" s="88">
        <v>11.28</v>
      </c>
      <c r="F13" s="14"/>
    </row>
    <row r="14" spans="2:8" s="19" customFormat="1" ht="23.45" customHeight="1" thickBot="1" x14ac:dyDescent="0.3">
      <c r="B14" s="89" t="s">
        <v>52</v>
      </c>
      <c r="C14" s="90">
        <v>705188</v>
      </c>
      <c r="D14" s="91">
        <v>929658</v>
      </c>
      <c r="E14" s="92">
        <v>-24.15</v>
      </c>
      <c r="F14" s="13"/>
    </row>
    <row r="15" spans="2:8" ht="15.75" thickTop="1" x14ac:dyDescent="0.25"/>
    <row r="16" spans="2:8" x14ac:dyDescent="0.25"/>
    <row r="17" spans="2:6" x14ac:dyDescent="0.25"/>
    <row r="18" spans="2:6" x14ac:dyDescent="0.25"/>
    <row r="19" spans="2:6" x14ac:dyDescent="0.25"/>
    <row r="20" spans="2:6" x14ac:dyDescent="0.25"/>
    <row r="21" spans="2:6" x14ac:dyDescent="0.25"/>
    <row r="22" spans="2:6" x14ac:dyDescent="0.25">
      <c r="B22" s="12"/>
      <c r="C22" s="12"/>
      <c r="D22" s="12"/>
      <c r="E22" s="12"/>
      <c r="F22"/>
    </row>
    <row r="23" spans="2:6" x14ac:dyDescent="0.25">
      <c r="B23" s="12"/>
      <c r="C23" s="12"/>
      <c r="D23" s="12"/>
      <c r="E23" s="12"/>
      <c r="F23"/>
    </row>
    <row r="24" spans="2:6" x14ac:dyDescent="0.25">
      <c r="B24" s="12"/>
      <c r="C24" s="12"/>
      <c r="D24" s="12"/>
      <c r="E24" s="12"/>
      <c r="F24"/>
    </row>
    <row r="25" spans="2:6" x14ac:dyDescent="0.25">
      <c r="B25" s="12"/>
      <c r="C25" s="12"/>
      <c r="D25" s="12"/>
      <c r="E25" s="12"/>
      <c r="F25"/>
    </row>
    <row r="26" spans="2:6" x14ac:dyDescent="0.25">
      <c r="B26" s="12"/>
      <c r="C26" s="12"/>
      <c r="D26" s="12"/>
      <c r="E26" s="12"/>
      <c r="F26"/>
    </row>
    <row r="27" spans="2:6" x14ac:dyDescent="0.25"/>
    <row r="28" spans="2:6" x14ac:dyDescent="0.25"/>
    <row r="29" spans="2:6" x14ac:dyDescent="0.25">
      <c r="B29" s="12"/>
      <c r="C29" s="12"/>
      <c r="D29" s="12"/>
      <c r="E29" s="12"/>
      <c r="F29"/>
    </row>
    <row r="30" spans="2:6" x14ac:dyDescent="0.25">
      <c r="B30" s="12"/>
      <c r="C30" s="12"/>
      <c r="D30" s="12"/>
      <c r="E30" s="12"/>
      <c r="F30"/>
    </row>
    <row r="31" spans="2:6" x14ac:dyDescent="0.25">
      <c r="B31" s="12"/>
      <c r="C31" s="12"/>
      <c r="D31" s="12"/>
      <c r="E31" s="12"/>
      <c r="F31"/>
    </row>
    <row r="32" spans="2:6" x14ac:dyDescent="0.25">
      <c r="B32" s="12"/>
      <c r="C32" s="12"/>
      <c r="D32" s="12"/>
      <c r="E32" s="12"/>
      <c r="F32"/>
    </row>
    <row r="33" spans="2:6" x14ac:dyDescent="0.25">
      <c r="B33" s="12"/>
      <c r="C33" s="12"/>
      <c r="D33" s="12"/>
      <c r="E33" s="12"/>
      <c r="F33"/>
    </row>
    <row r="34" spans="2:6" x14ac:dyDescent="0.25">
      <c r="B34" s="12"/>
      <c r="C34" s="12"/>
      <c r="D34" s="12"/>
      <c r="E34" s="12"/>
      <c r="F34"/>
    </row>
    <row r="35" spans="2:6" x14ac:dyDescent="0.25"/>
    <row r="36" spans="2:6" x14ac:dyDescent="0.25"/>
    <row r="37" spans="2:6" x14ac:dyDescent="0.25"/>
    <row r="38" spans="2:6" ht="3.75" customHeight="1" x14ac:dyDescent="0.25"/>
    <row r="39" spans="2:6" x14ac:dyDescent="0.25"/>
    <row r="40" spans="2:6" x14ac:dyDescent="0.25"/>
    <row r="41" spans="2:6" x14ac:dyDescent="0.25"/>
    <row r="42" spans="2:6" x14ac:dyDescent="0.25"/>
    <row r="43" spans="2:6" x14ac:dyDescent="0.25"/>
    <row r="44" spans="2:6" x14ac:dyDescent="0.25"/>
    <row r="45" spans="2:6" x14ac:dyDescent="0.25"/>
  </sheetData>
  <mergeCells count="2">
    <mergeCell ref="B8:B9"/>
    <mergeCell ref="C8:E8"/>
  </mergeCells>
  <conditionalFormatting sqref="B10:E14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showRowColHeaders="0" zoomScale="80" zoomScaleNormal="80" workbookViewId="0"/>
  </sheetViews>
  <sheetFormatPr defaultColWidth="2.7109375" defaultRowHeight="15" zeroHeight="1" x14ac:dyDescent="0.25"/>
  <cols>
    <col min="1" max="1" width="12.42578125" customWidth="1"/>
    <col min="2" max="2" width="61.5703125" bestFit="1" customWidth="1"/>
    <col min="3" max="4" width="19.140625" customWidth="1"/>
    <col min="5" max="5" width="13.85546875" customWidth="1"/>
  </cols>
  <sheetData>
    <row r="1" spans="2:5" x14ac:dyDescent="0.25"/>
    <row r="2" spans="2:5" x14ac:dyDescent="0.25"/>
    <row r="3" spans="2:5" x14ac:dyDescent="0.25"/>
    <row r="4" spans="2:5" x14ac:dyDescent="0.25">
      <c r="B4" s="159"/>
      <c r="C4" s="159"/>
      <c r="D4" s="159"/>
      <c r="E4" s="160"/>
    </row>
    <row r="5" spans="2:5" x14ac:dyDescent="0.25">
      <c r="B5" s="160"/>
      <c r="C5" s="160"/>
      <c r="D5" s="160"/>
      <c r="E5" s="160"/>
    </row>
    <row r="6" spans="2:5" ht="21.95" customHeight="1" x14ac:dyDescent="0.25">
      <c r="B6" s="160"/>
      <c r="C6" s="160"/>
      <c r="D6" s="160"/>
      <c r="E6" s="160"/>
    </row>
    <row r="7" spans="2:5" ht="21.6" customHeight="1" x14ac:dyDescent="0.25">
      <c r="B7" s="6" t="s">
        <v>0</v>
      </c>
      <c r="C7" s="6"/>
      <c r="D7" s="6"/>
    </row>
    <row r="8" spans="2:5" ht="21.6" customHeight="1" x14ac:dyDescent="0.25">
      <c r="B8" s="155"/>
      <c r="C8" s="161" t="s">
        <v>22</v>
      </c>
      <c r="D8" s="162"/>
    </row>
    <row r="9" spans="2:5" ht="20.45" customHeight="1" x14ac:dyDescent="0.25">
      <c r="B9" s="155"/>
      <c r="C9" s="27" t="s">
        <v>23</v>
      </c>
      <c r="D9" s="27" t="s">
        <v>24</v>
      </c>
    </row>
    <row r="10" spans="2:5" ht="20.45" customHeight="1" x14ac:dyDescent="0.25">
      <c r="B10" s="112" t="s">
        <v>53</v>
      </c>
      <c r="C10" s="113"/>
      <c r="D10" s="114"/>
    </row>
    <row r="11" spans="2:5" ht="20.45" customHeight="1" x14ac:dyDescent="0.25">
      <c r="B11" s="115" t="s">
        <v>54</v>
      </c>
      <c r="C11" s="113">
        <v>7280</v>
      </c>
      <c r="D11" s="113">
        <v>8772</v>
      </c>
    </row>
    <row r="12" spans="2:5" ht="20.45" customHeight="1" x14ac:dyDescent="0.25">
      <c r="B12" s="115" t="s">
        <v>55</v>
      </c>
      <c r="C12" s="113">
        <v>2046</v>
      </c>
      <c r="D12" s="113">
        <v>5698</v>
      </c>
    </row>
    <row r="13" spans="2:5" ht="20.45" customHeight="1" x14ac:dyDescent="0.25">
      <c r="B13" s="115" t="s">
        <v>56</v>
      </c>
      <c r="C13" s="113">
        <v>2124</v>
      </c>
      <c r="D13" s="113">
        <v>3553</v>
      </c>
    </row>
    <row r="14" spans="2:5" ht="20.45" customHeight="1" x14ac:dyDescent="0.25">
      <c r="B14" s="115" t="s">
        <v>57</v>
      </c>
      <c r="C14" s="113">
        <v>1512</v>
      </c>
      <c r="D14" s="113">
        <v>3021</v>
      </c>
    </row>
    <row r="15" spans="2:5" ht="20.45" customHeight="1" x14ac:dyDescent="0.25">
      <c r="B15" s="115" t="s">
        <v>58</v>
      </c>
      <c r="C15" s="113">
        <v>23</v>
      </c>
      <c r="D15" s="113">
        <v>128</v>
      </c>
    </row>
    <row r="16" spans="2:5" ht="20.45" customHeight="1" x14ac:dyDescent="0.25">
      <c r="B16" s="115" t="s">
        <v>59</v>
      </c>
      <c r="C16" s="113">
        <v>1314240</v>
      </c>
      <c r="D16" s="113">
        <v>152311</v>
      </c>
    </row>
    <row r="17" spans="2:4" ht="20.45" customHeight="1" x14ac:dyDescent="0.25">
      <c r="B17" s="115" t="s">
        <v>60</v>
      </c>
      <c r="C17" s="113" t="s">
        <v>32</v>
      </c>
      <c r="D17" s="113">
        <v>22664</v>
      </c>
    </row>
    <row r="18" spans="2:4" ht="20.45" customHeight="1" x14ac:dyDescent="0.25">
      <c r="B18" s="115" t="s">
        <v>61</v>
      </c>
      <c r="C18" s="113">
        <v>4302</v>
      </c>
      <c r="D18" s="113" t="s">
        <v>32</v>
      </c>
    </row>
    <row r="19" spans="2:4" ht="20.45" customHeight="1" x14ac:dyDescent="0.25">
      <c r="B19" s="115" t="s">
        <v>62</v>
      </c>
      <c r="C19" s="113">
        <v>11505</v>
      </c>
      <c r="D19" s="113">
        <v>2497</v>
      </c>
    </row>
    <row r="20" spans="2:4" ht="20.45" customHeight="1" x14ac:dyDescent="0.25">
      <c r="B20" s="115" t="s">
        <v>63</v>
      </c>
      <c r="C20" s="116">
        <v>-1163</v>
      </c>
      <c r="D20" s="117">
        <v>-1901</v>
      </c>
    </row>
    <row r="21" spans="2:4" ht="20.45" customHeight="1" x14ac:dyDescent="0.25">
      <c r="B21" s="118"/>
      <c r="C21" s="119">
        <v>1341869</v>
      </c>
      <c r="D21" s="119">
        <v>196743</v>
      </c>
    </row>
    <row r="22" spans="2:4" ht="20.45" customHeight="1" x14ac:dyDescent="0.25">
      <c r="B22" s="112" t="s">
        <v>64</v>
      </c>
      <c r="C22" s="120"/>
      <c r="D22" s="120"/>
    </row>
    <row r="23" spans="2:4" ht="20.45" customHeight="1" x14ac:dyDescent="0.25">
      <c r="B23" s="115" t="s">
        <v>65</v>
      </c>
      <c r="C23" s="113">
        <v>-249410</v>
      </c>
      <c r="D23" s="113">
        <v>-198464</v>
      </c>
    </row>
    <row r="24" spans="2:4" ht="20.45" customHeight="1" x14ac:dyDescent="0.25">
      <c r="B24" s="115" t="s">
        <v>66</v>
      </c>
      <c r="C24" s="113">
        <v>-2987</v>
      </c>
      <c r="D24" s="113">
        <v>-2877</v>
      </c>
    </row>
    <row r="25" spans="2:4" ht="20.45" customHeight="1" x14ac:dyDescent="0.25">
      <c r="B25" s="115" t="s">
        <v>67</v>
      </c>
      <c r="C25" s="113">
        <v>-3923</v>
      </c>
      <c r="D25" s="113">
        <v>-3446</v>
      </c>
    </row>
    <row r="26" spans="2:4" ht="20.45" customHeight="1" x14ac:dyDescent="0.25">
      <c r="B26" s="115" t="s">
        <v>68</v>
      </c>
      <c r="C26" s="113">
        <v>-17018</v>
      </c>
      <c r="D26" s="113">
        <v>-17454</v>
      </c>
    </row>
    <row r="27" spans="2:4" ht="20.45" customHeight="1" x14ac:dyDescent="0.25">
      <c r="B27" s="115" t="s">
        <v>69</v>
      </c>
      <c r="C27" s="113">
        <v>-2373</v>
      </c>
      <c r="D27" s="113">
        <v>-2743</v>
      </c>
    </row>
    <row r="28" spans="2:4" ht="20.45" customHeight="1" x14ac:dyDescent="0.25">
      <c r="B28" s="115" t="s">
        <v>70</v>
      </c>
      <c r="C28" s="121">
        <v>-1752000</v>
      </c>
      <c r="D28" s="113">
        <v>-32847</v>
      </c>
    </row>
    <row r="29" spans="2:4" ht="20.45" customHeight="1" x14ac:dyDescent="0.25">
      <c r="B29" s="115" t="s">
        <v>71</v>
      </c>
      <c r="C29" s="113" t="s">
        <v>32</v>
      </c>
      <c r="D29" s="113">
        <v>-541</v>
      </c>
    </row>
    <row r="30" spans="2:4" ht="20.45" customHeight="1" x14ac:dyDescent="0.25">
      <c r="B30" s="115" t="s">
        <v>72</v>
      </c>
      <c r="C30" s="113">
        <v>-1364</v>
      </c>
      <c r="D30" s="113">
        <v>-1717</v>
      </c>
    </row>
    <row r="31" spans="2:4" ht="20.45" customHeight="1" x14ac:dyDescent="0.25">
      <c r="B31" s="115" t="s">
        <v>62</v>
      </c>
      <c r="C31" s="116">
        <v>-2467</v>
      </c>
      <c r="D31" s="117">
        <v>-2014</v>
      </c>
    </row>
    <row r="32" spans="2:4" x14ac:dyDescent="0.25">
      <c r="B32" s="118"/>
      <c r="C32" s="122">
        <v>-2031542</v>
      </c>
      <c r="D32" s="123">
        <v>-262103</v>
      </c>
    </row>
    <row r="33" spans="2:4" ht="15.75" thickBot="1" x14ac:dyDescent="0.3">
      <c r="B33" s="112" t="s">
        <v>73</v>
      </c>
      <c r="C33" s="124">
        <v>-689673</v>
      </c>
      <c r="D33" s="125">
        <v>-65360</v>
      </c>
    </row>
    <row r="34" spans="2:4" ht="15.75" thickTop="1" x14ac:dyDescent="0.25"/>
    <row r="35" spans="2:4" x14ac:dyDescent="0.25"/>
    <row r="36" spans="2:4" x14ac:dyDescent="0.25"/>
    <row r="37" spans="2:4" x14ac:dyDescent="0.25"/>
    <row r="38" spans="2:4" x14ac:dyDescent="0.25"/>
  </sheetData>
  <mergeCells count="3">
    <mergeCell ref="B4:E6"/>
    <mergeCell ref="C8:D8"/>
    <mergeCell ref="B8:B9"/>
  </mergeCells>
  <conditionalFormatting sqref="B10:D31">
    <cfRule type="expression" dxfId="8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4.7109375" customWidth="1"/>
    <col min="2" max="2" width="30.140625" customWidth="1"/>
    <col min="3" max="5" width="12" customWidth="1"/>
    <col min="6" max="6" width="9.5703125" bestFit="1" customWidth="1"/>
    <col min="7" max="7" width="12.42578125" bestFit="1" customWidth="1"/>
    <col min="8" max="8" width="10.85546875" bestFit="1" customWidth="1"/>
    <col min="9" max="9" width="4.140625" customWidth="1"/>
  </cols>
  <sheetData>
    <row r="1" spans="2:8" x14ac:dyDescent="0.25"/>
    <row r="2" spans="2:8" x14ac:dyDescent="0.25"/>
    <row r="3" spans="2:8" x14ac:dyDescent="0.25"/>
    <row r="4" spans="2:8" ht="15" customHeight="1" x14ac:dyDescent="0.25">
      <c r="B4" s="159"/>
      <c r="C4" s="159"/>
      <c r="D4" s="159"/>
      <c r="E4" s="159"/>
      <c r="F4" s="159"/>
      <c r="G4" s="159"/>
      <c r="H4" s="159"/>
    </row>
    <row r="5" spans="2:8" ht="15" customHeight="1" x14ac:dyDescent="0.25">
      <c r="B5" s="159"/>
      <c r="C5" s="159"/>
      <c r="D5" s="159"/>
      <c r="E5" s="159"/>
      <c r="F5" s="159"/>
      <c r="G5" s="159"/>
      <c r="H5" s="159"/>
    </row>
    <row r="6" spans="2:8" ht="15" customHeight="1" x14ac:dyDescent="0.25">
      <c r="B6" s="159"/>
      <c r="C6" s="159"/>
      <c r="D6" s="159"/>
      <c r="E6" s="159"/>
      <c r="F6" s="159"/>
      <c r="G6" s="159"/>
      <c r="H6" s="159"/>
    </row>
    <row r="7" spans="2:8" ht="20.100000000000001" customHeight="1" x14ac:dyDescent="0.25">
      <c r="B7" s="20" t="s">
        <v>0</v>
      </c>
      <c r="C7" s="19"/>
      <c r="D7" s="19"/>
      <c r="E7" s="19"/>
      <c r="F7" s="19"/>
      <c r="G7" s="19"/>
      <c r="H7" s="19"/>
    </row>
    <row r="8" spans="2:8" ht="9.75" customHeight="1" x14ac:dyDescent="0.25">
      <c r="B8" s="20"/>
      <c r="C8" s="19"/>
      <c r="D8" s="19"/>
      <c r="E8" s="19"/>
      <c r="F8" s="19"/>
      <c r="G8" s="19"/>
      <c r="H8" s="19"/>
    </row>
    <row r="9" spans="2:8" ht="20.45" customHeight="1" x14ac:dyDescent="0.25">
      <c r="B9" s="34" t="s">
        <v>74</v>
      </c>
      <c r="C9" s="33">
        <v>2020</v>
      </c>
      <c r="D9" s="33">
        <v>2021</v>
      </c>
      <c r="E9" s="33">
        <v>2022</v>
      </c>
      <c r="F9" s="33">
        <v>2023</v>
      </c>
      <c r="G9" s="33">
        <v>2024</v>
      </c>
      <c r="H9" s="33" t="s">
        <v>75</v>
      </c>
    </row>
    <row r="10" spans="2:8" ht="20.45" customHeight="1" x14ac:dyDescent="0.25">
      <c r="B10" s="112" t="s">
        <v>76</v>
      </c>
      <c r="C10" s="113"/>
      <c r="D10" s="113"/>
      <c r="E10" s="113"/>
      <c r="F10" s="113"/>
      <c r="G10" s="113"/>
      <c r="H10" s="126"/>
    </row>
    <row r="11" spans="2:8" ht="20.45" customHeight="1" x14ac:dyDescent="0.25">
      <c r="B11" s="115" t="s">
        <v>77</v>
      </c>
      <c r="C11" s="113">
        <v>271084</v>
      </c>
      <c r="D11" s="113" t="s">
        <v>32</v>
      </c>
      <c r="E11" s="113" t="s">
        <v>32</v>
      </c>
      <c r="F11" s="113" t="s">
        <v>32</v>
      </c>
      <c r="G11" s="113">
        <v>7798051</v>
      </c>
      <c r="H11" s="126">
        <v>8069135</v>
      </c>
    </row>
    <row r="12" spans="2:8" ht="20.45" customHeight="1" x14ac:dyDescent="0.25">
      <c r="B12" s="112" t="s">
        <v>78</v>
      </c>
      <c r="C12" s="127">
        <v>271084</v>
      </c>
      <c r="D12" s="128" t="s">
        <v>32</v>
      </c>
      <c r="E12" s="128" t="s">
        <v>32</v>
      </c>
      <c r="F12" s="128" t="s">
        <v>32</v>
      </c>
      <c r="G12" s="128">
        <v>7798051</v>
      </c>
      <c r="H12" s="128">
        <v>8069135</v>
      </c>
    </row>
    <row r="13" spans="2:8" ht="20.45" customHeight="1" x14ac:dyDescent="0.25">
      <c r="B13" s="112" t="s">
        <v>79</v>
      </c>
      <c r="C13" s="113"/>
      <c r="D13" s="113"/>
      <c r="E13" s="113"/>
      <c r="F13" s="113"/>
      <c r="G13" s="113"/>
      <c r="H13" s="126"/>
    </row>
    <row r="14" spans="2:8" ht="20.45" customHeight="1" x14ac:dyDescent="0.25">
      <c r="B14" s="115" t="s">
        <v>80</v>
      </c>
      <c r="C14" s="113">
        <v>22763</v>
      </c>
      <c r="D14" s="113">
        <v>345721</v>
      </c>
      <c r="E14" s="113">
        <v>356201</v>
      </c>
      <c r="F14" s="113" t="s">
        <v>32</v>
      </c>
      <c r="G14" s="113" t="s">
        <v>32</v>
      </c>
      <c r="H14" s="126">
        <v>724685</v>
      </c>
    </row>
    <row r="15" spans="2:8" ht="20.45" customHeight="1" x14ac:dyDescent="0.25">
      <c r="B15" s="115" t="s">
        <v>81</v>
      </c>
      <c r="C15" s="113">
        <v>217122</v>
      </c>
      <c r="D15" s="113">
        <v>288686</v>
      </c>
      <c r="E15" s="113" t="s">
        <v>32</v>
      </c>
      <c r="F15" s="113" t="s">
        <v>32</v>
      </c>
      <c r="G15" s="113" t="s">
        <v>32</v>
      </c>
      <c r="H15" s="126">
        <v>505808</v>
      </c>
    </row>
    <row r="16" spans="2:8" ht="20.45" customHeight="1" x14ac:dyDescent="0.25">
      <c r="B16" s="115" t="s">
        <v>82</v>
      </c>
      <c r="C16" s="116">
        <v>181570</v>
      </c>
      <c r="D16" s="117" t="s">
        <v>32</v>
      </c>
      <c r="E16" s="117" t="s">
        <v>32</v>
      </c>
      <c r="F16" s="117" t="s">
        <v>32</v>
      </c>
      <c r="G16" s="117" t="s">
        <v>32</v>
      </c>
      <c r="H16" s="129">
        <v>181570</v>
      </c>
    </row>
    <row r="17" spans="2:8" ht="20.45" customHeight="1" x14ac:dyDescent="0.25">
      <c r="B17" s="112" t="s">
        <v>83</v>
      </c>
      <c r="C17" s="119">
        <v>421455</v>
      </c>
      <c r="D17" s="119">
        <v>634407</v>
      </c>
      <c r="E17" s="119">
        <v>356201</v>
      </c>
      <c r="F17" s="119" t="s">
        <v>32</v>
      </c>
      <c r="G17" s="119" t="s">
        <v>32</v>
      </c>
      <c r="H17" s="119">
        <v>1412063</v>
      </c>
    </row>
    <row r="18" spans="2:8" ht="20.45" customHeight="1" x14ac:dyDescent="0.25">
      <c r="B18" s="115" t="s">
        <v>84</v>
      </c>
      <c r="C18" s="113">
        <v>-6733</v>
      </c>
      <c r="D18" s="113">
        <v>-8996</v>
      </c>
      <c r="E18" s="113">
        <v>-32</v>
      </c>
      <c r="F18" s="113" t="s">
        <v>32</v>
      </c>
      <c r="G18" s="113">
        <v>-17930</v>
      </c>
      <c r="H18" s="126">
        <v>-33691</v>
      </c>
    </row>
    <row r="19" spans="2:8" ht="20.45" customHeight="1" x14ac:dyDescent="0.25">
      <c r="B19" s="115" t="s">
        <v>85</v>
      </c>
      <c r="C19" s="113" t="s">
        <v>32</v>
      </c>
      <c r="D19" s="113" t="s">
        <v>32</v>
      </c>
      <c r="E19" s="113" t="s">
        <v>32</v>
      </c>
      <c r="F19" s="113" t="s">
        <v>32</v>
      </c>
      <c r="G19" s="113">
        <v>-28889</v>
      </c>
      <c r="H19" s="126">
        <v>-28889</v>
      </c>
    </row>
    <row r="20" spans="2:8" ht="19.5" customHeight="1" thickBot="1" x14ac:dyDescent="0.3">
      <c r="B20" s="112" t="s">
        <v>86</v>
      </c>
      <c r="C20" s="124">
        <v>685806</v>
      </c>
      <c r="D20" s="125">
        <v>625411</v>
      </c>
      <c r="E20" s="125">
        <v>356169</v>
      </c>
      <c r="F20" s="125" t="s">
        <v>32</v>
      </c>
      <c r="G20" s="125">
        <v>7751232</v>
      </c>
      <c r="H20" s="125">
        <v>9418618</v>
      </c>
    </row>
    <row r="21" spans="2:8" ht="15.75" thickTop="1" x14ac:dyDescent="0.25"/>
    <row r="22" spans="2:8" x14ac:dyDescent="0.25"/>
    <row r="23" spans="2:8" x14ac:dyDescent="0.25"/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mergeCells count="1">
    <mergeCell ref="B4:H6"/>
  </mergeCells>
  <conditionalFormatting sqref="B10:H20">
    <cfRule type="expression" dxfId="7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13.7109375" style="21" customWidth="1"/>
    <col min="2" max="2" width="49.7109375" style="21" customWidth="1"/>
    <col min="3" max="4" width="22.28515625" style="21" customWidth="1"/>
    <col min="5" max="5" width="18.42578125" style="21" customWidth="1"/>
    <col min="6" max="7" width="9.140625" style="21" hidden="1" customWidth="1"/>
    <col min="8" max="16384" width="9.140625" style="21" hidden="1"/>
  </cols>
  <sheetData>
    <row r="1" spans="1:7" x14ac:dyDescent="0.25"/>
    <row r="2" spans="1:7" x14ac:dyDescent="0.25"/>
    <row r="3" spans="1:7" x14ac:dyDescent="0.25"/>
    <row r="4" spans="1:7" x14ac:dyDescent="0.25"/>
    <row r="5" spans="1:7" x14ac:dyDescent="0.25">
      <c r="A5" s="19"/>
      <c r="B5" s="159"/>
      <c r="C5" s="160"/>
      <c r="D5" s="160"/>
      <c r="E5" s="160"/>
      <c r="F5" s="160"/>
      <c r="G5" s="160"/>
    </row>
    <row r="6" spans="1:7" x14ac:dyDescent="0.25">
      <c r="A6" s="19"/>
      <c r="B6" s="160"/>
      <c r="C6" s="160"/>
      <c r="D6" s="160"/>
      <c r="E6" s="160"/>
      <c r="F6" s="160"/>
      <c r="G6" s="160"/>
    </row>
    <row r="7" spans="1:7" ht="21.6" customHeight="1" x14ac:dyDescent="0.25">
      <c r="B7" s="6" t="s">
        <v>0</v>
      </c>
      <c r="C7" s="3"/>
      <c r="D7" s="3"/>
    </row>
    <row r="8" spans="1:7" ht="17.45" customHeight="1" x14ac:dyDescent="0.25">
      <c r="B8" s="155" t="s">
        <v>87</v>
      </c>
      <c r="C8" s="163" t="s">
        <v>88</v>
      </c>
      <c r="D8" s="66" t="s">
        <v>89</v>
      </c>
    </row>
    <row r="9" spans="1:7" ht="17.45" customHeight="1" x14ac:dyDescent="0.25">
      <c r="B9" s="155"/>
      <c r="C9" s="163">
        <v>2020</v>
      </c>
      <c r="D9" s="67">
        <v>43921</v>
      </c>
    </row>
    <row r="10" spans="1:7" ht="17.45" customHeight="1" x14ac:dyDescent="0.25">
      <c r="B10" s="145" t="s">
        <v>90</v>
      </c>
      <c r="C10" s="146">
        <v>184821</v>
      </c>
      <c r="D10" s="147">
        <f>+D11</f>
        <v>7670</v>
      </c>
    </row>
    <row r="11" spans="1:7" ht="17.45" customHeight="1" x14ac:dyDescent="0.25">
      <c r="B11" s="104" t="s">
        <v>91</v>
      </c>
      <c r="C11" s="105">
        <v>95373</v>
      </c>
      <c r="D11" s="106">
        <v>7670</v>
      </c>
    </row>
    <row r="12" spans="1:7" ht="17.45" customHeight="1" x14ac:dyDescent="0.25">
      <c r="B12" s="132" t="s">
        <v>92</v>
      </c>
      <c r="C12" s="130">
        <v>89448</v>
      </c>
      <c r="D12" s="131">
        <v>0</v>
      </c>
    </row>
    <row r="13" spans="1:7" ht="17.45" customHeight="1" x14ac:dyDescent="0.25">
      <c r="B13" s="104" t="s">
        <v>93</v>
      </c>
      <c r="C13" s="105">
        <v>3988</v>
      </c>
      <c r="D13" s="106">
        <v>0</v>
      </c>
    </row>
    <row r="14" spans="1:7" ht="17.45" customHeight="1" x14ac:dyDescent="0.25">
      <c r="B14" s="104" t="s">
        <v>94</v>
      </c>
      <c r="C14" s="105" t="s">
        <v>32</v>
      </c>
      <c r="D14" s="106">
        <v>0</v>
      </c>
    </row>
    <row r="15" spans="1:7" ht="17.45" customHeight="1" x14ac:dyDescent="0.25">
      <c r="B15" s="104" t="s">
        <v>95</v>
      </c>
      <c r="C15" s="105">
        <v>4857</v>
      </c>
      <c r="D15" s="106">
        <v>0</v>
      </c>
    </row>
    <row r="16" spans="1:7" ht="17.45" customHeight="1" x14ac:dyDescent="0.25">
      <c r="B16" s="104" t="s">
        <v>96</v>
      </c>
      <c r="C16" s="105">
        <v>29881</v>
      </c>
      <c r="D16" s="106">
        <v>0</v>
      </c>
    </row>
    <row r="17" spans="2:4" ht="17.45" customHeight="1" x14ac:dyDescent="0.25">
      <c r="B17" s="104" t="s">
        <v>97</v>
      </c>
      <c r="C17" s="105">
        <v>50722</v>
      </c>
      <c r="D17" s="106">
        <v>0</v>
      </c>
    </row>
    <row r="18" spans="2:4" ht="17.45" customHeight="1" x14ac:dyDescent="0.25">
      <c r="B18" s="104"/>
      <c r="C18" s="105"/>
      <c r="D18" s="106"/>
    </row>
    <row r="19" spans="2:4" ht="17.45" customHeight="1" x14ac:dyDescent="0.25">
      <c r="B19" s="104" t="s">
        <v>98</v>
      </c>
      <c r="C19" s="105" t="s">
        <v>32</v>
      </c>
      <c r="D19" s="106">
        <v>0</v>
      </c>
    </row>
    <row r="20" spans="2:4" ht="17.45" customHeight="1" x14ac:dyDescent="0.25">
      <c r="B20" s="104"/>
      <c r="C20" s="105"/>
      <c r="D20" s="106"/>
    </row>
    <row r="21" spans="2:4" ht="17.45" customHeight="1" x14ac:dyDescent="0.25">
      <c r="B21" s="145" t="s">
        <v>99</v>
      </c>
      <c r="C21" s="146">
        <v>249764</v>
      </c>
      <c r="D21" s="147">
        <v>48608</v>
      </c>
    </row>
    <row r="22" spans="2:4" ht="17.45" customHeight="1" x14ac:dyDescent="0.25">
      <c r="B22" s="104" t="s">
        <v>91</v>
      </c>
      <c r="C22" s="105">
        <v>249764</v>
      </c>
      <c r="D22" s="106">
        <v>48608</v>
      </c>
    </row>
    <row r="23" spans="2:4" ht="17.45" customHeight="1" x14ac:dyDescent="0.25">
      <c r="B23" s="58"/>
      <c r="C23" s="59"/>
      <c r="D23" s="60"/>
    </row>
    <row r="24" spans="2:4" ht="15" hidden="1" customHeight="1" x14ac:dyDescent="0.25">
      <c r="B24" s="58"/>
      <c r="C24" s="59" t="s">
        <v>32</v>
      </c>
      <c r="D24" s="60"/>
    </row>
    <row r="25" spans="2:4" ht="15" hidden="1" customHeight="1" x14ac:dyDescent="0.25">
      <c r="B25" s="63" t="s">
        <v>100</v>
      </c>
      <c r="C25" s="61">
        <v>0</v>
      </c>
      <c r="D25" s="62">
        <v>42617</v>
      </c>
    </row>
    <row r="26" spans="2:4" ht="15" hidden="1" customHeight="1" x14ac:dyDescent="0.25">
      <c r="B26" s="58"/>
      <c r="C26" s="59"/>
      <c r="D26" s="60"/>
    </row>
    <row r="27" spans="2:4" ht="15" hidden="1" customHeight="1" x14ac:dyDescent="0.25">
      <c r="B27" s="64" t="s">
        <v>101</v>
      </c>
      <c r="C27" s="65">
        <v>2270092</v>
      </c>
      <c r="D27" s="65" t="e">
        <f>+D10+D21+#REF!+#REF!</f>
        <v>#REF!</v>
      </c>
    </row>
    <row r="28" spans="2:4" x14ac:dyDescent="0.25"/>
    <row r="29" spans="2:4" x14ac:dyDescent="0.25"/>
    <row r="30" spans="2:4" x14ac:dyDescent="0.25"/>
    <row r="31" spans="2:4" x14ac:dyDescent="0.25"/>
    <row r="32" spans="2:4" x14ac:dyDescent="0.25"/>
    <row r="33" x14ac:dyDescent="0.25"/>
    <row r="34" x14ac:dyDescent="0.25"/>
    <row r="35" x14ac:dyDescent="0.25"/>
    <row r="36" x14ac:dyDescent="0.25"/>
    <row r="37" x14ac:dyDescent="0.25"/>
  </sheetData>
  <mergeCells count="3">
    <mergeCell ref="B8:B9"/>
    <mergeCell ref="B5:G6"/>
    <mergeCell ref="C8:C9"/>
  </mergeCells>
  <conditionalFormatting sqref="B11:D20 B22:D22">
    <cfRule type="expression" dxfId="6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53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9.85546875" customWidth="1"/>
    <col min="2" max="2" width="62.28515625" customWidth="1"/>
    <col min="3" max="4" width="17.85546875" customWidth="1"/>
    <col min="5" max="5" width="11.42578125" customWidth="1"/>
    <col min="6" max="9" width="8.7109375" hidden="1" customWidth="1"/>
    <col min="10" max="16382" width="8.7109375" hidden="1"/>
    <col min="16383" max="16383" width="10.42578125" hidden="1" customWidth="1"/>
    <col min="16384" max="16384" width="0.5703125" customWidth="1"/>
  </cols>
  <sheetData>
    <row r="1" spans="2:4" x14ac:dyDescent="0.25"/>
    <row r="2" spans="2:4" x14ac:dyDescent="0.25"/>
    <row r="3" spans="2:4" x14ac:dyDescent="0.25"/>
    <row r="4" spans="2:4" x14ac:dyDescent="0.25">
      <c r="B4" s="159"/>
      <c r="C4" s="160"/>
      <c r="D4" s="160"/>
    </row>
    <row r="5" spans="2:4" ht="32.1" customHeight="1" x14ac:dyDescent="0.25">
      <c r="B5" s="160"/>
      <c r="C5" s="160"/>
      <c r="D5" s="160"/>
    </row>
    <row r="6" spans="2:4" x14ac:dyDescent="0.25">
      <c r="B6" s="160"/>
      <c r="C6" s="160"/>
      <c r="D6" s="160"/>
    </row>
    <row r="7" spans="2:4" x14ac:dyDescent="0.25">
      <c r="B7" s="6" t="s">
        <v>0</v>
      </c>
      <c r="C7" s="2"/>
      <c r="D7" s="2"/>
    </row>
    <row r="8" spans="2:4" x14ac:dyDescent="0.25">
      <c r="B8" s="164"/>
      <c r="C8" s="154" t="s">
        <v>74</v>
      </c>
      <c r="D8" s="155"/>
    </row>
    <row r="9" spans="2:4" ht="21.95" customHeight="1" x14ac:dyDescent="0.25">
      <c r="B9" s="164"/>
      <c r="C9" s="29">
        <v>43921</v>
      </c>
      <c r="D9" s="29">
        <v>43830</v>
      </c>
    </row>
    <row r="10" spans="2:4" ht="23.1" customHeight="1" x14ac:dyDescent="0.25">
      <c r="B10" s="112" t="s">
        <v>102</v>
      </c>
      <c r="C10" s="133"/>
      <c r="D10" s="133"/>
    </row>
    <row r="11" spans="2:4" ht="18.95" customHeight="1" x14ac:dyDescent="0.25">
      <c r="B11" s="115" t="s">
        <v>103</v>
      </c>
      <c r="C11" s="134">
        <v>346754</v>
      </c>
      <c r="D11" s="134">
        <v>211608</v>
      </c>
    </row>
    <row r="12" spans="2:4" ht="18.95" customHeight="1" x14ac:dyDescent="0.25">
      <c r="B12" s="115" t="s">
        <v>104</v>
      </c>
      <c r="C12" s="134">
        <v>472497</v>
      </c>
      <c r="D12" s="134">
        <v>372678</v>
      </c>
    </row>
    <row r="13" spans="2:4" ht="18.95" customHeight="1" x14ac:dyDescent="0.25">
      <c r="B13" s="115" t="s">
        <v>105</v>
      </c>
      <c r="C13" s="134">
        <v>905239</v>
      </c>
      <c r="D13" s="134">
        <v>1033281</v>
      </c>
    </row>
    <row r="14" spans="2:4" ht="18.95" customHeight="1" x14ac:dyDescent="0.25">
      <c r="B14" s="115" t="s">
        <v>106</v>
      </c>
      <c r="C14" s="134">
        <v>94229</v>
      </c>
      <c r="D14" s="134">
        <v>95815</v>
      </c>
    </row>
    <row r="15" spans="2:4" ht="18.95" customHeight="1" x14ac:dyDescent="0.25">
      <c r="B15" s="115" t="s">
        <v>107</v>
      </c>
      <c r="C15" s="134">
        <v>53104</v>
      </c>
      <c r="D15" s="134">
        <v>51182</v>
      </c>
    </row>
    <row r="16" spans="2:4" ht="18.95" customHeight="1" x14ac:dyDescent="0.25">
      <c r="B16" s="115" t="s">
        <v>108</v>
      </c>
      <c r="C16" s="134">
        <v>370127</v>
      </c>
      <c r="D16" s="134">
        <v>364562</v>
      </c>
    </row>
    <row r="17" spans="2:4" ht="18.95" customHeight="1" x14ac:dyDescent="0.25">
      <c r="B17" s="115" t="s">
        <v>109</v>
      </c>
      <c r="C17" s="134">
        <v>115104</v>
      </c>
      <c r="D17" s="134">
        <v>112043</v>
      </c>
    </row>
    <row r="18" spans="2:4" ht="18.95" customHeight="1" x14ac:dyDescent="0.25">
      <c r="B18" s="115" t="s">
        <v>110</v>
      </c>
      <c r="C18" s="134">
        <v>444197</v>
      </c>
      <c r="D18" s="134">
        <v>439582</v>
      </c>
    </row>
    <row r="19" spans="2:4" ht="18.95" customHeight="1" x14ac:dyDescent="0.25">
      <c r="B19" s="115" t="s">
        <v>111</v>
      </c>
      <c r="C19" s="134">
        <v>166220</v>
      </c>
      <c r="D19" s="134">
        <v>171849</v>
      </c>
    </row>
    <row r="20" spans="2:4" ht="18.95" customHeight="1" x14ac:dyDescent="0.25">
      <c r="B20" s="115" t="s">
        <v>112</v>
      </c>
      <c r="C20" s="134">
        <v>30116</v>
      </c>
      <c r="D20" s="134">
        <v>40081</v>
      </c>
    </row>
    <row r="21" spans="2:4" ht="18.95" customHeight="1" x14ac:dyDescent="0.25">
      <c r="B21" s="115" t="s">
        <v>113</v>
      </c>
      <c r="C21" s="134">
        <v>16813</v>
      </c>
      <c r="D21" s="134">
        <v>17203</v>
      </c>
    </row>
    <row r="22" spans="2:4" ht="18.95" customHeight="1" x14ac:dyDescent="0.25">
      <c r="B22" s="115" t="s">
        <v>114</v>
      </c>
      <c r="C22" s="134">
        <v>485006</v>
      </c>
      <c r="D22" s="134">
        <v>234766</v>
      </c>
    </row>
    <row r="23" spans="2:4" ht="18.95" customHeight="1" x14ac:dyDescent="0.25">
      <c r="B23" s="115" t="s">
        <v>115</v>
      </c>
      <c r="C23" s="134">
        <v>107510</v>
      </c>
      <c r="D23" s="134">
        <v>93903</v>
      </c>
    </row>
    <row r="24" spans="2:4" ht="18.95" customHeight="1" x14ac:dyDescent="0.25">
      <c r="B24" s="112" t="s">
        <v>116</v>
      </c>
      <c r="C24" s="135">
        <v>3606916</v>
      </c>
      <c r="D24" s="136">
        <v>3238553</v>
      </c>
    </row>
    <row r="25" spans="2:4" ht="18.95" customHeight="1" x14ac:dyDescent="0.25">
      <c r="B25" s="115"/>
      <c r="C25" s="137"/>
      <c r="D25" s="137"/>
    </row>
    <row r="26" spans="2:4" ht="18.95" customHeight="1" x14ac:dyDescent="0.25">
      <c r="B26" s="112" t="s">
        <v>117</v>
      </c>
      <c r="C26" s="137"/>
      <c r="D26" s="137"/>
    </row>
    <row r="27" spans="2:4" ht="18.95" customHeight="1" x14ac:dyDescent="0.25">
      <c r="B27" s="115" t="s">
        <v>104</v>
      </c>
      <c r="C27" s="134">
        <v>37884</v>
      </c>
      <c r="D27" s="137">
        <v>916</v>
      </c>
    </row>
    <row r="28" spans="2:4" ht="18.95" customHeight="1" x14ac:dyDescent="0.25">
      <c r="B28" s="115" t="s">
        <v>105</v>
      </c>
      <c r="C28" s="134">
        <v>3524</v>
      </c>
      <c r="D28" s="134">
        <v>5942</v>
      </c>
    </row>
    <row r="29" spans="2:4" ht="11.45" customHeight="1" x14ac:dyDescent="0.25">
      <c r="B29" s="115" t="s">
        <v>118</v>
      </c>
      <c r="C29" s="134">
        <v>5143</v>
      </c>
      <c r="D29" s="134">
        <v>5100</v>
      </c>
    </row>
    <row r="30" spans="2:4" ht="18.95" customHeight="1" x14ac:dyDescent="0.25">
      <c r="B30" s="115" t="s">
        <v>107</v>
      </c>
      <c r="C30" s="134">
        <v>681328</v>
      </c>
      <c r="D30" s="134">
        <v>676051</v>
      </c>
    </row>
    <row r="31" spans="2:4" ht="18.95" customHeight="1" x14ac:dyDescent="0.25">
      <c r="B31" s="115" t="s">
        <v>108</v>
      </c>
      <c r="C31" s="134">
        <v>3067</v>
      </c>
      <c r="D31" s="134">
        <v>3067</v>
      </c>
    </row>
    <row r="32" spans="2:4" ht="18.95" customHeight="1" x14ac:dyDescent="0.25">
      <c r="B32" s="115" t="s">
        <v>119</v>
      </c>
      <c r="C32" s="134">
        <v>170322</v>
      </c>
      <c r="D32" s="134">
        <v>364277</v>
      </c>
    </row>
    <row r="33" spans="2:4" ht="18.95" customHeight="1" x14ac:dyDescent="0.25">
      <c r="B33" s="115" t="s">
        <v>113</v>
      </c>
      <c r="C33" s="134">
        <v>6595</v>
      </c>
      <c r="D33" s="134">
        <v>9338</v>
      </c>
    </row>
    <row r="34" spans="2:4" ht="18.95" customHeight="1" x14ac:dyDescent="0.25">
      <c r="B34" s="115" t="s">
        <v>120</v>
      </c>
      <c r="C34" s="134">
        <v>2520178</v>
      </c>
      <c r="D34" s="134">
        <v>1456178</v>
      </c>
    </row>
    <row r="35" spans="2:4" ht="18.95" customHeight="1" x14ac:dyDescent="0.25">
      <c r="B35" s="115" t="s">
        <v>121</v>
      </c>
      <c r="C35" s="134">
        <v>55136</v>
      </c>
      <c r="D35" s="134">
        <v>55134</v>
      </c>
    </row>
    <row r="36" spans="2:4" ht="18.95" customHeight="1" x14ac:dyDescent="0.25">
      <c r="B36" s="115" t="s">
        <v>110</v>
      </c>
      <c r="C36" s="134">
        <v>4153774</v>
      </c>
      <c r="D36" s="134">
        <v>4125488</v>
      </c>
    </row>
    <row r="37" spans="2:4" ht="18.95" customHeight="1" x14ac:dyDescent="0.25">
      <c r="B37" s="115" t="s">
        <v>111</v>
      </c>
      <c r="C37" s="134">
        <v>1045150</v>
      </c>
      <c r="D37" s="134">
        <v>1024385</v>
      </c>
    </row>
    <row r="38" spans="2:4" ht="18.95" customHeight="1" x14ac:dyDescent="0.25">
      <c r="B38" s="115" t="s">
        <v>122</v>
      </c>
      <c r="C38" s="134">
        <v>4043662</v>
      </c>
      <c r="D38" s="134">
        <v>4041565</v>
      </c>
    </row>
    <row r="39" spans="2:4" ht="18.95" customHeight="1" x14ac:dyDescent="0.25">
      <c r="B39" s="115" t="s">
        <v>123</v>
      </c>
      <c r="C39" s="134">
        <v>2427822</v>
      </c>
      <c r="D39" s="134">
        <v>2448487</v>
      </c>
    </row>
    <row r="40" spans="2:4" ht="18.95" customHeight="1" x14ac:dyDescent="0.25">
      <c r="B40" s="115" t="s">
        <v>124</v>
      </c>
      <c r="C40" s="134">
        <v>150996</v>
      </c>
      <c r="D40" s="134">
        <v>155587</v>
      </c>
    </row>
    <row r="41" spans="2:4" x14ac:dyDescent="0.25">
      <c r="B41" s="115" t="s">
        <v>125</v>
      </c>
      <c r="C41" s="134">
        <v>49491</v>
      </c>
      <c r="D41" s="134">
        <v>52984</v>
      </c>
    </row>
    <row r="42" spans="2:4" ht="15" hidden="1" customHeight="1" x14ac:dyDescent="0.25">
      <c r="B42" s="112" t="s">
        <v>126</v>
      </c>
      <c r="C42" s="135">
        <v>15354072</v>
      </c>
      <c r="D42" s="136">
        <v>14424499</v>
      </c>
    </row>
    <row r="43" spans="2:4" ht="15" hidden="1" customHeight="1" x14ac:dyDescent="0.25">
      <c r="B43" s="112" t="s">
        <v>127</v>
      </c>
      <c r="C43" s="138">
        <v>18960988</v>
      </c>
      <c r="D43" s="139">
        <v>17663052</v>
      </c>
    </row>
    <row r="44" spans="2:4" x14ac:dyDescent="0.25">
      <c r="B44" s="143" t="s">
        <v>126</v>
      </c>
      <c r="C44" s="144">
        <v>15354072</v>
      </c>
      <c r="D44" s="144">
        <v>14424499</v>
      </c>
    </row>
    <row r="45" spans="2:4" ht="18" customHeight="1" x14ac:dyDescent="0.25">
      <c r="B45" s="115" t="s">
        <v>127</v>
      </c>
      <c r="C45" s="135">
        <v>18960988</v>
      </c>
      <c r="D45" s="136">
        <v>17663052</v>
      </c>
    </row>
    <row r="46" spans="2:4" x14ac:dyDescent="0.25"/>
    <row r="47" spans="2:4" x14ac:dyDescent="0.25"/>
    <row r="48" spans="2:4" x14ac:dyDescent="0.25"/>
    <row r="49" x14ac:dyDescent="0.25"/>
    <row r="50" x14ac:dyDescent="0.25"/>
    <row r="51" x14ac:dyDescent="0.25"/>
    <row r="52" x14ac:dyDescent="0.25"/>
    <row r="53" x14ac:dyDescent="0.25"/>
  </sheetData>
  <mergeCells count="3">
    <mergeCell ref="B4:D6"/>
    <mergeCell ref="C8:D8"/>
    <mergeCell ref="B8:B9"/>
  </mergeCells>
  <conditionalFormatting sqref="B10:D45">
    <cfRule type="expression" dxfId="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Cemig GT (Índice)</vt:lpstr>
      <vt:lpstr>1.1 Balanço de Energia</vt:lpstr>
      <vt:lpstr>2.1 Receita</vt:lpstr>
      <vt:lpstr>2.2 Custos Despesas operaci</vt:lpstr>
      <vt:lpstr>2.3 LAJIDA</vt:lpstr>
      <vt:lpstr>2.4 Resultado Financeiro</vt:lpstr>
      <vt:lpstr>2.5 Endividamento</vt:lpstr>
      <vt:lpstr>2.6 Investimentos</vt:lpstr>
      <vt:lpstr>3.1 BP (Ativo)</vt:lpstr>
      <vt:lpstr>3.2 BP (Passivo)</vt:lpstr>
      <vt:lpstr>4.1 DRE</vt:lpstr>
      <vt:lpstr>5. Fluxo de caixa</vt:lpstr>
      <vt:lpstr>'2.2 Custos Despesas operaci'!_Hlk160453777</vt:lpstr>
      <vt:lpstr>'5. Fluxo de caixa'!_Toc229977613</vt:lpstr>
      <vt:lpstr>'3.2 BP (Passivo)'!_Toc282006926</vt:lpstr>
      <vt:lpstr>'3.2 BP (Passivo)'!_Toc282006927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c056837</cp:lastModifiedBy>
  <cp:lastPrinted>2020-11-04T17:24:55Z</cp:lastPrinted>
  <dcterms:created xsi:type="dcterms:W3CDTF">2020-11-04T13:02:04Z</dcterms:created>
  <dcterms:modified xsi:type="dcterms:W3CDTF">2020-11-17T17:52:41Z</dcterms:modified>
</cp:coreProperties>
</file>