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SA\RI\RI_DADOS\1_Informacoes_Tecnicas_e_Financeiras\1. Resultados\2020\1 - Tabelas Release\Cemig GT\2020\2T20\"/>
    </mc:Choice>
  </mc:AlternateContent>
  <bookViews>
    <workbookView xWindow="0" yWindow="0" windowWidth="20490" windowHeight="7770" tabRatio="827"/>
  </bookViews>
  <sheets>
    <sheet name="Cemig GT (Índice)" sheetId="1" r:id="rId1"/>
    <sheet name="1.1 Balanço de Energia" sheetId="22" r:id="rId2"/>
    <sheet name="2.1 Receita" sheetId="9" r:id="rId3"/>
    <sheet name="2.2 Custos Despesas operaci" sheetId="10" r:id="rId4"/>
    <sheet name="2.3 LAJIDA" sheetId="11" r:id="rId5"/>
    <sheet name="2.4 Resultado Financeiro" sheetId="12" r:id="rId6"/>
    <sheet name="2.5 Endividamento" sheetId="13" r:id="rId7"/>
    <sheet name="2.6 Investimentos" sheetId="14" r:id="rId8"/>
    <sheet name="3.1 BP (Ativo)" sheetId="15" r:id="rId9"/>
    <sheet name="3.2 BP (Passivo)" sheetId="16" r:id="rId10"/>
    <sheet name="4.1 DRE" sheetId="17" r:id="rId11"/>
    <sheet name="5. Fluxo de caixa" sheetId="18" r:id="rId12"/>
  </sheets>
  <externalReferences>
    <externalReference r:id="rId13"/>
    <externalReference r:id="rId14"/>
  </externalReferences>
  <definedNames>
    <definedName name="_Hlk160453777" localSheetId="3">'2.2 Custos Despesas operaci'!$B$11</definedName>
    <definedName name="_Toc229977613" localSheetId="11">'5. Fluxo de caixa'!$B$7</definedName>
    <definedName name="_Toc282006926" localSheetId="9">'3.2 BP (Passivo)'!$B$6</definedName>
    <definedName name="_Toc282006927" localSheetId="9">'3.2 BP (Passivo)'!$B$7</definedName>
    <definedName name="_Toc288721758" localSheetId="3">'2.2 Custos Despesas operaci'!#REF!</definedName>
    <definedName name="_Toc288721760" localSheetId="3">'2.2 Custos Despesas operaci'!#REF!</definedName>
    <definedName name="_xlcn.WorksheetConnection_teste_atualizado1.xlsmTabela290620161" hidden="1">[1]!Tabela30102017[#Data]</definedName>
    <definedName name="_xlcn.WorksheetConnection_teste_atualizado1.xlsxTabela11" hidden="1">[1]!Tabela1[#Data]</definedName>
    <definedName name="Tabela20042017">[1]!Tabela301011121314[#Data]</definedName>
    <definedName name="Tabela29062016">[1]!Tabela301011121314[#Data]</definedName>
    <definedName name="Tabela31032017">[1]!Tabela301011121314[#Data]</definedName>
    <definedName name="Timeline_Operação_Comercial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7" i="22" l="1"/>
  <c r="O35" i="22"/>
  <c r="L35" i="22"/>
  <c r="O33" i="22"/>
  <c r="L33" i="22"/>
  <c r="O31" i="22"/>
  <c r="L31" i="22"/>
  <c r="O29" i="22"/>
  <c r="L29" i="22"/>
  <c r="O27" i="22"/>
  <c r="L27" i="22"/>
  <c r="L25" i="22"/>
  <c r="L23" i="22" s="1"/>
  <c r="B20" i="22" s="1"/>
  <c r="D18" i="14"/>
  <c r="C18" i="14"/>
  <c r="D15" i="14"/>
  <c r="D12" i="14"/>
  <c r="D10" i="14" s="1"/>
  <c r="C12" i="14"/>
  <c r="C10" i="14" s="1"/>
  <c r="C21" i="14" s="1"/>
  <c r="D11" i="14"/>
  <c r="O25" i="22" l="1"/>
  <c r="O23" i="22" s="1"/>
  <c r="E20" i="22" s="1"/>
  <c r="D21" i="14"/>
</calcChain>
</file>

<file path=xl/sharedStrings.xml><?xml version="1.0" encoding="utf-8"?>
<sst xmlns="http://schemas.openxmlformats.org/spreadsheetml/2006/main" count="368" uniqueCount="226">
  <si>
    <t>(Em milhares de Reais)</t>
  </si>
  <si>
    <t>(Em milhares de Reais, exceto resultado por ação)</t>
  </si>
  <si>
    <t>Trimestre</t>
  </si>
  <si>
    <t>Acumulado</t>
  </si>
  <si>
    <t>Abr a Jun/2020</t>
  </si>
  <si>
    <t>Abr a Jun/2019</t>
  </si>
  <si>
    <t>Jan a Jun/2020</t>
  </si>
  <si>
    <t>Jan a Jun/2019</t>
  </si>
  <si>
    <t>Fornecimento bruto de energia elétrica – com impostos</t>
  </si>
  <si>
    <t>Receita de concessão da transmissão – com impostos</t>
  </si>
  <si>
    <t>Receita de atualização da bonificação pela outorga</t>
  </si>
  <si>
    <t>Receita de construção</t>
  </si>
  <si>
    <t>Transações com energia na CCEE</t>
  </si>
  <si>
    <t>Receita de indenização da transmissão</t>
  </si>
  <si>
    <t>Ressarcimentos contratuais</t>
  </si>
  <si>
    <t>-</t>
  </si>
  <si>
    <t>Recuperação de créditos de PIS/Pasep e Cofins sobre ICMS</t>
  </si>
  <si>
    <t>Outras receitas operacionais</t>
  </si>
  <si>
    <t>Impostos e encargos incidentes sobre as receitas</t>
  </si>
  <si>
    <t>Pessoal</t>
  </si>
  <si>
    <t>Participação dos empregados no resultado</t>
  </si>
  <si>
    <t>Obrigações pós-emprego</t>
  </si>
  <si>
    <t>Materiais</t>
  </si>
  <si>
    <t>Serviços de terceiros</t>
  </si>
  <si>
    <t>Depreciação e amortização</t>
  </si>
  <si>
    <t>Provisões</t>
  </si>
  <si>
    <t>Encargos de uso da rede básica de transmissão</t>
  </si>
  <si>
    <t>Energia elétrica comprada para revenda</t>
  </si>
  <si>
    <t>Custo de construção de infraestrutura de transmissão</t>
  </si>
  <si>
    <t>Outros custos e despesas operacionais líquidos</t>
  </si>
  <si>
    <t>Lajida – R$ milhões</t>
  </si>
  <si>
    <t>Var %</t>
  </si>
  <si>
    <t>Lucro líquido do período</t>
  </si>
  <si>
    <t>+ Despesa de IR e Contribuição Social correntes e diferidos</t>
  </si>
  <si>
    <t>+/- Resultado financeiro líquido</t>
  </si>
  <si>
    <t>+ Depreciação e amortização</t>
  </si>
  <si>
    <t>= Lajida conforme “Instrução CVM 527”</t>
  </si>
  <si>
    <t>Efeitos não recorrentes e não caixa</t>
  </si>
  <si>
    <t>- PIS/Pasep e Cofins sobre ICMS</t>
  </si>
  <si>
    <t>+ Provisão para créditos de liquidação duvidosa – Renova</t>
  </si>
  <si>
    <t>- Ajustes decorrentes da Revisão Tarifária Periódica da RAP</t>
  </si>
  <si>
    <t>= Lajida ajustado</t>
  </si>
  <si>
    <t>RECEITAS FINANCEIRAS</t>
  </si>
  <si>
    <t>Renda de aplicação financeira</t>
  </si>
  <si>
    <t>Acréscimos moratórios sobre venda de energia</t>
  </si>
  <si>
    <t xml:space="preserve">Variação monetária  </t>
  </si>
  <si>
    <t>Variação monetária – Empréstimos, financiamentos e debêntures</t>
  </si>
  <si>
    <t>Variação monetária/depósitos vinculados a litígios</t>
  </si>
  <si>
    <t>Variações cambiais de empréstimos e financiamentos</t>
  </si>
  <si>
    <t>Ganhos com inst. financeiros derivativos (swap)</t>
  </si>
  <si>
    <t>Encargos de créditos com partes relacionadas</t>
  </si>
  <si>
    <t xml:space="preserve">Atualização dos créditos de PIS/Pasep e Cofins </t>
  </si>
  <si>
    <t>Outras</t>
  </si>
  <si>
    <t>PIS/Pasep e Cofins sobre receitas financeiras</t>
  </si>
  <si>
    <t>DESPESAS FINANCEIRAS</t>
  </si>
  <si>
    <t>Encargos de empréstimos, financiamentos e debêntures</t>
  </si>
  <si>
    <t>Amortização dos custos de transação</t>
  </si>
  <si>
    <t>Variação monetária – Forluz</t>
  </si>
  <si>
    <t xml:space="preserve">Variações monetárias </t>
  </si>
  <si>
    <t xml:space="preserve">Variação monetária de arrendamento </t>
  </si>
  <si>
    <t>RESULTADO FINANCEIRO LÍQUIDO</t>
  </si>
  <si>
    <t>Consolidado</t>
  </si>
  <si>
    <t>Total</t>
  </si>
  <si>
    <t>Moedas</t>
  </si>
  <si>
    <t>Dólar Norte Americano</t>
  </si>
  <si>
    <t>Total por moedas</t>
  </si>
  <si>
    <t>Indexadores</t>
  </si>
  <si>
    <t>IPCA</t>
  </si>
  <si>
    <t>CDI</t>
  </si>
  <si>
    <t>TJLP</t>
  </si>
  <si>
    <t>Total por indexadores</t>
  </si>
  <si>
    <t>(-) Custos de transação</t>
  </si>
  <si>
    <t>(+/-) Recursos antecipados</t>
  </si>
  <si>
    <t>Total geral</t>
  </si>
  <si>
    <t>Descrição (milhares)</t>
  </si>
  <si>
    <t>Proposta</t>
  </si>
  <si>
    <t>Realizado</t>
  </si>
  <si>
    <t>GERAÇÃO</t>
  </si>
  <si>
    <t>Programa de investimento</t>
  </si>
  <si>
    <t>Aportes</t>
  </si>
  <si>
    <t>Aliança Norte</t>
  </si>
  <si>
    <t>SPE – Guanhães</t>
  </si>
  <si>
    <t>SPE - Amazônia Energia Participações (Belo Monte)</t>
  </si>
  <si>
    <t xml:space="preserve">Usina Hidrelétrica Itaocara </t>
  </si>
  <si>
    <t>TRANSMISSÃO</t>
  </si>
  <si>
    <t>TOTAL</t>
  </si>
  <si>
    <t>CIRCULANTE</t>
  </si>
  <si>
    <t>Caixa e equivalentes de caixa</t>
  </si>
  <si>
    <t>Títulos e valores mobiliários</t>
  </si>
  <si>
    <t>Consumidores e revendedores</t>
  </si>
  <si>
    <t>Concessionários - transporte de energia</t>
  </si>
  <si>
    <t>Tributos compensáveis</t>
  </si>
  <si>
    <t>Imposto de renda e contribuição social a recuperar</t>
  </si>
  <si>
    <t>Dividendos a receber</t>
  </si>
  <si>
    <t>Ativo financeiro da concessão</t>
  </si>
  <si>
    <t>Ativos de contrato</t>
  </si>
  <si>
    <t xml:space="preserve">Instrumentos financeiros derivativos </t>
  </si>
  <si>
    <t xml:space="preserve">Outros </t>
  </si>
  <si>
    <t>TOTAL DO CIRCULANTE</t>
  </si>
  <si>
    <t>NÃO CIRCULANTE</t>
  </si>
  <si>
    <t xml:space="preserve">Títulos e valores mobiliários </t>
  </si>
  <si>
    <t>Imposto de renda e contribuição social diferidos</t>
  </si>
  <si>
    <t>Depósitos vinculados a litígios</t>
  </si>
  <si>
    <t>Instrumentos financeiros derivativos</t>
  </si>
  <si>
    <t>Outros</t>
  </si>
  <si>
    <t>Investimentos</t>
  </si>
  <si>
    <t>Imobilizado</t>
  </si>
  <si>
    <t>Intangível</t>
  </si>
  <si>
    <t>Operações de arrendamento mercantil - direito de uso</t>
  </si>
  <si>
    <t>TOTAL DO NÃO CIRCULANTE</t>
  </si>
  <si>
    <t>TOTAL DO ATIVO</t>
  </si>
  <si>
    <t xml:space="preserve">Empréstimos e financiamentos   </t>
  </si>
  <si>
    <t xml:space="preserve">Debêntures   </t>
  </si>
  <si>
    <t xml:space="preserve">Fornecedores   </t>
  </si>
  <si>
    <t>Imposto de renda e contribuição social</t>
  </si>
  <si>
    <t>Impostos, taxas e contribuições</t>
  </si>
  <si>
    <t xml:space="preserve">Encargos regulatórios   </t>
  </si>
  <si>
    <t xml:space="preserve">Obrigações pós-emprego </t>
  </si>
  <si>
    <t>Juros sobre capital próprio e dividendos a pagar</t>
  </si>
  <si>
    <t>Salários e encargos sociais</t>
  </si>
  <si>
    <t>Operações de arrendamento mercantil - obrigações</t>
  </si>
  <si>
    <t>Outras obrigações</t>
  </si>
  <si>
    <t xml:space="preserve">Impostos, taxas e contribuições   </t>
  </si>
  <si>
    <t xml:space="preserve">Encargos regulatórios  </t>
  </si>
  <si>
    <t xml:space="preserve">Obrigações pós-emprego    </t>
  </si>
  <si>
    <t xml:space="preserve">Provisões </t>
  </si>
  <si>
    <t>Instrumentos financeiros derivativos (opções de venda)</t>
  </si>
  <si>
    <t>TOTAL DO PASSIVO</t>
  </si>
  <si>
    <t xml:space="preserve">PATRIMÔNIO LÍQUIDO </t>
  </si>
  <si>
    <t>Capital social</t>
  </si>
  <si>
    <t>Reservas de lucros</t>
  </si>
  <si>
    <t>Ajustes de avaliação patrimonial</t>
  </si>
  <si>
    <t>Lucros acumulados</t>
  </si>
  <si>
    <t>TOTAL DO PATRIMÔNIO LÍQUIDO</t>
  </si>
  <si>
    <t>TOTAL DO PASSIVO E DO PATRIMÔNIO LÍQUIDO</t>
  </si>
  <si>
    <t>Abr a Jun /2019</t>
  </si>
  <si>
    <t>RECEITA LÍQUIDA</t>
  </si>
  <si>
    <t>CUSTOS OPERACIONAIS</t>
  </si>
  <si>
    <t>CUSTOS COM ENERGIA ELÉTRICA</t>
  </si>
  <si>
    <t>OUTROS CUSTOS</t>
  </si>
  <si>
    <t>Pessoal e administradores</t>
  </si>
  <si>
    <t xml:space="preserve">Provisões operacionais, líquidas </t>
  </si>
  <si>
    <t>Outros custos operacionais</t>
  </si>
  <si>
    <t>CUSTOS TOTAIS</t>
  </si>
  <si>
    <t>LUCRO BRUTO</t>
  </si>
  <si>
    <t>DESPESAS OPERACIONAIS</t>
  </si>
  <si>
    <t xml:space="preserve">Despesas com vendas </t>
  </si>
  <si>
    <t>Despesas gerais e administrativas</t>
  </si>
  <si>
    <t>Outras despesas operacionais</t>
  </si>
  <si>
    <t>Resultado de equivalência patrimonial</t>
  </si>
  <si>
    <t>Ajuste referente à desvalorização em Investimentos</t>
  </si>
  <si>
    <t>Resultado operacional antes do resultado financeiro e impostos</t>
  </si>
  <si>
    <t>Receitas financeiras</t>
  </si>
  <si>
    <t>Despesas financeiras</t>
  </si>
  <si>
    <t>Resultado antes dos impostos</t>
  </si>
  <si>
    <t>Imposto de renda e contribuição social correntes</t>
  </si>
  <si>
    <t>LUCRO LÍQUIDO DO PERÍODO</t>
  </si>
  <si>
    <t>Lucro por ação – R$</t>
  </si>
  <si>
    <t>FLUXOS DE CAIXA DAS ATIVIDADES OPERACIONAIS</t>
  </si>
  <si>
    <t xml:space="preserve">Ajustes por: </t>
  </si>
  <si>
    <t>Despesas (receitas) que não afetam o caixa e equivalentes de caixa:</t>
  </si>
  <si>
    <t xml:space="preserve">Baixas de valor residual líquido de ativos financeiros da concessão, ativos de contrato, imobilizado e intangível </t>
  </si>
  <si>
    <t>Provisão para redução ao valor recuperável de ativos de contrato</t>
  </si>
  <si>
    <t>Ajuste na expectativa do fluxo de caixa dos ativos financeiros e de contrato da concessão</t>
  </si>
  <si>
    <t>Equivalência patrimonial</t>
  </si>
  <si>
    <t>Ajuste referente à desvalorização em investimentos</t>
  </si>
  <si>
    <t>Provisão para perda no valor recuperável de intangível</t>
  </si>
  <si>
    <t xml:space="preserve">Juros e variações monetárias </t>
  </si>
  <si>
    <t>Variação cambial de empréstimos e financiamentos</t>
  </si>
  <si>
    <t>Ajustes decorrentes da revisão periódica da RAP</t>
  </si>
  <si>
    <t>Amortização do custo de transação de empréstimos e financiamentos</t>
  </si>
  <si>
    <t>Recuperação de créditos de PIS/Pasep e Cofins sobre ICMS, incluindo atualização financeira</t>
  </si>
  <si>
    <t>Provisões para perdas operacionais, líquidas</t>
  </si>
  <si>
    <t>Variação do valor justo de instrumentos financeiros derivativos (Opções de venda)</t>
  </si>
  <si>
    <t>Provisão para ressarcimento pela suspensão do fornecimento de energia – Renova</t>
  </si>
  <si>
    <t>(Aumento) redução de ativos</t>
  </si>
  <si>
    <t>Concessionários e transporte de energia</t>
  </si>
  <si>
    <t xml:space="preserve">Depósitos vinculados a litígios </t>
  </si>
  <si>
    <t>Dividendos recebidos</t>
  </si>
  <si>
    <t>Ativos financeiros da concessão</t>
  </si>
  <si>
    <t>(Aumento) redução de passivos</t>
  </si>
  <si>
    <t>Fornecedores</t>
  </si>
  <si>
    <t>Imposto de renda e contribuição social a pagar</t>
  </si>
  <si>
    <t>Salários e contribuições sociais</t>
  </si>
  <si>
    <t>Encargos regulatórios</t>
  </si>
  <si>
    <t>Adiantamento de clientes</t>
  </si>
  <si>
    <t>Caixa gerado pelas atividades operacionais</t>
  </si>
  <si>
    <t>Imposto de renda e contribuição social pagos</t>
  </si>
  <si>
    <t>Juros pagos de empréstimos, financiamentos e debêntures</t>
  </si>
  <si>
    <t>Liquidação de instrumentos financeiros derivativos (Swap)</t>
  </si>
  <si>
    <t>Juros pagos de arrendamentos</t>
  </si>
  <si>
    <t>CAIXA LÍQUIDO GERADO PELAS ATIVIDADES OPERACIONAIS</t>
  </si>
  <si>
    <t>FLUXOS DE CAIXA DAS ATIVIDADES DE INVESTIMENTO</t>
  </si>
  <si>
    <t>Aportes em investimentos</t>
  </si>
  <si>
    <t>Redução de capital em investida</t>
  </si>
  <si>
    <t>Mútuo com partes relacionadas</t>
  </si>
  <si>
    <t>CAIXA LÍQUIDO CONSUMIDO PELAS ATIVIDADES DE INVESTIMENTO</t>
  </si>
  <si>
    <t>FLUXOS DE CAIXA DAS ATIVIDADES DE FINANCIAMENTO</t>
  </si>
  <si>
    <t>Juros sobre capital próprio e dividendos pagos</t>
  </si>
  <si>
    <t>Pagamentos de empréstimos, financiamentos e debêntures</t>
  </si>
  <si>
    <t>Pagamentos de arrendamentos</t>
  </si>
  <si>
    <t>CAIXA LÍQUIDO CONSUMIDO PELAS ATIVIDADES DE FINANCIAMENTO</t>
  </si>
  <si>
    <t>VARIAÇÃO LÍQUIDA DE CAIXA E EQUIVALENTES DE CAIXA</t>
  </si>
  <si>
    <t>Caixa e equivalentes de caixa no início do período</t>
  </si>
  <si>
    <t>CAIXA E EQUIVALENTES DE CAIXA NO FINAL DO PERÍODO</t>
  </si>
  <si>
    <t xml:space="preserve">1.1 Balançco de Energia Elétrica </t>
  </si>
  <si>
    <t>RECURSOS TOTAIS</t>
  </si>
  <si>
    <t>REQUISITOS TOTAIS</t>
  </si>
  <si>
    <t>GWh</t>
  </si>
  <si>
    <t>CEMIG - Geração</t>
  </si>
  <si>
    <t>Recursos Totais</t>
  </si>
  <si>
    <t>Requisitos Totais</t>
  </si>
  <si>
    <t>Geração no CG</t>
  </si>
  <si>
    <t>Energia Comercializada</t>
  </si>
  <si>
    <t>Cemig</t>
  </si>
  <si>
    <t>Vendas no Acr e Leilão de Ajuste</t>
  </si>
  <si>
    <t>Geração Igarapé</t>
  </si>
  <si>
    <t>Contratos Bilaterais</t>
  </si>
  <si>
    <t>Perdas Geração Rede Básica</t>
  </si>
  <si>
    <t>Acordo Operativo</t>
  </si>
  <si>
    <t>Contratos de Compra</t>
  </si>
  <si>
    <t>Vendas na CCEE</t>
  </si>
  <si>
    <t>Contratos na CCEE</t>
  </si>
  <si>
    <t>Vendas no MRE</t>
  </si>
  <si>
    <t>Compra MRE</t>
  </si>
  <si>
    <r>
      <t>Variação do valor justo de instrumentos financeiros derivativos (</t>
    </r>
    <r>
      <rPr>
        <i/>
        <sz val="10"/>
        <color rgb="FF404040"/>
        <rFont val="Arial"/>
        <family val="2"/>
      </rPr>
      <t>Swap</t>
    </r>
    <r>
      <rPr>
        <sz val="10"/>
        <color rgb="FF40404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</si>
</sst>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  <numFmt numFmtId="166" formatCode="_-* #,##0.00_-;\(#,##0.00\);_-* &quot;-&quot;??_-;_-@_-"/>
    <numFmt numFmtId="167" formatCode="_-* #,##0_-;\(#,##0\);_-* &quot;-&quot;??_-;_-@_-"/>
    <numFmt numFmtId="168" formatCode="_-* #,##0_-;\-* #,##0_-;_-* &quot;-&quot;??_-;_-@_-"/>
    <numFmt numFmtId="169" formatCode="#,##0.0"/>
    <numFmt numFmtId="170" formatCode="_(* #,##0.0_);_(* \(#,##0.0\);_(* &quot;-&quot;??_);_(@_)"/>
    <numFmt numFmtId="171" formatCode="#,##0_ ;[Red]\-#,##0\ "/>
  </numFmts>
  <fonts count="2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744D"/>
      <name val="Calibri"/>
      <family val="2"/>
      <scheme val="minor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744D"/>
      <name val="Calibri"/>
      <family val="2"/>
    </font>
    <font>
      <b/>
      <sz val="10"/>
      <color rgb="FF00744D"/>
      <name val="Arial"/>
      <family val="2"/>
    </font>
    <font>
      <sz val="10"/>
      <name val="Arial"/>
      <family val="2"/>
    </font>
    <font>
      <sz val="10"/>
      <color rgb="FF404040"/>
      <name val="Calibri"/>
      <family val="2"/>
    </font>
    <font>
      <b/>
      <sz val="10"/>
      <color rgb="FF404040"/>
      <name val="Arial"/>
      <family val="2"/>
    </font>
    <font>
      <sz val="10"/>
      <color rgb="FF404040"/>
      <name val="Arial"/>
      <family val="2"/>
    </font>
    <font>
      <b/>
      <sz val="11"/>
      <color rgb="FF00744D"/>
      <name val="Arial"/>
      <family val="2"/>
    </font>
    <font>
      <b/>
      <sz val="14"/>
      <color rgb="FF00744D"/>
      <name val="Calibri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b/>
      <sz val="10"/>
      <color theme="0"/>
      <name val="Calibri"/>
      <family val="2"/>
    </font>
    <font>
      <b/>
      <sz val="1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color rgb="FF404040"/>
      <name val="Arial"/>
      <family val="2"/>
    </font>
    <font>
      <sz val="11"/>
      <color rgb="FFFFFFFF"/>
      <name val="Arial"/>
      <family val="2"/>
    </font>
    <font>
      <b/>
      <sz val="11"/>
      <color rgb="FFFFFFFF"/>
      <name val="Arial"/>
      <family val="2"/>
    </font>
    <font>
      <sz val="11"/>
      <color rgb="FF40404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6D232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8228"/>
        <bgColor indexed="64"/>
      </patternFill>
    </fill>
  </fills>
  <borders count="2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ck">
        <color rgb="FFFFFFFF"/>
      </right>
      <top/>
      <bottom/>
      <diagonal/>
    </border>
    <border>
      <left style="thin">
        <color theme="0"/>
      </left>
      <right style="thick">
        <color rgb="FFFFFFFF"/>
      </right>
      <top/>
      <bottom/>
      <diagonal/>
    </border>
    <border>
      <left/>
      <right/>
      <top/>
      <bottom style="thick">
        <color rgb="FFFFFFFF"/>
      </bottom>
      <diagonal/>
    </border>
    <border>
      <left style="thick">
        <color rgb="FFFFFFFF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FFFF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 style="thin">
        <color indexed="64"/>
      </bottom>
      <diagonal/>
    </border>
    <border>
      <left/>
      <right style="thick">
        <color rgb="FFFFFFFF"/>
      </right>
      <top/>
      <bottom style="thin">
        <color indexed="64"/>
      </bottom>
      <diagonal/>
    </border>
    <border>
      <left style="thick">
        <color rgb="FFFFFFFF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ck">
        <color rgb="FFFFFFFF"/>
      </left>
      <right style="thick">
        <color rgb="FFFFFFFF"/>
      </right>
      <top style="thin">
        <color indexed="64"/>
      </top>
      <bottom/>
      <diagonal/>
    </border>
    <border>
      <left/>
      <right style="thick">
        <color rgb="FFFFFFFF"/>
      </right>
      <top style="thin">
        <color indexed="64"/>
      </top>
      <bottom/>
      <diagonal/>
    </border>
    <border>
      <left style="thick">
        <color rgb="FFFFFFFF"/>
      </left>
      <right style="thick">
        <color rgb="FFFFFFFF"/>
      </right>
      <top style="thin">
        <color indexed="64"/>
      </top>
      <bottom style="thin">
        <color indexed="64"/>
      </bottom>
      <diagonal/>
    </border>
    <border>
      <left/>
      <right style="thick">
        <color rgb="FFFFFFFF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 style="thin">
        <color indexed="64"/>
      </top>
      <bottom style="double">
        <color indexed="64"/>
      </bottom>
      <diagonal/>
    </border>
    <border>
      <left/>
      <right style="thick">
        <color rgb="FFFFFFFF"/>
      </right>
      <top style="thin">
        <color indexed="64"/>
      </top>
      <bottom style="double">
        <color indexed="64"/>
      </bottom>
      <diagonal/>
    </border>
    <border>
      <left style="thick">
        <color rgb="FFFFFFFF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1" fillId="2" borderId="0" applyFont="0" applyBorder="0" applyAlignment="0">
      <alignment vertical="center" wrapText="1"/>
    </xf>
    <xf numFmtId="0" fontId="9" fillId="0" borderId="0"/>
    <xf numFmtId="0" fontId="9" fillId="0" borderId="0"/>
    <xf numFmtId="0" fontId="15" fillId="0" borderId="0"/>
  </cellStyleXfs>
  <cellXfs count="168">
    <xf numFmtId="0" fontId="0" fillId="0" borderId="0" xfId="0"/>
    <xf numFmtId="0" fontId="1" fillId="3" borderId="0" xfId="0" applyFont="1" applyFill="1"/>
    <xf numFmtId="0" fontId="4" fillId="0" borderId="0" xfId="0" applyFont="1"/>
    <xf numFmtId="0" fontId="4" fillId="4" borderId="0" xfId="0" applyFont="1" applyFill="1"/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3" fontId="0" fillId="0" borderId="0" xfId="0" applyNumberFormat="1"/>
    <xf numFmtId="14" fontId="0" fillId="0" borderId="0" xfId="0" applyNumberFormat="1"/>
    <xf numFmtId="0" fontId="6" fillId="0" borderId="0" xfId="0" applyFont="1"/>
    <xf numFmtId="0" fontId="0" fillId="0" borderId="0" xfId="0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/>
    <xf numFmtId="0" fontId="5" fillId="5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0" fillId="4" borderId="0" xfId="0" applyFill="1"/>
    <xf numFmtId="168" fontId="5" fillId="5" borderId="1" xfId="1" applyNumberFormat="1" applyFont="1" applyFill="1" applyBorder="1" applyAlignment="1">
      <alignment horizontal="center" vertical="center" wrapText="1"/>
    </xf>
    <xf numFmtId="168" fontId="5" fillId="5" borderId="3" xfId="1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/>
    <xf numFmtId="0" fontId="8" fillId="0" borderId="0" xfId="0" applyFont="1" applyAlignment="1">
      <alignment vertical="center"/>
    </xf>
    <xf numFmtId="0" fontId="1" fillId="0" borderId="0" xfId="0" applyFont="1" applyFill="1"/>
    <xf numFmtId="0" fontId="9" fillId="0" borderId="0" xfId="6"/>
    <xf numFmtId="167" fontId="11" fillId="0" borderId="6" xfId="0" applyNumberFormat="1" applyFont="1" applyFill="1" applyBorder="1" applyAlignment="1">
      <alignment horizontal="right" vertical="center"/>
    </xf>
    <xf numFmtId="0" fontId="0" fillId="0" borderId="0" xfId="0" applyFill="1"/>
    <xf numFmtId="0" fontId="9" fillId="7" borderId="0" xfId="6" applyFill="1"/>
    <xf numFmtId="164" fontId="0" fillId="0" borderId="0" xfId="3" applyNumberFormat="1" applyFont="1"/>
    <xf numFmtId="0" fontId="17" fillId="0" borderId="0" xfId="0" applyFont="1"/>
    <xf numFmtId="0" fontId="3" fillId="0" borderId="0" xfId="0" applyFont="1" applyFill="1" applyAlignment="1">
      <alignment horizontal="center" vertical="center" wrapText="1"/>
    </xf>
    <xf numFmtId="3" fontId="0" fillId="0" borderId="0" xfId="0" applyNumberFormat="1" applyFill="1"/>
    <xf numFmtId="0" fontId="10" fillId="4" borderId="2" xfId="0" applyFont="1" applyFill="1" applyBorder="1" applyAlignment="1">
      <alignment horizontal="left" vertical="center" wrapText="1" indent="2"/>
    </xf>
    <xf numFmtId="168" fontId="10" fillId="4" borderId="0" xfId="1" applyNumberFormat="1" applyFont="1" applyFill="1" applyAlignment="1">
      <alignment horizontal="right" vertical="center" wrapText="1"/>
    </xf>
    <xf numFmtId="168" fontId="10" fillId="4" borderId="2" xfId="1" applyNumberFormat="1" applyFont="1" applyFill="1" applyBorder="1" applyAlignment="1">
      <alignment horizontal="right" vertical="center" wrapText="1"/>
    </xf>
    <xf numFmtId="0" fontId="18" fillId="6" borderId="2" xfId="0" applyFont="1" applyFill="1" applyBorder="1" applyAlignment="1">
      <alignment vertical="center" wrapText="1"/>
    </xf>
    <xf numFmtId="168" fontId="18" fillId="6" borderId="4" xfId="1" applyNumberFormat="1" applyFont="1" applyFill="1" applyBorder="1" applyAlignment="1">
      <alignment horizontal="right" vertical="center" wrapText="1"/>
    </xf>
    <xf numFmtId="169" fontId="9" fillId="7" borderId="0" xfId="6" applyNumberFormat="1" applyFill="1"/>
    <xf numFmtId="170" fontId="19" fillId="7" borderId="0" xfId="6" applyNumberFormat="1" applyFont="1" applyFill="1"/>
    <xf numFmtId="0" fontId="9" fillId="7" borderId="0" xfId="6" applyFill="1" applyAlignment="1">
      <alignment horizontal="center"/>
    </xf>
    <xf numFmtId="0" fontId="20" fillId="0" borderId="0" xfId="6" applyFont="1" applyAlignment="1">
      <alignment horizontal="center" vertical="center" readingOrder="1"/>
    </xf>
    <xf numFmtId="171" fontId="21" fillId="7" borderId="0" xfId="6" applyNumberFormat="1" applyFont="1" applyFill="1"/>
    <xf numFmtId="171" fontId="21" fillId="7" borderId="0" xfId="6" applyNumberFormat="1" applyFont="1" applyFill="1" applyAlignment="1">
      <alignment horizontal="center"/>
    </xf>
    <xf numFmtId="0" fontId="22" fillId="0" borderId="0" xfId="6" applyFont="1"/>
    <xf numFmtId="0" fontId="23" fillId="10" borderId="0" xfId="6" applyFont="1" applyFill="1"/>
    <xf numFmtId="171" fontId="23" fillId="10" borderId="0" xfId="3" applyNumberFormat="1" applyFont="1" applyFill="1"/>
    <xf numFmtId="171" fontId="23" fillId="0" borderId="0" xfId="3" applyNumberFormat="1" applyFont="1" applyFill="1"/>
    <xf numFmtId="0" fontId="23" fillId="11" borderId="0" xfId="6" applyFont="1" applyFill="1"/>
    <xf numFmtId="171" fontId="23" fillId="11" borderId="0" xfId="3" applyNumberFormat="1" applyFont="1" applyFill="1"/>
    <xf numFmtId="171" fontId="24" fillId="12" borderId="0" xfId="6" applyNumberFormat="1" applyFont="1" applyFill="1"/>
    <xf numFmtId="171" fontId="24" fillId="12" borderId="0" xfId="3" applyNumberFormat="1" applyFont="1" applyFill="1"/>
    <xf numFmtId="0" fontId="9" fillId="13" borderId="0" xfId="6" applyFont="1" applyFill="1"/>
    <xf numFmtId="171" fontId="9" fillId="13" borderId="0" xfId="6" applyNumberFormat="1" applyFill="1"/>
    <xf numFmtId="0" fontId="9" fillId="3" borderId="0" xfId="6" applyFont="1" applyFill="1"/>
    <xf numFmtId="171" fontId="9" fillId="3" borderId="0" xfId="6" applyNumberFormat="1" applyFill="1"/>
    <xf numFmtId="3" fontId="9" fillId="7" borderId="0" xfId="6" applyNumberFormat="1" applyFill="1"/>
    <xf numFmtId="0" fontId="9" fillId="13" borderId="0" xfId="6" applyFill="1"/>
    <xf numFmtId="0" fontId="9" fillId="3" borderId="0" xfId="6" applyFill="1"/>
    <xf numFmtId="171" fontId="9" fillId="3" borderId="0" xfId="3" applyNumberFormat="1" applyFont="1" applyFill="1"/>
    <xf numFmtId="0" fontId="12" fillId="8" borderId="2" xfId="0" applyFont="1" applyFill="1" applyBorder="1" applyAlignment="1">
      <alignment vertical="center" wrapText="1"/>
    </xf>
    <xf numFmtId="167" fontId="12" fillId="8" borderId="2" xfId="0" applyNumberFormat="1" applyFont="1" applyFill="1" applyBorder="1" applyAlignment="1">
      <alignment horizontal="right" vertical="center" wrapText="1"/>
    </xf>
    <xf numFmtId="0" fontId="12" fillId="0" borderId="2" xfId="0" applyFont="1" applyBorder="1" applyAlignment="1">
      <alignment vertical="center" wrapText="1"/>
    </xf>
    <xf numFmtId="167" fontId="12" fillId="0" borderId="2" xfId="0" applyNumberFormat="1" applyFont="1" applyBorder="1" applyAlignment="1">
      <alignment horizontal="right" vertical="center" wrapText="1"/>
    </xf>
    <xf numFmtId="0" fontId="11" fillId="8" borderId="2" xfId="0" applyFont="1" applyFill="1" applyBorder="1" applyAlignment="1">
      <alignment vertical="center" wrapText="1"/>
    </xf>
    <xf numFmtId="3" fontId="11" fillId="8" borderId="5" xfId="0" applyNumberFormat="1" applyFont="1" applyFill="1" applyBorder="1" applyAlignment="1">
      <alignment horizontal="right" vertical="center" wrapText="1"/>
    </xf>
    <xf numFmtId="3" fontId="11" fillId="8" borderId="6" xfId="0" applyNumberFormat="1" applyFont="1" applyFill="1" applyBorder="1" applyAlignment="1">
      <alignment horizontal="right" vertical="center" wrapText="1"/>
    </xf>
    <xf numFmtId="3" fontId="12" fillId="8" borderId="2" xfId="0" applyNumberFormat="1" applyFont="1" applyFill="1" applyBorder="1" applyAlignment="1">
      <alignment horizontal="right" vertical="center" wrapText="1"/>
    </xf>
    <xf numFmtId="0" fontId="12" fillId="9" borderId="2" xfId="0" applyFont="1" applyFill="1" applyBorder="1" applyAlignment="1">
      <alignment vertical="center" wrapText="1"/>
    </xf>
    <xf numFmtId="3" fontId="12" fillId="9" borderId="2" xfId="0" applyNumberFormat="1" applyFont="1" applyFill="1" applyBorder="1" applyAlignment="1">
      <alignment horizontal="right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0" fontId="11" fillId="0" borderId="2" xfId="0" applyFont="1" applyBorder="1" applyAlignment="1">
      <alignment vertical="center" wrapText="1"/>
    </xf>
    <xf numFmtId="3" fontId="11" fillId="0" borderId="5" xfId="0" applyNumberFormat="1" applyFont="1" applyBorder="1" applyAlignment="1">
      <alignment horizontal="right" vertical="center" wrapText="1"/>
    </xf>
    <xf numFmtId="3" fontId="11" fillId="0" borderId="6" xfId="0" applyNumberFormat="1" applyFont="1" applyBorder="1" applyAlignment="1">
      <alignment horizontal="right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9" fontId="12" fillId="0" borderId="2" xfId="0" applyNumberFormat="1" applyFont="1" applyBorder="1" applyAlignment="1">
      <alignment vertical="center"/>
    </xf>
    <xf numFmtId="167" fontId="12" fillId="0" borderId="2" xfId="0" applyNumberFormat="1" applyFont="1" applyBorder="1" applyAlignment="1">
      <alignment horizontal="right" vertical="center"/>
    </xf>
    <xf numFmtId="166" fontId="12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Alignment="1">
      <alignment horizontal="right" vertical="center"/>
    </xf>
    <xf numFmtId="49" fontId="12" fillId="8" borderId="2" xfId="0" applyNumberFormat="1" applyFont="1" applyFill="1" applyBorder="1" applyAlignment="1">
      <alignment vertical="center"/>
    </xf>
    <xf numFmtId="167" fontId="12" fillId="8" borderId="2" xfId="0" applyNumberFormat="1" applyFont="1" applyFill="1" applyBorder="1" applyAlignment="1">
      <alignment horizontal="right" vertical="center"/>
    </xf>
    <xf numFmtId="166" fontId="12" fillId="8" borderId="0" xfId="0" applyNumberFormat="1" applyFont="1" applyFill="1" applyAlignment="1">
      <alignment horizontal="right" vertical="center"/>
    </xf>
    <xf numFmtId="49" fontId="11" fillId="0" borderId="2" xfId="0" applyNumberFormat="1" applyFont="1" applyBorder="1" applyAlignment="1">
      <alignment vertical="center"/>
    </xf>
    <xf numFmtId="3" fontId="11" fillId="0" borderId="7" xfId="0" applyNumberFormat="1" applyFont="1" applyBorder="1" applyAlignment="1">
      <alignment horizontal="right" vertical="center"/>
    </xf>
    <xf numFmtId="167" fontId="11" fillId="0" borderId="8" xfId="0" applyNumberFormat="1" applyFont="1" applyBorder="1" applyAlignment="1">
      <alignment horizontal="right" vertical="center"/>
    </xf>
    <xf numFmtId="166" fontId="11" fillId="0" borderId="8" xfId="0" applyNumberFormat="1" applyFont="1" applyBorder="1" applyAlignment="1">
      <alignment horizontal="right" vertical="center"/>
    </xf>
    <xf numFmtId="167" fontId="11" fillId="0" borderId="8" xfId="0" applyNumberFormat="1" applyFont="1" applyFill="1" applyBorder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/>
    </xf>
    <xf numFmtId="49" fontId="11" fillId="8" borderId="2" xfId="0" applyNumberFormat="1" applyFont="1" applyFill="1" applyBorder="1" applyAlignment="1">
      <alignment vertical="center"/>
    </xf>
    <xf numFmtId="167" fontId="11" fillId="8" borderId="2" xfId="0" applyNumberFormat="1" applyFont="1" applyFill="1" applyBorder="1" applyAlignment="1">
      <alignment horizontal="right" vertical="center"/>
    </xf>
    <xf numFmtId="166" fontId="11" fillId="8" borderId="0" xfId="0" applyNumberFormat="1" applyFont="1" applyFill="1" applyAlignment="1">
      <alignment horizontal="right" vertical="center"/>
    </xf>
    <xf numFmtId="167" fontId="11" fillId="0" borderId="0" xfId="0" applyNumberFormat="1" applyFont="1" applyFill="1" applyAlignment="1">
      <alignment horizontal="right" vertical="center"/>
    </xf>
    <xf numFmtId="3" fontId="11" fillId="8" borderId="5" xfId="0" applyNumberFormat="1" applyFont="1" applyFill="1" applyBorder="1" applyAlignment="1">
      <alignment horizontal="right" vertical="center"/>
    </xf>
    <xf numFmtId="167" fontId="11" fillId="8" borderId="6" xfId="0" applyNumberFormat="1" applyFont="1" applyFill="1" applyBorder="1" applyAlignment="1">
      <alignment horizontal="right" vertical="center"/>
    </xf>
    <xf numFmtId="166" fontId="11" fillId="8" borderId="6" xfId="0" applyNumberFormat="1" applyFont="1" applyFill="1" applyBorder="1" applyAlignment="1">
      <alignment horizontal="right" vertical="center"/>
    </xf>
    <xf numFmtId="3" fontId="11" fillId="8" borderId="6" xfId="0" applyNumberFormat="1" applyFont="1" applyFill="1" applyBorder="1" applyAlignment="1">
      <alignment horizontal="right" vertical="center"/>
    </xf>
    <xf numFmtId="167" fontId="12" fillId="8" borderId="2" xfId="0" applyNumberFormat="1" applyFont="1" applyFill="1" applyBorder="1" applyAlignment="1">
      <alignment vertical="top" wrapText="1"/>
    </xf>
    <xf numFmtId="167" fontId="11" fillId="8" borderId="14" xfId="0" applyNumberFormat="1" applyFont="1" applyFill="1" applyBorder="1" applyAlignment="1">
      <alignment horizontal="right" vertical="center" wrapText="1"/>
    </xf>
    <xf numFmtId="167" fontId="11" fillId="8" borderId="15" xfId="0" applyNumberFormat="1" applyFont="1" applyFill="1" applyBorder="1" applyAlignment="1">
      <alignment horizontal="right" vertical="center" wrapText="1"/>
    </xf>
    <xf numFmtId="167" fontId="11" fillId="8" borderId="16" xfId="0" applyNumberFormat="1" applyFont="1" applyFill="1" applyBorder="1" applyAlignment="1">
      <alignment horizontal="right" vertical="center" wrapText="1"/>
    </xf>
    <xf numFmtId="167" fontId="11" fillId="8" borderId="17" xfId="0" applyNumberFormat="1" applyFont="1" applyFill="1" applyBorder="1" applyAlignment="1">
      <alignment horizontal="right" vertical="center" wrapText="1"/>
    </xf>
    <xf numFmtId="167" fontId="11" fillId="0" borderId="18" xfId="0" applyNumberFormat="1" applyFont="1" applyBorder="1" applyAlignment="1">
      <alignment horizontal="right" vertical="center" wrapText="1"/>
    </xf>
    <xf numFmtId="167" fontId="11" fillId="0" borderId="19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167" fontId="12" fillId="8" borderId="0" xfId="0" applyNumberFormat="1" applyFont="1" applyFill="1" applyAlignment="1">
      <alignment horizontal="right" vertical="center" wrapText="1"/>
    </xf>
    <xf numFmtId="167" fontId="11" fillId="0" borderId="7" xfId="0" applyNumberFormat="1" applyFont="1" applyBorder="1" applyAlignment="1">
      <alignment horizontal="right" vertical="center" wrapText="1"/>
    </xf>
    <xf numFmtId="167" fontId="11" fillId="0" borderId="8" xfId="0" applyNumberFormat="1" applyFont="1" applyBorder="1" applyAlignment="1">
      <alignment horizontal="right" vertical="center" wrapText="1"/>
    </xf>
    <xf numFmtId="167" fontId="12" fillId="0" borderId="0" xfId="0" applyNumberFormat="1" applyFont="1" applyAlignment="1">
      <alignment horizontal="right" vertical="center" wrapText="1"/>
    </xf>
    <xf numFmtId="167" fontId="11" fillId="8" borderId="20" xfId="0" applyNumberFormat="1" applyFont="1" applyFill="1" applyBorder="1" applyAlignment="1">
      <alignment horizontal="right" vertical="center" wrapText="1"/>
    </xf>
    <xf numFmtId="167" fontId="11" fillId="8" borderId="21" xfId="0" applyNumberFormat="1" applyFont="1" applyFill="1" applyBorder="1" applyAlignment="1">
      <alignment horizontal="right" vertical="center" wrapText="1"/>
    </xf>
    <xf numFmtId="167" fontId="11" fillId="0" borderId="5" xfId="0" applyNumberFormat="1" applyFont="1" applyBorder="1" applyAlignment="1">
      <alignment horizontal="right" vertical="center" wrapText="1"/>
    </xf>
    <xf numFmtId="167" fontId="11" fillId="0" borderId="6" xfId="0" applyNumberFormat="1" applyFont="1" applyBorder="1" applyAlignment="1">
      <alignment horizontal="right" vertical="center" wrapText="1"/>
    </xf>
    <xf numFmtId="0" fontId="12" fillId="2" borderId="2" xfId="0" applyFont="1" applyFill="1" applyBorder="1" applyAlignment="1">
      <alignment horizontal="left" vertical="center" wrapText="1" indent="2"/>
    </xf>
    <xf numFmtId="168" fontId="12" fillId="2" borderId="0" xfId="1" applyNumberFormat="1" applyFont="1" applyFill="1" applyAlignment="1">
      <alignment horizontal="right" vertical="center" wrapText="1"/>
    </xf>
    <xf numFmtId="168" fontId="12" fillId="2" borderId="2" xfId="1" applyNumberFormat="1" applyFont="1" applyFill="1" applyBorder="1" applyAlignment="1">
      <alignment horizontal="right" vertical="center" wrapText="1"/>
    </xf>
    <xf numFmtId="0" fontId="11" fillId="4" borderId="2" xfId="0" applyFont="1" applyFill="1" applyBorder="1" applyAlignment="1">
      <alignment horizontal="left" vertical="center" wrapText="1" indent="2"/>
    </xf>
    <xf numFmtId="168" fontId="11" fillId="4" borderId="0" xfId="1" applyNumberFormat="1" applyFont="1" applyFill="1" applyAlignment="1">
      <alignment horizontal="right" vertical="center" wrapText="1"/>
    </xf>
    <xf numFmtId="168" fontId="11" fillId="4" borderId="2" xfId="1" applyNumberFormat="1" applyFont="1" applyFill="1" applyBorder="1" applyAlignment="1">
      <alignment horizontal="right" vertical="center" wrapText="1"/>
    </xf>
    <xf numFmtId="0" fontId="12" fillId="4" borderId="2" xfId="0" applyFont="1" applyFill="1" applyBorder="1" applyAlignment="1">
      <alignment horizontal="left" vertical="center" wrapText="1" indent="2"/>
    </xf>
    <xf numFmtId="168" fontId="12" fillId="4" borderId="0" xfId="1" applyNumberFormat="1" applyFont="1" applyFill="1" applyAlignment="1">
      <alignment horizontal="right" vertical="center" wrapText="1"/>
    </xf>
    <xf numFmtId="168" fontId="12" fillId="4" borderId="2" xfId="1" applyNumberFormat="1" applyFont="1" applyFill="1" applyBorder="1" applyAlignment="1">
      <alignment horizontal="right" vertical="center" wrapText="1"/>
    </xf>
    <xf numFmtId="0" fontId="11" fillId="8" borderId="2" xfId="0" applyFont="1" applyFill="1" applyBorder="1" applyAlignment="1">
      <alignment horizontal="right" vertical="center" wrapText="1"/>
    </xf>
    <xf numFmtId="3" fontId="11" fillId="8" borderId="20" xfId="0" applyNumberFormat="1" applyFont="1" applyFill="1" applyBorder="1" applyAlignment="1">
      <alignment horizontal="right" vertical="center" wrapText="1"/>
    </xf>
    <xf numFmtId="3" fontId="11" fillId="8" borderId="21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right" vertical="center" wrapText="1"/>
    </xf>
    <xf numFmtId="0" fontId="12" fillId="0" borderId="15" xfId="0" applyFont="1" applyBorder="1" applyAlignment="1">
      <alignment horizontal="right" vertical="center" wrapText="1"/>
    </xf>
    <xf numFmtId="0" fontId="12" fillId="8" borderId="2" xfId="0" applyFont="1" applyFill="1" applyBorder="1" applyAlignment="1">
      <alignment horizontal="right" vertical="center" wrapText="1"/>
    </xf>
    <xf numFmtId="3" fontId="11" fillId="0" borderId="20" xfId="0" applyNumberFormat="1" applyFont="1" applyBorder="1" applyAlignment="1">
      <alignment horizontal="right" vertical="center" wrapText="1"/>
    </xf>
    <xf numFmtId="3" fontId="11" fillId="0" borderId="21" xfId="0" applyNumberFormat="1" applyFont="1" applyBorder="1" applyAlignment="1">
      <alignment horizontal="right" vertical="center" wrapText="1"/>
    </xf>
    <xf numFmtId="167" fontId="11" fillId="8" borderId="2" xfId="0" applyNumberFormat="1" applyFont="1" applyFill="1" applyBorder="1" applyAlignment="1">
      <alignment horizontal="right" vertical="center" wrapText="1"/>
    </xf>
    <xf numFmtId="167" fontId="11" fillId="8" borderId="7" xfId="0" applyNumberFormat="1" applyFont="1" applyFill="1" applyBorder="1" applyAlignment="1">
      <alignment horizontal="right" vertical="center" wrapText="1"/>
    </xf>
    <xf numFmtId="167" fontId="11" fillId="8" borderId="8" xfId="0" applyNumberFormat="1" applyFont="1" applyFill="1" applyBorder="1" applyAlignment="1">
      <alignment horizontal="right" vertical="center" wrapText="1"/>
    </xf>
    <xf numFmtId="167" fontId="11" fillId="0" borderId="20" xfId="0" applyNumberFormat="1" applyFont="1" applyBorder="1" applyAlignment="1">
      <alignment horizontal="right" vertical="center" wrapText="1"/>
    </xf>
    <xf numFmtId="167" fontId="11" fillId="0" borderId="21" xfId="0" applyNumberFormat="1" applyFont="1" applyBorder="1" applyAlignment="1">
      <alignment horizontal="right" vertical="center" wrapText="1"/>
    </xf>
    <xf numFmtId="167" fontId="11" fillId="8" borderId="5" xfId="0" applyNumberFormat="1" applyFont="1" applyFill="1" applyBorder="1" applyAlignment="1">
      <alignment horizontal="right" vertical="center" wrapText="1"/>
    </xf>
    <xf numFmtId="167" fontId="11" fillId="8" borderId="6" xfId="0" applyNumberFormat="1" applyFont="1" applyFill="1" applyBorder="1" applyAlignment="1">
      <alignment horizontal="right" vertical="center" wrapText="1"/>
    </xf>
    <xf numFmtId="167" fontId="12" fillId="0" borderId="10" xfId="0" applyNumberFormat="1" applyFont="1" applyBorder="1" applyAlignment="1">
      <alignment horizontal="right" vertical="center" wrapText="1"/>
    </xf>
    <xf numFmtId="167" fontId="12" fillId="0" borderId="11" xfId="0" applyNumberFormat="1" applyFont="1" applyBorder="1" applyAlignment="1">
      <alignment horizontal="right" vertical="center" wrapText="1"/>
    </xf>
    <xf numFmtId="0" fontId="12" fillId="8" borderId="0" xfId="0" applyFont="1" applyFill="1" applyAlignment="1">
      <alignment horizontal="left" vertical="center" wrapText="1"/>
    </xf>
    <xf numFmtId="167" fontId="11" fillId="8" borderId="0" xfId="0" applyNumberFormat="1" applyFont="1" applyFill="1" applyAlignment="1">
      <alignment horizontal="right" vertical="center" wrapText="1"/>
    </xf>
    <xf numFmtId="167" fontId="12" fillId="8" borderId="10" xfId="0" applyNumberFormat="1" applyFont="1" applyFill="1" applyBorder="1" applyAlignment="1">
      <alignment horizontal="right" vertical="center" wrapText="1"/>
    </xf>
    <xf numFmtId="167" fontId="12" fillId="8" borderId="1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horizontal="right" vertical="center" wrapText="1"/>
    </xf>
    <xf numFmtId="167" fontId="11" fillId="0" borderId="2" xfId="0" applyNumberFormat="1" applyFont="1" applyBorder="1" applyAlignment="1">
      <alignment horizontal="right" vertical="center" wrapText="1"/>
    </xf>
    <xf numFmtId="166" fontId="11" fillId="0" borderId="2" xfId="0" applyNumberFormat="1" applyFont="1" applyBorder="1" applyAlignment="1">
      <alignment horizontal="right" vertical="center" wrapText="1"/>
    </xf>
    <xf numFmtId="167" fontId="11" fillId="8" borderId="12" xfId="0" applyNumberFormat="1" applyFont="1" applyFill="1" applyBorder="1" applyAlignment="1">
      <alignment horizontal="right" vertical="center" wrapText="1"/>
    </xf>
    <xf numFmtId="167" fontId="11" fillId="8" borderId="9" xfId="0" applyNumberFormat="1" applyFont="1" applyFill="1" applyBorder="1" applyAlignment="1">
      <alignment horizontal="right" vertical="center" wrapText="1"/>
    </xf>
    <xf numFmtId="0" fontId="27" fillId="14" borderId="22" xfId="0" applyFont="1" applyFill="1" applyBorder="1" applyAlignment="1">
      <alignment horizontal="center" vertical="center" wrapText="1"/>
    </xf>
    <xf numFmtId="0" fontId="27" fillId="14" borderId="1" xfId="0" applyFont="1" applyFill="1" applyBorder="1" applyAlignment="1">
      <alignment horizontal="center" vertical="center" wrapText="1"/>
    </xf>
    <xf numFmtId="0" fontId="27" fillId="14" borderId="0" xfId="0" applyFont="1" applyFill="1" applyBorder="1" applyAlignment="1">
      <alignment horizontal="center" vertical="center" wrapText="1"/>
    </xf>
    <xf numFmtId="0" fontId="27" fillId="14" borderId="3" xfId="0" applyFont="1" applyFill="1" applyBorder="1" applyAlignment="1">
      <alignment horizontal="center" vertical="center" wrapText="1"/>
    </xf>
    <xf numFmtId="17" fontId="27" fillId="14" borderId="1" xfId="0" applyNumberFormat="1" applyFont="1" applyFill="1" applyBorder="1" applyAlignment="1">
      <alignment horizontal="center" vertical="center" wrapText="1"/>
    </xf>
    <xf numFmtId="14" fontId="27" fillId="14" borderId="2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0" fillId="0" borderId="0" xfId="6" applyFont="1" applyAlignment="1">
      <alignment horizontal="center" vertical="center" readingOrder="1"/>
    </xf>
    <xf numFmtId="0" fontId="27" fillId="14" borderId="1" xfId="0" applyFont="1" applyFill="1" applyBorder="1" applyAlignment="1">
      <alignment horizontal="center" vertical="center" wrapText="1"/>
    </xf>
    <xf numFmtId="0" fontId="27" fillId="14" borderId="0" xfId="0" applyFont="1" applyFill="1" applyBorder="1" applyAlignment="1">
      <alignment horizontal="center" vertical="center" wrapText="1"/>
    </xf>
    <xf numFmtId="0" fontId="26" fillId="14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7" fillId="14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27" fillId="14" borderId="24" xfId="0" applyFont="1" applyFill="1" applyBorder="1" applyAlignment="1">
      <alignment horizontal="center" vertical="center" wrapText="1"/>
    </xf>
    <xf numFmtId="0" fontId="27" fillId="14" borderId="25" xfId="0" applyFont="1" applyFill="1" applyBorder="1" applyAlignment="1">
      <alignment horizontal="center" vertical="center" wrapText="1"/>
    </xf>
    <xf numFmtId="0" fontId="28" fillId="14" borderId="23" xfId="0" applyFont="1" applyFill="1" applyBorder="1" applyAlignment="1">
      <alignment vertical="center" wrapText="1"/>
    </xf>
  </cellXfs>
  <cellStyles count="9">
    <cellStyle name="Estilo 1" xfId="5"/>
    <cellStyle name="Normal" xfId="0" builtinId="0"/>
    <cellStyle name="Normal 2" xfId="8"/>
    <cellStyle name="Normal 2 2" xfId="6"/>
    <cellStyle name="Normal 3" xfId="2"/>
    <cellStyle name="Normal 3 2" xfId="7"/>
    <cellStyle name="Porcentagem 2" xfId="4"/>
    <cellStyle name="Vírgula" xfId="1" builtinId="3"/>
    <cellStyle name="Vírgula 2" xfId="3"/>
  </cellStyles>
  <dxfs count="1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D7F83C"/>
      <color rgb="FF46D232"/>
      <color rgb="FF0082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3.1 BP (Ativo)'!A1"/><Relationship Id="rId3" Type="http://schemas.openxmlformats.org/officeDocument/2006/relationships/hyperlink" Target="#'2.2 Custos Despesas operaci'!A1"/><Relationship Id="rId7" Type="http://schemas.openxmlformats.org/officeDocument/2006/relationships/hyperlink" Target="#'2.6 Investimentos'!A1"/><Relationship Id="rId12" Type="http://schemas.openxmlformats.org/officeDocument/2006/relationships/image" Target="../media/image1.jpeg"/><Relationship Id="rId2" Type="http://schemas.openxmlformats.org/officeDocument/2006/relationships/hyperlink" Target="#'2.1 Receita'!A1"/><Relationship Id="rId1" Type="http://schemas.openxmlformats.org/officeDocument/2006/relationships/hyperlink" Target="#'1.1 Balan&#231;o de Energia'!A1"/><Relationship Id="rId6" Type="http://schemas.openxmlformats.org/officeDocument/2006/relationships/hyperlink" Target="#'2.5 Endividamento'!A1"/><Relationship Id="rId11" Type="http://schemas.openxmlformats.org/officeDocument/2006/relationships/hyperlink" Target="#'5. Fluxo de caixa'!A1"/><Relationship Id="rId5" Type="http://schemas.openxmlformats.org/officeDocument/2006/relationships/hyperlink" Target="#'2.4 Resultado Financeiro'!A1"/><Relationship Id="rId10" Type="http://schemas.openxmlformats.org/officeDocument/2006/relationships/hyperlink" Target="#'4.1 DRE'!A1"/><Relationship Id="rId4" Type="http://schemas.openxmlformats.org/officeDocument/2006/relationships/hyperlink" Target="#'2.3 LAJIDA'!A1"/><Relationship Id="rId9" Type="http://schemas.openxmlformats.org/officeDocument/2006/relationships/hyperlink" Target="#'3.2 BP (Passivo)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Cemig GT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9.jpeg"/><Relationship Id="rId4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Cemig GT (&#205;ndice)'!A1"/><Relationship Id="rId1" Type="http://schemas.openxmlformats.org/officeDocument/2006/relationships/image" Target="../media/image10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Cemig GT (&#205;ndice)'!A1"/><Relationship Id="rId1" Type="http://schemas.openxmlformats.org/officeDocument/2006/relationships/image" Target="../media/image1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4" Type="http://schemas.openxmlformats.org/officeDocument/2006/relationships/hyperlink" Target="#'Cemig GT (&#205;ndice)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Cemig GT (&#205;ndice)'!A1"/><Relationship Id="rId2" Type="http://schemas.openxmlformats.org/officeDocument/2006/relationships/hyperlink" Target="#'Cemig D (&#205;ndice)'!A1"/><Relationship Id="rId1" Type="http://schemas.openxmlformats.org/officeDocument/2006/relationships/image" Target="../media/image3.jpeg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Cemig GT (&#205;ndice)'!A1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Cemig GT (&#205;ndice)'!A1"/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Cemig GT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6.jpeg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Cemig (&#205;ndice)'!A1"/><Relationship Id="rId2" Type="http://schemas.openxmlformats.org/officeDocument/2006/relationships/image" Target="../media/image2.png"/><Relationship Id="rId1" Type="http://schemas.openxmlformats.org/officeDocument/2006/relationships/image" Target="../media/image7.jpeg"/><Relationship Id="rId4" Type="http://schemas.openxmlformats.org/officeDocument/2006/relationships/hyperlink" Target="#'Cemig GT (&#205;ndice)'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Cemig GT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8.jpeg"/><Relationship Id="rId4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Cemig GT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9.jpe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288347</xdr:colOff>
      <xdr:row>7</xdr:row>
      <xdr:rowOff>49555</xdr:rowOff>
    </xdr:from>
    <xdr:to>
      <xdr:col>3</xdr:col>
      <xdr:colOff>450850</xdr:colOff>
      <xdr:row>9</xdr:row>
      <xdr:rowOff>95343</xdr:rowOff>
    </xdr:to>
    <xdr:sp macro="" textlink="">
      <xdr:nvSpPr>
        <xdr:cNvPr id="2" name="Retângulo Arredondado 1"/>
        <xdr:cNvSpPr/>
      </xdr:nvSpPr>
      <xdr:spPr>
        <a:xfrm>
          <a:off x="288347" y="1327493"/>
          <a:ext cx="1996066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Dados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operacionais</a:t>
          </a:r>
        </a:p>
      </xdr:txBody>
    </xdr:sp>
    <xdr:clientData/>
  </xdr:twoCellAnchor>
  <xdr:twoCellAnchor>
    <xdr:from>
      <xdr:col>4</xdr:col>
      <xdr:colOff>39831</xdr:colOff>
      <xdr:row>7</xdr:row>
      <xdr:rowOff>49555</xdr:rowOff>
    </xdr:from>
    <xdr:to>
      <xdr:col>7</xdr:col>
      <xdr:colOff>202334</xdr:colOff>
      <xdr:row>9</xdr:row>
      <xdr:rowOff>95343</xdr:rowOff>
    </xdr:to>
    <xdr:sp macro="" textlink="">
      <xdr:nvSpPr>
        <xdr:cNvPr id="13" name="Retângulo Arredondado 12"/>
        <xdr:cNvSpPr/>
      </xdr:nvSpPr>
      <xdr:spPr>
        <a:xfrm>
          <a:off x="2484581" y="1327493"/>
          <a:ext cx="1996066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Dados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Financeiros</a:t>
          </a:r>
        </a:p>
      </xdr:txBody>
    </xdr:sp>
    <xdr:clientData/>
  </xdr:twoCellAnchor>
  <xdr:twoCellAnchor>
    <xdr:from>
      <xdr:col>7</xdr:col>
      <xdr:colOff>400916</xdr:colOff>
      <xdr:row>7</xdr:row>
      <xdr:rowOff>49555</xdr:rowOff>
    </xdr:from>
    <xdr:to>
      <xdr:col>10</xdr:col>
      <xdr:colOff>563418</xdr:colOff>
      <xdr:row>9</xdr:row>
      <xdr:rowOff>95343</xdr:rowOff>
    </xdr:to>
    <xdr:sp macro="" textlink="">
      <xdr:nvSpPr>
        <xdr:cNvPr id="14" name="Retângulo Arredondado 13"/>
        <xdr:cNvSpPr/>
      </xdr:nvSpPr>
      <xdr:spPr>
        <a:xfrm>
          <a:off x="4679229" y="1327493"/>
          <a:ext cx="1996064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Balanço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Patrimonial</a:t>
          </a:r>
        </a:p>
      </xdr:txBody>
    </xdr:sp>
    <xdr:clientData/>
  </xdr:twoCellAnchor>
  <xdr:twoCellAnchor>
    <xdr:from>
      <xdr:col>7</xdr:col>
      <xdr:colOff>402431</xdr:colOff>
      <xdr:row>16</xdr:row>
      <xdr:rowOff>25744</xdr:rowOff>
    </xdr:from>
    <xdr:to>
      <xdr:col>10</xdr:col>
      <xdr:colOff>564933</xdr:colOff>
      <xdr:row>18</xdr:row>
      <xdr:rowOff>71532</xdr:rowOff>
    </xdr:to>
    <xdr:sp macro="" textlink="">
      <xdr:nvSpPr>
        <xdr:cNvPr id="15" name="Retângulo Arredondado 14"/>
        <xdr:cNvSpPr/>
      </xdr:nvSpPr>
      <xdr:spPr>
        <a:xfrm>
          <a:off x="4486275" y="3073744"/>
          <a:ext cx="1912721" cy="426788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Demonstrações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 Resultado</a:t>
          </a:r>
        </a:p>
      </xdr:txBody>
    </xdr:sp>
    <xdr:clientData/>
  </xdr:twoCellAnchor>
  <xdr:twoCellAnchor>
    <xdr:from>
      <xdr:col>0</xdr:col>
      <xdr:colOff>313748</xdr:colOff>
      <xdr:row>10</xdr:row>
      <xdr:rowOff>5209</xdr:rowOff>
    </xdr:from>
    <xdr:to>
      <xdr:col>3</xdr:col>
      <xdr:colOff>393700</xdr:colOff>
      <xdr:row>12</xdr:row>
      <xdr:rowOff>48394</xdr:rowOff>
    </xdr:to>
    <xdr:sp macro="" textlink="">
      <xdr:nvSpPr>
        <xdr:cNvPr id="17" name="Retângulo Arredondado 16">
          <a:hlinkClick xmlns:r="http://schemas.openxmlformats.org/officeDocument/2006/relationships" r:id="rId1"/>
        </xdr:cNvPr>
        <xdr:cNvSpPr/>
      </xdr:nvSpPr>
      <xdr:spPr>
        <a:xfrm>
          <a:off x="313748" y="1910209"/>
          <a:ext cx="1830171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Balanço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de energia</a:t>
          </a:r>
        </a:p>
      </xdr:txBody>
    </xdr:sp>
    <xdr:clientData/>
  </xdr:twoCellAnchor>
  <xdr:twoCellAnchor>
    <xdr:from>
      <xdr:col>4</xdr:col>
      <xdr:colOff>77787</xdr:colOff>
      <xdr:row>9</xdr:row>
      <xdr:rowOff>179053</xdr:rowOff>
    </xdr:from>
    <xdr:to>
      <xdr:col>7</xdr:col>
      <xdr:colOff>157739</xdr:colOff>
      <xdr:row>12</xdr:row>
      <xdr:rowOff>40809</xdr:rowOff>
    </xdr:to>
    <xdr:sp macro="" textlink="">
      <xdr:nvSpPr>
        <xdr:cNvPr id="23" name="Retângulo Arredondado 22">
          <a:hlinkClick xmlns:r="http://schemas.openxmlformats.org/officeDocument/2006/relationships" r:id="rId2"/>
        </xdr:cNvPr>
        <xdr:cNvSpPr/>
      </xdr:nvSpPr>
      <xdr:spPr>
        <a:xfrm>
          <a:off x="2522537" y="1822116"/>
          <a:ext cx="1913515" cy="40944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Receita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Operacional </a:t>
          </a:r>
        </a:p>
      </xdr:txBody>
    </xdr:sp>
    <xdr:clientData/>
  </xdr:twoCellAnchor>
  <xdr:twoCellAnchor>
    <xdr:from>
      <xdr:col>4</xdr:col>
      <xdr:colOff>77787</xdr:colOff>
      <xdr:row>12</xdr:row>
      <xdr:rowOff>104034</xdr:rowOff>
    </xdr:from>
    <xdr:to>
      <xdr:col>7</xdr:col>
      <xdr:colOff>157739</xdr:colOff>
      <xdr:row>14</xdr:row>
      <xdr:rowOff>148353</xdr:rowOff>
    </xdr:to>
    <xdr:sp macro="" textlink="">
      <xdr:nvSpPr>
        <xdr:cNvPr id="24" name="Retângulo Arredondado 23">
          <a:hlinkClick xmlns:r="http://schemas.openxmlformats.org/officeDocument/2006/relationships" r:id="rId3"/>
        </xdr:cNvPr>
        <xdr:cNvSpPr/>
      </xdr:nvSpPr>
      <xdr:spPr>
        <a:xfrm>
          <a:off x="2522537" y="2294784"/>
          <a:ext cx="1913515" cy="409444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Custos e despesas  </a:t>
          </a:r>
        </a:p>
        <a:p>
          <a:pPr algn="l"/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operacionais</a:t>
          </a:r>
        </a:p>
      </xdr:txBody>
    </xdr:sp>
    <xdr:clientData/>
  </xdr:twoCellAnchor>
  <xdr:twoCellAnchor>
    <xdr:from>
      <xdr:col>4</xdr:col>
      <xdr:colOff>71437</xdr:colOff>
      <xdr:row>15</xdr:row>
      <xdr:rowOff>29015</xdr:rowOff>
    </xdr:from>
    <xdr:to>
      <xdr:col>7</xdr:col>
      <xdr:colOff>151389</xdr:colOff>
      <xdr:row>17</xdr:row>
      <xdr:rowOff>72200</xdr:rowOff>
    </xdr:to>
    <xdr:sp macro="" textlink="">
      <xdr:nvSpPr>
        <xdr:cNvPr id="25" name="Retângulo Arredondado 24">
          <a:hlinkClick xmlns:r="http://schemas.openxmlformats.org/officeDocument/2006/relationships" r:id="rId4"/>
        </xdr:cNvPr>
        <xdr:cNvSpPr/>
      </xdr:nvSpPr>
      <xdr:spPr>
        <a:xfrm>
          <a:off x="2516187" y="2767453"/>
          <a:ext cx="1913515" cy="408310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2.3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LAJIDA</a:t>
          </a:r>
        </a:p>
      </xdr:txBody>
    </xdr:sp>
    <xdr:clientData/>
  </xdr:twoCellAnchor>
  <xdr:twoCellAnchor>
    <xdr:from>
      <xdr:col>4</xdr:col>
      <xdr:colOff>71437</xdr:colOff>
      <xdr:row>17</xdr:row>
      <xdr:rowOff>135425</xdr:rowOff>
    </xdr:from>
    <xdr:to>
      <xdr:col>7</xdr:col>
      <xdr:colOff>151389</xdr:colOff>
      <xdr:row>19</xdr:row>
      <xdr:rowOff>176863</xdr:rowOff>
    </xdr:to>
    <xdr:sp macro="" textlink="">
      <xdr:nvSpPr>
        <xdr:cNvPr id="26" name="Retângulo Arredondado 25">
          <a:hlinkClick xmlns:r="http://schemas.openxmlformats.org/officeDocument/2006/relationships" r:id="rId5"/>
        </xdr:cNvPr>
        <xdr:cNvSpPr/>
      </xdr:nvSpPr>
      <xdr:spPr>
        <a:xfrm>
          <a:off x="2516187" y="3238988"/>
          <a:ext cx="1913515" cy="40656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2.4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Resultado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Financeiro</a:t>
          </a:r>
        </a:p>
      </xdr:txBody>
    </xdr:sp>
    <xdr:clientData/>
  </xdr:twoCellAnchor>
  <xdr:twoCellAnchor>
    <xdr:from>
      <xdr:col>4</xdr:col>
      <xdr:colOff>71437</xdr:colOff>
      <xdr:row>20</xdr:row>
      <xdr:rowOff>57526</xdr:rowOff>
    </xdr:from>
    <xdr:to>
      <xdr:col>7</xdr:col>
      <xdr:colOff>151389</xdr:colOff>
      <xdr:row>22</xdr:row>
      <xdr:rowOff>100711</xdr:rowOff>
    </xdr:to>
    <xdr:sp macro="" textlink="">
      <xdr:nvSpPr>
        <xdr:cNvPr id="27" name="Retângulo Arredondado 26">
          <a:hlinkClick xmlns:r="http://schemas.openxmlformats.org/officeDocument/2006/relationships" r:id="rId6"/>
        </xdr:cNvPr>
        <xdr:cNvSpPr/>
      </xdr:nvSpPr>
      <xdr:spPr>
        <a:xfrm>
          <a:off x="2516187" y="3708776"/>
          <a:ext cx="1913515" cy="408310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2.5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Endividamento</a:t>
          </a:r>
        </a:p>
      </xdr:txBody>
    </xdr:sp>
    <xdr:clientData/>
  </xdr:twoCellAnchor>
  <xdr:twoCellAnchor>
    <xdr:from>
      <xdr:col>4</xdr:col>
      <xdr:colOff>71437</xdr:colOff>
      <xdr:row>22</xdr:row>
      <xdr:rowOff>163938</xdr:rowOff>
    </xdr:from>
    <xdr:to>
      <xdr:col>7</xdr:col>
      <xdr:colOff>151389</xdr:colOff>
      <xdr:row>25</xdr:row>
      <xdr:rowOff>31749</xdr:rowOff>
    </xdr:to>
    <xdr:sp macro="" textlink="">
      <xdr:nvSpPr>
        <xdr:cNvPr id="28" name="Retângulo Arredondado 27">
          <a:hlinkClick xmlns:r="http://schemas.openxmlformats.org/officeDocument/2006/relationships" r:id="rId7"/>
        </xdr:cNvPr>
        <xdr:cNvSpPr/>
      </xdr:nvSpPr>
      <xdr:spPr>
        <a:xfrm>
          <a:off x="2516187" y="4180313"/>
          <a:ext cx="1913515" cy="415499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2.6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Investimentos</a:t>
          </a:r>
        </a:p>
      </xdr:txBody>
    </xdr:sp>
    <xdr:clientData/>
  </xdr:twoCellAnchor>
  <xdr:twoCellAnchor>
    <xdr:from>
      <xdr:col>7</xdr:col>
      <xdr:colOff>452438</xdr:colOff>
      <xdr:row>9</xdr:row>
      <xdr:rowOff>179053</xdr:rowOff>
    </xdr:from>
    <xdr:to>
      <xdr:col>10</xdr:col>
      <xdr:colOff>532391</xdr:colOff>
      <xdr:row>12</xdr:row>
      <xdr:rowOff>40809</xdr:rowOff>
    </xdr:to>
    <xdr:sp macro="" textlink="">
      <xdr:nvSpPr>
        <xdr:cNvPr id="29" name="Retângulo Arredondado 28">
          <a:hlinkClick xmlns:r="http://schemas.openxmlformats.org/officeDocument/2006/relationships" r:id="rId8"/>
        </xdr:cNvPr>
        <xdr:cNvSpPr/>
      </xdr:nvSpPr>
      <xdr:spPr>
        <a:xfrm>
          <a:off x="4730751" y="1822116"/>
          <a:ext cx="1913515" cy="40944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Ativo</a:t>
          </a:r>
        </a:p>
      </xdr:txBody>
    </xdr:sp>
    <xdr:clientData/>
  </xdr:twoCellAnchor>
  <xdr:twoCellAnchor>
    <xdr:from>
      <xdr:col>7</xdr:col>
      <xdr:colOff>452438</xdr:colOff>
      <xdr:row>12</xdr:row>
      <xdr:rowOff>104034</xdr:rowOff>
    </xdr:from>
    <xdr:to>
      <xdr:col>10</xdr:col>
      <xdr:colOff>532391</xdr:colOff>
      <xdr:row>14</xdr:row>
      <xdr:rowOff>148353</xdr:rowOff>
    </xdr:to>
    <xdr:sp macro="" textlink="">
      <xdr:nvSpPr>
        <xdr:cNvPr id="30" name="Retângulo Arredondado 29">
          <a:hlinkClick xmlns:r="http://schemas.openxmlformats.org/officeDocument/2006/relationships" r:id="rId9"/>
        </xdr:cNvPr>
        <xdr:cNvSpPr/>
      </xdr:nvSpPr>
      <xdr:spPr>
        <a:xfrm>
          <a:off x="4730751" y="2294784"/>
          <a:ext cx="1913515" cy="409444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Passivo</a:t>
          </a:r>
        </a:p>
      </xdr:txBody>
    </xdr:sp>
    <xdr:clientData/>
  </xdr:twoCellAnchor>
  <xdr:twoCellAnchor>
    <xdr:from>
      <xdr:col>7</xdr:col>
      <xdr:colOff>440535</xdr:colOff>
      <xdr:row>18</xdr:row>
      <xdr:rowOff>167148</xdr:rowOff>
    </xdr:from>
    <xdr:to>
      <xdr:col>10</xdr:col>
      <xdr:colOff>520488</xdr:colOff>
      <xdr:row>21</xdr:row>
      <xdr:rowOff>28904</xdr:rowOff>
    </xdr:to>
    <xdr:sp macro="" textlink="">
      <xdr:nvSpPr>
        <xdr:cNvPr id="31" name="Retângulo Arredondado 30">
          <a:hlinkClick xmlns:r="http://schemas.openxmlformats.org/officeDocument/2006/relationships" r:id="rId10"/>
        </xdr:cNvPr>
        <xdr:cNvSpPr/>
      </xdr:nvSpPr>
      <xdr:spPr>
        <a:xfrm>
          <a:off x="4524379" y="3596148"/>
          <a:ext cx="1830172" cy="433256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DRE</a:t>
          </a:r>
        </a:p>
      </xdr:txBody>
    </xdr:sp>
    <xdr:clientData/>
  </xdr:twoCellAnchor>
  <xdr:twoCellAnchor>
    <xdr:from>
      <xdr:col>7</xdr:col>
      <xdr:colOff>392911</xdr:colOff>
      <xdr:row>22</xdr:row>
      <xdr:rowOff>163565</xdr:rowOff>
    </xdr:from>
    <xdr:to>
      <xdr:col>10</xdr:col>
      <xdr:colOff>554292</xdr:colOff>
      <xdr:row>25</xdr:row>
      <xdr:rowOff>20465</xdr:rowOff>
    </xdr:to>
    <xdr:sp macro="" textlink="">
      <xdr:nvSpPr>
        <xdr:cNvPr id="32" name="Retângulo Arredondado 31">
          <a:hlinkClick xmlns:r="http://schemas.openxmlformats.org/officeDocument/2006/relationships" r:id="rId11"/>
        </xdr:cNvPr>
        <xdr:cNvSpPr/>
      </xdr:nvSpPr>
      <xdr:spPr>
        <a:xfrm>
          <a:off x="4476755" y="4354565"/>
          <a:ext cx="1911600" cy="4284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Demonstração do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Fluxos de caixa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571499</xdr:colOff>
      <xdr:row>5</xdr:row>
      <xdr:rowOff>165545</xdr:rowOff>
    </xdr:to>
    <xdr:pic>
      <xdr:nvPicPr>
        <xdr:cNvPr id="33" name="Imagem 32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88968" cy="1118045"/>
        </a:xfrm>
        <a:prstGeom prst="rect">
          <a:avLst/>
        </a:prstGeom>
      </xdr:spPr>
    </xdr:pic>
    <xdr:clientData/>
  </xdr:twoCellAnchor>
  <xdr:twoCellAnchor>
    <xdr:from>
      <xdr:col>2</xdr:col>
      <xdr:colOff>285749</xdr:colOff>
      <xdr:row>0</xdr:row>
      <xdr:rowOff>178595</xdr:rowOff>
    </xdr:from>
    <xdr:to>
      <xdr:col>11</xdr:col>
      <xdr:colOff>11906</xdr:colOff>
      <xdr:row>4</xdr:row>
      <xdr:rowOff>7939</xdr:rowOff>
    </xdr:to>
    <xdr:sp macro="" textlink="">
      <xdr:nvSpPr>
        <xdr:cNvPr id="34" name="CaixaDeTexto 33"/>
        <xdr:cNvSpPr txBox="1"/>
      </xdr:nvSpPr>
      <xdr:spPr>
        <a:xfrm>
          <a:off x="1452562" y="178595"/>
          <a:ext cx="4976813" cy="5913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4000" b="0">
              <a:solidFill>
                <a:srgbClr val="008228"/>
              </a:solidFill>
              <a:latin typeface="+mj-lt"/>
              <a:cs typeface="Arial" panose="020B0604020202020204" pitchFamily="34" charset="0"/>
            </a:rPr>
            <a:t>RESULTADOS</a:t>
          </a:r>
          <a:r>
            <a:rPr lang="pt-BR" sz="4000">
              <a:solidFill>
                <a:srgbClr val="008228"/>
              </a:solidFill>
              <a:latin typeface="+mj-lt"/>
              <a:cs typeface="Arial" panose="020B0604020202020204" pitchFamily="34" charset="0"/>
            </a:rPr>
            <a:t> </a:t>
          </a:r>
          <a:r>
            <a:rPr lang="pt-BR" sz="40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2T20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15875</xdr:colOff>
      <xdr:row>5</xdr:row>
      <xdr:rowOff>81410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9938" cy="1065660"/>
        </a:xfrm>
        <a:prstGeom prst="rect">
          <a:avLst/>
        </a:prstGeom>
      </xdr:spPr>
    </xdr:pic>
    <xdr:clientData/>
  </xdr:twoCellAnchor>
  <xdr:twoCellAnchor>
    <xdr:from>
      <xdr:col>1</xdr:col>
      <xdr:colOff>417514</xdr:colOff>
      <xdr:row>0</xdr:row>
      <xdr:rowOff>60326</xdr:rowOff>
    </xdr:from>
    <xdr:to>
      <xdr:col>5</xdr:col>
      <xdr:colOff>7939</xdr:colOff>
      <xdr:row>5</xdr:row>
      <xdr:rowOff>133350</xdr:rowOff>
    </xdr:to>
    <xdr:sp macro="" textlink="">
      <xdr:nvSpPr>
        <xdr:cNvPr id="4" name="CaixaDeTexto 3"/>
        <xdr:cNvSpPr txBox="1"/>
      </xdr:nvSpPr>
      <xdr:spPr>
        <a:xfrm>
          <a:off x="1425577" y="60326"/>
          <a:ext cx="6964362" cy="10493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3.2 BALANÇOS PATRIMONIAIS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PASSIVO</a:t>
          </a:r>
        </a:p>
      </xdr:txBody>
    </xdr:sp>
    <xdr:clientData/>
  </xdr:twoCellAnchor>
  <xdr:twoCellAnchor>
    <xdr:from>
      <xdr:col>3</xdr:col>
      <xdr:colOff>1298577</xdr:colOff>
      <xdr:row>3</xdr:row>
      <xdr:rowOff>211136</xdr:rowOff>
    </xdr:from>
    <xdr:to>
      <xdr:col>4</xdr:col>
      <xdr:colOff>817366</xdr:colOff>
      <xdr:row>5</xdr:row>
      <xdr:rowOff>7504</xdr:rowOff>
    </xdr:to>
    <xdr:grpSp>
      <xdr:nvGrpSpPr>
        <xdr:cNvPr id="8" name="Agrupar 7">
          <a:hlinkClick xmlns:r="http://schemas.openxmlformats.org/officeDocument/2006/relationships" r:id="rId2"/>
        </xdr:cNvPr>
        <xdr:cNvGrpSpPr/>
      </xdr:nvGrpSpPr>
      <xdr:grpSpPr>
        <a:xfrm>
          <a:off x="7165977" y="782636"/>
          <a:ext cx="818952" cy="224993"/>
          <a:chOff x="7817675" y="768144"/>
          <a:chExt cx="918516" cy="249238"/>
        </a:xfrm>
      </xdr:grpSpPr>
      <xdr:sp macro="" textlink="">
        <xdr:nvSpPr>
          <xdr:cNvPr id="9" name="Retângulo Arredondado 8">
            <a:hlinkClick xmlns:r="http://schemas.openxmlformats.org/officeDocument/2006/relationships" r:id="rId3"/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9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226219</xdr:colOff>
      <xdr:row>5</xdr:row>
      <xdr:rowOff>95250</xdr:rowOff>
    </xdr:from>
    <xdr:to>
      <xdr:col>3</xdr:col>
      <xdr:colOff>1216819</xdr:colOff>
      <xdr:row>6</xdr:row>
      <xdr:rowOff>255587</xdr:rowOff>
    </xdr:to>
    <xdr:pic>
      <xdr:nvPicPr>
        <xdr:cNvPr id="11" name="Imagem 10" descr="Descrição: Cemig GT color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1719" y="1095375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821530</xdr:colOff>
      <xdr:row>5</xdr:row>
      <xdr:rowOff>173483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10874" cy="1125983"/>
        </a:xfrm>
        <a:prstGeom prst="rect">
          <a:avLst/>
        </a:prstGeom>
      </xdr:spPr>
    </xdr:pic>
    <xdr:clientData/>
  </xdr:twoCellAnchor>
  <xdr:twoCellAnchor>
    <xdr:from>
      <xdr:col>1</xdr:col>
      <xdr:colOff>827087</xdr:colOff>
      <xdr:row>0</xdr:row>
      <xdr:rowOff>160337</xdr:rowOff>
    </xdr:from>
    <xdr:to>
      <xdr:col>7</xdr:col>
      <xdr:colOff>0</xdr:colOff>
      <xdr:row>5</xdr:row>
      <xdr:rowOff>119062</xdr:rowOff>
    </xdr:to>
    <xdr:sp macro="" textlink="">
      <xdr:nvSpPr>
        <xdr:cNvPr id="4" name="CaixaDeTexto 3"/>
        <xdr:cNvSpPr txBox="1"/>
      </xdr:nvSpPr>
      <xdr:spPr>
        <a:xfrm>
          <a:off x="1549400" y="160337"/>
          <a:ext cx="6840538" cy="8715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4.1 DEMONSTRAÇÕES DOS RESULTADOS</a:t>
          </a:r>
        </a:p>
        <a:p>
          <a:pPr algn="ctr"/>
          <a:r>
            <a:rPr lang="pt-BR" sz="24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2º TRIMESTRE 2020</a:t>
          </a:r>
        </a:p>
      </xdr:txBody>
    </xdr:sp>
    <xdr:clientData/>
  </xdr:twoCellAnchor>
  <xdr:twoCellAnchor>
    <xdr:from>
      <xdr:col>5</xdr:col>
      <xdr:colOff>1501776</xdr:colOff>
      <xdr:row>4</xdr:row>
      <xdr:rowOff>57149</xdr:rowOff>
    </xdr:from>
    <xdr:to>
      <xdr:col>6</xdr:col>
      <xdr:colOff>806252</xdr:colOff>
      <xdr:row>5</xdr:row>
      <xdr:rowOff>99579</xdr:rowOff>
    </xdr:to>
    <xdr:grpSp>
      <xdr:nvGrpSpPr>
        <xdr:cNvPr id="5" name="Agrupar 4"/>
        <xdr:cNvGrpSpPr/>
      </xdr:nvGrpSpPr>
      <xdr:grpSpPr>
        <a:xfrm>
          <a:off x="9990932" y="819149"/>
          <a:ext cx="804664" cy="23293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2"/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5</xdr:col>
      <xdr:colOff>404813</xdr:colOff>
      <xdr:row>6</xdr:row>
      <xdr:rowOff>47625</xdr:rowOff>
    </xdr:from>
    <xdr:to>
      <xdr:col>5</xdr:col>
      <xdr:colOff>1395413</xdr:colOff>
      <xdr:row>7</xdr:row>
      <xdr:rowOff>327025</xdr:rowOff>
    </xdr:to>
    <xdr:pic>
      <xdr:nvPicPr>
        <xdr:cNvPr id="9" name="Imagem 8" descr="Descrição: Cemig GT color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1594" y="1190625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15875</xdr:colOff>
      <xdr:row>5</xdr:row>
      <xdr:rowOff>165546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97875" cy="1078359"/>
        </a:xfrm>
        <a:prstGeom prst="rect">
          <a:avLst/>
        </a:prstGeom>
      </xdr:spPr>
    </xdr:pic>
    <xdr:clientData/>
  </xdr:twoCellAnchor>
  <xdr:twoCellAnchor>
    <xdr:from>
      <xdr:col>1</xdr:col>
      <xdr:colOff>896937</xdr:colOff>
      <xdr:row>1</xdr:row>
      <xdr:rowOff>20637</xdr:rowOff>
    </xdr:from>
    <xdr:to>
      <xdr:col>3</xdr:col>
      <xdr:colOff>254000</xdr:colOff>
      <xdr:row>6</xdr:row>
      <xdr:rowOff>25400</xdr:rowOff>
    </xdr:to>
    <xdr:sp macro="" textlink="">
      <xdr:nvSpPr>
        <xdr:cNvPr id="4" name="CaixaDeTexto 3"/>
        <xdr:cNvSpPr txBox="1"/>
      </xdr:nvSpPr>
      <xdr:spPr>
        <a:xfrm>
          <a:off x="1690687" y="203200"/>
          <a:ext cx="6699251" cy="917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5.0 DEMONSTRAÇÕES DOS FLUXOS DE CAIXA</a:t>
          </a:r>
        </a:p>
        <a:p>
          <a:pPr algn="ctr"/>
          <a:r>
            <a:rPr lang="pt-BR" sz="18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2º TRIMESTRE 2020</a:t>
          </a:r>
        </a:p>
      </xdr:txBody>
    </xdr:sp>
    <xdr:clientData/>
  </xdr:twoCellAnchor>
  <xdr:twoCellAnchor>
    <xdr:from>
      <xdr:col>3</xdr:col>
      <xdr:colOff>150813</xdr:colOff>
      <xdr:row>4</xdr:row>
      <xdr:rowOff>55561</xdr:rowOff>
    </xdr:from>
    <xdr:to>
      <xdr:col>4</xdr:col>
      <xdr:colOff>145852</xdr:colOff>
      <xdr:row>5</xdr:row>
      <xdr:rowOff>97991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7163594" y="817561"/>
          <a:ext cx="804664" cy="23293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2"/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2</xdr:col>
      <xdr:colOff>583407</xdr:colOff>
      <xdr:row>6</xdr:row>
      <xdr:rowOff>1</xdr:rowOff>
    </xdr:from>
    <xdr:to>
      <xdr:col>3</xdr:col>
      <xdr:colOff>764382</xdr:colOff>
      <xdr:row>7</xdr:row>
      <xdr:rowOff>160338</xdr:rowOff>
    </xdr:to>
    <xdr:pic>
      <xdr:nvPicPr>
        <xdr:cNvPr id="9" name="Imagem 8" descr="Descrição: Cemig GT color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6563" y="1143001"/>
          <a:ext cx="990600" cy="279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318418</xdr:colOff>
      <xdr:row>33</xdr:row>
      <xdr:rowOff>144717</xdr:rowOff>
    </xdr:from>
    <xdr:to>
      <xdr:col>6</xdr:col>
      <xdr:colOff>871764</xdr:colOff>
      <xdr:row>33</xdr:row>
      <xdr:rowOff>146305</xdr:rowOff>
    </xdr:to>
    <xdr:cxnSp macro="">
      <xdr:nvCxnSpPr>
        <xdr:cNvPr id="2" name="Conector angulado 1"/>
        <xdr:cNvCxnSpPr/>
      </xdr:nvCxnSpPr>
      <xdr:spPr>
        <a:xfrm rot="10800000">
          <a:off x="7747918" y="4983417"/>
          <a:ext cx="0" cy="1588"/>
        </a:xfrm>
        <a:prstGeom prst="bentConnector3">
          <a:avLst>
            <a:gd name="adj1" fmla="val 50000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285750</xdr:colOff>
      <xdr:row>39</xdr:row>
      <xdr:rowOff>57150</xdr:rowOff>
    </xdr:from>
    <xdr:to>
      <xdr:col>3</xdr:col>
      <xdr:colOff>628650</xdr:colOff>
      <xdr:row>46</xdr:row>
      <xdr:rowOff>142875</xdr:rowOff>
    </xdr:to>
    <xdr:sp macro="" textlink="">
      <xdr:nvSpPr>
        <xdr:cNvPr id="3" name="Rectangle 5"/>
        <xdr:cNvSpPr>
          <a:spLocks noChangeArrowheads="1"/>
        </xdr:cNvSpPr>
      </xdr:nvSpPr>
      <xdr:spPr bwMode="auto">
        <a:xfrm>
          <a:off x="285750" y="5924550"/>
          <a:ext cx="4000500" cy="1219200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</xdr:sp>
    <xdr:clientData/>
  </xdr:twoCellAnchor>
  <xdr:twoCellAnchor>
    <xdr:from>
      <xdr:col>0</xdr:col>
      <xdr:colOff>295275</xdr:colOff>
      <xdr:row>23</xdr:row>
      <xdr:rowOff>85725</xdr:rowOff>
    </xdr:from>
    <xdr:to>
      <xdr:col>3</xdr:col>
      <xdr:colOff>609600</xdr:colOff>
      <xdr:row>37</xdr:row>
      <xdr:rowOff>38100</xdr:rowOff>
    </xdr:to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295275" y="3238500"/>
          <a:ext cx="3971925" cy="2343150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</xdr:sp>
    <xdr:clientData/>
  </xdr:twoCellAnchor>
  <xdr:twoCellAnchor>
    <xdr:from>
      <xdr:col>0</xdr:col>
      <xdr:colOff>833438</xdr:colOff>
      <xdr:row>11</xdr:row>
      <xdr:rowOff>86591</xdr:rowOff>
    </xdr:from>
    <xdr:to>
      <xdr:col>7</xdr:col>
      <xdr:colOff>464343</xdr:colOff>
      <xdr:row>16</xdr:row>
      <xdr:rowOff>22797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833438" y="896216"/>
          <a:ext cx="7374730" cy="745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noAutofit/>
        </a:bodyPr>
        <a:lstStyle/>
        <a:p>
          <a:pPr algn="ctr" rtl="0">
            <a:defRPr sz="1000"/>
          </a:pPr>
          <a:r>
            <a:rPr lang="pt-BR" sz="1800" b="1" i="1" u="none" strike="noStrike" baseline="0">
              <a:solidFill>
                <a:srgbClr val="000000"/>
              </a:solidFill>
              <a:latin typeface="Arial"/>
              <a:cs typeface="Arial"/>
            </a:rPr>
            <a:t>BALANÇO DE ENERGIA ELÉTRICA </a:t>
          </a:r>
          <a:r>
            <a:rPr lang="pt-BR" sz="1800" b="1" i="1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– Janeiro a  Junho de 2020</a:t>
          </a:r>
        </a:p>
        <a:p>
          <a:pPr algn="ctr" rtl="0">
            <a:defRPr sz="1000"/>
          </a:pPr>
          <a:r>
            <a:rPr lang="pt-BR" sz="1800" b="1" i="1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CEMIG Geração</a:t>
          </a:r>
        </a:p>
      </xdr:txBody>
    </xdr:sp>
    <xdr:clientData/>
  </xdr:twoCellAnchor>
  <xdr:twoCellAnchor>
    <xdr:from>
      <xdr:col>6</xdr:col>
      <xdr:colOff>110118</xdr:colOff>
      <xdr:row>23</xdr:row>
      <xdr:rowOff>4087</xdr:rowOff>
    </xdr:from>
    <xdr:to>
      <xdr:col>8</xdr:col>
      <xdr:colOff>451126</xdr:colOff>
      <xdr:row>25</xdr:row>
      <xdr:rowOff>22577</xdr:rowOff>
    </xdr:to>
    <xdr:sp macro="" textlink="">
      <xdr:nvSpPr>
        <xdr:cNvPr id="6" name="AutoShape 9"/>
        <xdr:cNvSpPr>
          <a:spLocks noChangeArrowheads="1"/>
        </xdr:cNvSpPr>
      </xdr:nvSpPr>
      <xdr:spPr bwMode="auto">
        <a:xfrm>
          <a:off x="7558668" y="3156862"/>
          <a:ext cx="1245883" cy="380440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solidFill>
                <a:schemeClr val="bg1"/>
              </a:solidFill>
              <a:latin typeface="Arial" charset="0"/>
            </a:rPr>
            <a:t>14.066  GWh</a:t>
          </a:r>
        </a:p>
      </xdr:txBody>
    </xdr:sp>
    <xdr:clientData/>
  </xdr:twoCellAnchor>
  <xdr:twoCellAnchor>
    <xdr:from>
      <xdr:col>5</xdr:col>
      <xdr:colOff>962025</xdr:colOff>
      <xdr:row>23</xdr:row>
      <xdr:rowOff>152400</xdr:rowOff>
    </xdr:from>
    <xdr:to>
      <xdr:col>5</xdr:col>
      <xdr:colOff>962025</xdr:colOff>
      <xdr:row>44</xdr:row>
      <xdr:rowOff>95250</xdr:rowOff>
    </xdr:to>
    <xdr:sp macro="" textlink="">
      <xdr:nvSpPr>
        <xdr:cNvPr id="7" name="Line 23"/>
        <xdr:cNvSpPr>
          <a:spLocks noChangeShapeType="1"/>
        </xdr:cNvSpPr>
      </xdr:nvSpPr>
      <xdr:spPr bwMode="auto">
        <a:xfrm>
          <a:off x="7381875" y="3305175"/>
          <a:ext cx="0" cy="346710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952500</xdr:colOff>
      <xdr:row>23</xdr:row>
      <xdr:rowOff>152400</xdr:rowOff>
    </xdr:from>
    <xdr:to>
      <xdr:col>5</xdr:col>
      <xdr:colOff>1466850</xdr:colOff>
      <xdr:row>23</xdr:row>
      <xdr:rowOff>152400</xdr:rowOff>
    </xdr:to>
    <xdr:sp macro="" textlink="">
      <xdr:nvSpPr>
        <xdr:cNvPr id="8" name="Line 28"/>
        <xdr:cNvSpPr>
          <a:spLocks noChangeShapeType="1"/>
        </xdr:cNvSpPr>
      </xdr:nvSpPr>
      <xdr:spPr bwMode="auto">
        <a:xfrm>
          <a:off x="7372350" y="3305175"/>
          <a:ext cx="76200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320820</xdr:colOff>
      <xdr:row>39</xdr:row>
      <xdr:rowOff>111398</xdr:rowOff>
    </xdr:from>
    <xdr:to>
      <xdr:col>3</xdr:col>
      <xdr:colOff>685034</xdr:colOff>
      <xdr:row>42</xdr:row>
      <xdr:rowOff>86554</xdr:rowOff>
    </xdr:to>
    <xdr:sp macro="" textlink="">
      <xdr:nvSpPr>
        <xdr:cNvPr id="9" name="Text Box 32"/>
        <xdr:cNvSpPr txBox="1">
          <a:spLocks noChangeArrowheads="1"/>
        </xdr:cNvSpPr>
      </xdr:nvSpPr>
      <xdr:spPr bwMode="auto">
        <a:xfrm>
          <a:off x="320820" y="5978798"/>
          <a:ext cx="4021814" cy="460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ctr" anchorCtr="1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algn="l" eaLnBrk="0" hangingPunct="0">
            <a:lnSpc>
              <a:spcPts val="1400"/>
            </a:lnSpc>
          </a:pPr>
          <a:r>
            <a:rPr lang="pt-BR" sz="1400" b="1" u="sng">
              <a:solidFill>
                <a:srgbClr val="0000FF"/>
              </a:solidFill>
              <a:latin typeface="Arial" charset="0"/>
            </a:rPr>
            <a:t>Contratos</a:t>
          </a:r>
          <a:r>
            <a:rPr lang="pt-BR" sz="1400" b="1" u="sng" baseline="0">
              <a:solidFill>
                <a:srgbClr val="0000FF"/>
              </a:solidFill>
              <a:latin typeface="Arial" charset="0"/>
            </a:rPr>
            <a:t> de Compra</a:t>
          </a:r>
          <a:r>
            <a:rPr lang="pt-BR" sz="1000" b="1" u="sng" baseline="30000">
              <a:solidFill>
                <a:srgbClr val="0000FF"/>
              </a:solidFill>
              <a:latin typeface="Arial" charset="0"/>
            </a:rPr>
            <a:t>		</a:t>
          </a:r>
          <a:r>
            <a:rPr lang="pt-BR" sz="1000" b="1" u="sng" baseline="0">
              <a:solidFill>
                <a:srgbClr val="0000FF"/>
              </a:solidFill>
              <a:latin typeface="Arial" charset="0"/>
            </a:rPr>
            <a:t>                </a:t>
          </a:r>
          <a:r>
            <a:rPr lang="pt-BR" sz="1400" b="1" u="sng" baseline="0">
              <a:solidFill>
                <a:srgbClr val="0000FF"/>
              </a:solidFill>
              <a:latin typeface="Arial" charset="0"/>
            </a:rPr>
            <a:t>1.057</a:t>
          </a:r>
          <a:endParaRPr lang="pt-BR" sz="1400" b="1" u="sng">
            <a:solidFill>
              <a:srgbClr val="0000FF"/>
            </a:solidFill>
            <a:latin typeface="Arial" charset="0"/>
          </a:endParaRPr>
        </a:p>
      </xdr:txBody>
    </xdr:sp>
    <xdr:clientData/>
  </xdr:twoCellAnchor>
  <xdr:twoCellAnchor>
    <xdr:from>
      <xdr:col>0</xdr:col>
      <xdr:colOff>255769</xdr:colOff>
      <xdr:row>26</xdr:row>
      <xdr:rowOff>96049</xdr:rowOff>
    </xdr:from>
    <xdr:to>
      <xdr:col>3</xdr:col>
      <xdr:colOff>729115</xdr:colOff>
      <xdr:row>31</xdr:row>
      <xdr:rowOff>138425</xdr:rowOff>
    </xdr:to>
    <xdr:sp macro="" textlink="">
      <xdr:nvSpPr>
        <xdr:cNvPr id="10" name="Text Box 33"/>
        <xdr:cNvSpPr txBox="1">
          <a:spLocks noChangeArrowheads="1"/>
        </xdr:cNvSpPr>
      </xdr:nvSpPr>
      <xdr:spPr bwMode="auto">
        <a:xfrm>
          <a:off x="255769" y="3772699"/>
          <a:ext cx="4130946" cy="852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ctr" anchorCtr="1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algn="l" eaLnBrk="0" hangingPunct="0">
            <a:lnSpc>
              <a:spcPts val="1000"/>
            </a:lnSpc>
          </a:pPr>
          <a:r>
            <a:rPr lang="pt-BR" sz="1400" b="1" u="sng">
              <a:solidFill>
                <a:srgbClr val="0000FF"/>
              </a:solidFill>
              <a:latin typeface="Arial" charset="0"/>
            </a:rPr>
            <a:t>Geração - Centro de Gravidade	        34.708</a:t>
          </a:r>
        </a:p>
        <a:p>
          <a:pPr algn="l" eaLnBrk="0" hangingPunct="0">
            <a:lnSpc>
              <a:spcPts val="1400"/>
            </a:lnSpc>
          </a:pPr>
          <a:r>
            <a:rPr lang="pt-BR" sz="1400" b="1">
              <a:solidFill>
                <a:srgbClr val="000000"/>
              </a:solidFill>
              <a:latin typeface="Arial" charset="0"/>
            </a:rPr>
            <a:t>Cemig			        </a:t>
          </a:r>
          <a:r>
            <a:rPr lang="pt-BR" sz="1400" b="1" baseline="0">
              <a:solidFill>
                <a:srgbClr val="000000"/>
              </a:solidFill>
              <a:latin typeface="Arial" charset="0"/>
            </a:rPr>
            <a:t>33.343</a:t>
          </a:r>
          <a:endParaRPr lang="pt-BR" sz="1400" b="1">
            <a:solidFill>
              <a:srgbClr val="000000"/>
            </a:solidFill>
            <a:latin typeface="Arial" charset="0"/>
          </a:endParaRPr>
        </a:p>
        <a:p>
          <a:pPr algn="l" eaLnBrk="0" hangingPunct="0">
            <a:lnSpc>
              <a:spcPts val="1700"/>
            </a:lnSpc>
          </a:pPr>
          <a:r>
            <a:rPr lang="pt-BR" sz="1400" b="1">
              <a:solidFill>
                <a:srgbClr val="000000"/>
              </a:solidFill>
              <a:latin typeface="Arial" charset="0"/>
            </a:rPr>
            <a:t>Cemig   -   14,5% Igarapava</a:t>
          </a:r>
          <a:r>
            <a:rPr lang="pt-BR" sz="1000" b="1" kern="1200" baseline="30000">
              <a:solidFill>
                <a:schemeClr val="tx1"/>
              </a:solidFill>
              <a:latin typeface="Times New Roman" charset="0"/>
              <a:ea typeface="+mn-ea"/>
              <a:cs typeface="+mn-cs"/>
            </a:rPr>
            <a:t>	                  </a:t>
          </a:r>
          <a:r>
            <a:rPr lang="pt-BR" sz="1400" b="1" kern="1200" baseline="0">
              <a:solidFill>
                <a:srgbClr val="000000"/>
              </a:solidFill>
              <a:latin typeface="Arial" charset="0"/>
              <a:ea typeface="+mn-ea"/>
              <a:cs typeface="+mn-cs"/>
            </a:rPr>
            <a:t>     198</a:t>
          </a:r>
          <a:r>
            <a:rPr lang="pt-BR" sz="1200" b="1" kern="1200" baseline="30000">
              <a:solidFill>
                <a:schemeClr val="tx1"/>
              </a:solidFill>
              <a:latin typeface="Times New Roman" charset="0"/>
              <a:ea typeface="+mn-ea"/>
              <a:cs typeface="+mn-cs"/>
            </a:rPr>
            <a:t>   </a:t>
          </a:r>
          <a:r>
            <a:rPr lang="pt-BR" sz="1400" b="1">
              <a:solidFill>
                <a:srgbClr val="000000"/>
              </a:solidFill>
              <a:latin typeface="Arial" charset="0"/>
            </a:rPr>
            <a:t/>
          </a:r>
          <a:br>
            <a:rPr lang="pt-BR" sz="1400" b="1">
              <a:solidFill>
                <a:srgbClr val="000000"/>
              </a:solidFill>
              <a:latin typeface="Arial" charset="0"/>
            </a:rPr>
          </a:br>
          <a:r>
            <a:rPr lang="pt-BR" sz="1400" b="1">
              <a:solidFill>
                <a:srgbClr val="000000"/>
              </a:solidFill>
              <a:latin typeface="Arial" charset="0"/>
            </a:rPr>
            <a:t>Autoprodução  -  Igarapava	            </a:t>
          </a:r>
          <a:r>
            <a:rPr lang="pt-BR" sz="1200" b="1" kern="1200" baseline="0">
              <a:solidFill>
                <a:schemeClr val="tx1"/>
              </a:solidFill>
              <a:latin typeface="Times New Roman" charset="0"/>
              <a:ea typeface="+mn-ea"/>
              <a:cs typeface="+mn-cs"/>
            </a:rPr>
            <a:t>1.167</a:t>
          </a:r>
          <a:endParaRPr lang="pt-BR" sz="1400" b="1" kern="1200">
            <a:solidFill>
              <a:schemeClr val="tx1"/>
            </a:solidFill>
            <a:latin typeface="Arial" charset="0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394176</xdr:colOff>
      <xdr:row>33</xdr:row>
      <xdr:rowOff>1099</xdr:rowOff>
    </xdr:from>
    <xdr:to>
      <xdr:col>5</xdr:col>
      <xdr:colOff>962489</xdr:colOff>
      <xdr:row>33</xdr:row>
      <xdr:rowOff>2687</xdr:rowOff>
    </xdr:to>
    <xdr:cxnSp macro="">
      <xdr:nvCxnSpPr>
        <xdr:cNvPr id="11" name="Conector angulado 10"/>
        <xdr:cNvCxnSpPr/>
      </xdr:nvCxnSpPr>
      <xdr:spPr>
        <a:xfrm rot="10800000">
          <a:off x="6814026" y="4839799"/>
          <a:ext cx="568313" cy="1588"/>
        </a:xfrm>
        <a:prstGeom prst="bentConnector3">
          <a:avLst>
            <a:gd name="adj1" fmla="val 50000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1080710</xdr:colOff>
      <xdr:row>23</xdr:row>
      <xdr:rowOff>68427</xdr:rowOff>
    </xdr:from>
    <xdr:to>
      <xdr:col>5</xdr:col>
      <xdr:colOff>419563</xdr:colOff>
      <xdr:row>41</xdr:row>
      <xdr:rowOff>23091</xdr:rowOff>
    </xdr:to>
    <xdr:sp macro="" textlink="">
      <xdr:nvSpPr>
        <xdr:cNvPr id="12" name="Rectangle 6"/>
        <xdr:cNvSpPr>
          <a:spLocks noChangeArrowheads="1"/>
        </xdr:cNvSpPr>
      </xdr:nvSpPr>
      <xdr:spPr bwMode="auto">
        <a:xfrm>
          <a:off x="4738310" y="3221202"/>
          <a:ext cx="2101103" cy="2993139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  <xdr:txBody>
        <a:bodyPr wrap="square" anchor="ctr">
          <a:flatTx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>
            <a:lnSpc>
              <a:spcPts val="1600"/>
            </a:lnSpc>
          </a:pPr>
          <a:r>
            <a:rPr lang="pt-BR" sz="1400" b="1">
              <a:solidFill>
                <a:srgbClr val="0000FF"/>
              </a:solidFill>
              <a:latin typeface="Arial" charset="0"/>
            </a:rPr>
            <a:t>Energia Total</a:t>
          </a:r>
        </a:p>
        <a:p>
          <a:pPr eaLnBrk="0" hangingPunct="0">
            <a:lnSpc>
              <a:spcPts val="1900"/>
            </a:lnSpc>
          </a:pPr>
          <a:r>
            <a:rPr lang="pt-BR" sz="1400" b="1">
              <a:solidFill>
                <a:srgbClr val="0000FF"/>
              </a:solidFill>
              <a:latin typeface="Arial" charset="0"/>
            </a:rPr>
            <a:t>35.922 GWh</a:t>
          </a:r>
        </a:p>
      </xdr:txBody>
    </xdr:sp>
    <xdr:clientData/>
  </xdr:twoCellAnchor>
  <xdr:twoCellAnchor>
    <xdr:from>
      <xdr:col>6</xdr:col>
      <xdr:colOff>160894</xdr:colOff>
      <xdr:row>28</xdr:row>
      <xdr:rowOff>71463</xdr:rowOff>
    </xdr:from>
    <xdr:to>
      <xdr:col>8</xdr:col>
      <xdr:colOff>501902</xdr:colOff>
      <xdr:row>30</xdr:row>
      <xdr:rowOff>86778</xdr:rowOff>
    </xdr:to>
    <xdr:sp macro="" textlink="">
      <xdr:nvSpPr>
        <xdr:cNvPr id="13" name="AutoShape 9"/>
        <xdr:cNvSpPr>
          <a:spLocks noChangeArrowheads="1"/>
        </xdr:cNvSpPr>
      </xdr:nvSpPr>
      <xdr:spPr bwMode="auto">
        <a:xfrm>
          <a:off x="7609444" y="4071963"/>
          <a:ext cx="1245883" cy="339165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solidFill>
                <a:schemeClr val="bg1"/>
              </a:solidFill>
              <a:latin typeface="Arial" charset="0"/>
            </a:rPr>
            <a:t>18.694 GWh</a:t>
          </a:r>
        </a:p>
      </xdr:txBody>
    </xdr:sp>
    <xdr:clientData/>
  </xdr:twoCellAnchor>
  <xdr:twoCellAnchor>
    <xdr:from>
      <xdr:col>5</xdr:col>
      <xdr:colOff>1267877</xdr:colOff>
      <xdr:row>25</xdr:row>
      <xdr:rowOff>86591</xdr:rowOff>
    </xdr:from>
    <xdr:to>
      <xdr:col>8</xdr:col>
      <xdr:colOff>805394</xdr:colOff>
      <xdr:row>27</xdr:row>
      <xdr:rowOff>38460</xdr:rowOff>
    </xdr:to>
    <xdr:sp macro="" textlink="">
      <xdr:nvSpPr>
        <xdr:cNvPr id="14" name="Text Box 10"/>
        <xdr:cNvSpPr txBox="1">
          <a:spLocks noChangeArrowheads="1"/>
        </xdr:cNvSpPr>
      </xdr:nvSpPr>
      <xdr:spPr bwMode="auto">
        <a:xfrm>
          <a:off x="7449602" y="3601316"/>
          <a:ext cx="1709217" cy="27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latin typeface="Arial" charset="0"/>
            </a:rPr>
            <a:t>Contratos Bilaterais</a:t>
          </a:r>
        </a:p>
      </xdr:txBody>
    </xdr:sp>
    <xdr:clientData/>
  </xdr:twoCellAnchor>
  <xdr:twoCellAnchor>
    <xdr:from>
      <xdr:col>5</xdr:col>
      <xdr:colOff>962025</xdr:colOff>
      <xdr:row>29</xdr:row>
      <xdr:rowOff>95250</xdr:rowOff>
    </xdr:from>
    <xdr:to>
      <xdr:col>5</xdr:col>
      <xdr:colOff>1476375</xdr:colOff>
      <xdr:row>29</xdr:row>
      <xdr:rowOff>95250</xdr:rowOff>
    </xdr:to>
    <xdr:sp macro="" textlink="">
      <xdr:nvSpPr>
        <xdr:cNvPr id="15" name="Line 28"/>
        <xdr:cNvSpPr>
          <a:spLocks noChangeShapeType="1"/>
        </xdr:cNvSpPr>
      </xdr:nvSpPr>
      <xdr:spPr bwMode="auto">
        <a:xfrm>
          <a:off x="7381875" y="4257675"/>
          <a:ext cx="66675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187266</xdr:colOff>
      <xdr:row>34</xdr:row>
      <xdr:rowOff>15901</xdr:rowOff>
    </xdr:from>
    <xdr:to>
      <xdr:col>8</xdr:col>
      <xdr:colOff>606701</xdr:colOff>
      <xdr:row>36</xdr:row>
      <xdr:rowOff>54749</xdr:rowOff>
    </xdr:to>
    <xdr:sp macro="" textlink="">
      <xdr:nvSpPr>
        <xdr:cNvPr id="16" name="AutoShape 17"/>
        <xdr:cNvSpPr>
          <a:spLocks noChangeArrowheads="1"/>
        </xdr:cNvSpPr>
      </xdr:nvSpPr>
      <xdr:spPr bwMode="auto">
        <a:xfrm>
          <a:off x="7635816" y="5016526"/>
          <a:ext cx="1324310" cy="391273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marL="0" indent="0" algn="ctr" rtl="0" eaLnBrk="0" fontAlgn="base" hangingPunct="0">
            <a:spcBef>
              <a:spcPct val="0"/>
            </a:spcBef>
            <a:spcAft>
              <a:spcPct val="0"/>
            </a:spcAft>
          </a:pPr>
          <a:r>
            <a:rPr lang="pt-BR" sz="1200" b="1" kern="1200">
              <a:solidFill>
                <a:schemeClr val="bg1"/>
              </a:solidFill>
              <a:latin typeface="Arial" charset="0"/>
              <a:ea typeface="+mn-ea"/>
              <a:cs typeface="+mn-cs"/>
            </a:rPr>
            <a:t>996 GWh</a:t>
          </a:r>
        </a:p>
      </xdr:txBody>
    </xdr:sp>
    <xdr:clientData/>
  </xdr:twoCellAnchor>
  <xdr:twoCellAnchor>
    <xdr:from>
      <xdr:col>5</xdr:col>
      <xdr:colOff>1483801</xdr:colOff>
      <xdr:row>31</xdr:row>
      <xdr:rowOff>51666</xdr:rowOff>
    </xdr:from>
    <xdr:to>
      <xdr:col>8</xdr:col>
      <xdr:colOff>805418</xdr:colOff>
      <xdr:row>33</xdr:row>
      <xdr:rowOff>3535</xdr:rowOff>
    </xdr:to>
    <xdr:sp macro="" textlink="">
      <xdr:nvSpPr>
        <xdr:cNvPr id="17" name="Text Box 18"/>
        <xdr:cNvSpPr txBox="1">
          <a:spLocks noChangeArrowheads="1"/>
        </xdr:cNvSpPr>
      </xdr:nvSpPr>
      <xdr:spPr bwMode="auto">
        <a:xfrm>
          <a:off x="7446451" y="4537941"/>
          <a:ext cx="1712392" cy="304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latin typeface="Arial" charset="0"/>
            </a:rPr>
            <a:t>Acordo Operativo</a:t>
          </a:r>
          <a:endParaRPr lang="pt-BR" sz="1000" b="1" baseline="30000">
            <a:latin typeface="Arial" charset="0"/>
          </a:endParaRPr>
        </a:p>
      </xdr:txBody>
    </xdr:sp>
    <xdr:clientData/>
  </xdr:twoCellAnchor>
  <xdr:twoCellAnchor>
    <xdr:from>
      <xdr:col>5</xdr:col>
      <xdr:colOff>981075</xdr:colOff>
      <xdr:row>34</xdr:row>
      <xdr:rowOff>152400</xdr:rowOff>
    </xdr:from>
    <xdr:to>
      <xdr:col>5</xdr:col>
      <xdr:colOff>1466850</xdr:colOff>
      <xdr:row>34</xdr:row>
      <xdr:rowOff>152400</xdr:rowOff>
    </xdr:to>
    <xdr:sp macro="" textlink="">
      <xdr:nvSpPr>
        <xdr:cNvPr id="18" name="Line 25"/>
        <xdr:cNvSpPr>
          <a:spLocks noChangeShapeType="1"/>
        </xdr:cNvSpPr>
      </xdr:nvSpPr>
      <xdr:spPr bwMode="auto">
        <a:xfrm>
          <a:off x="7400925" y="5153025"/>
          <a:ext cx="47625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311295</xdr:colOff>
      <xdr:row>42</xdr:row>
      <xdr:rowOff>94483</xdr:rowOff>
    </xdr:from>
    <xdr:to>
      <xdr:col>3</xdr:col>
      <xdr:colOff>675509</xdr:colOff>
      <xdr:row>45</xdr:row>
      <xdr:rowOff>123500</xdr:rowOff>
    </xdr:to>
    <xdr:sp macro="" textlink="">
      <xdr:nvSpPr>
        <xdr:cNvPr id="19" name="Text Box 32"/>
        <xdr:cNvSpPr txBox="1">
          <a:spLocks noChangeArrowheads="1"/>
        </xdr:cNvSpPr>
      </xdr:nvSpPr>
      <xdr:spPr bwMode="auto">
        <a:xfrm>
          <a:off x="311295" y="6447658"/>
          <a:ext cx="4021814" cy="514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ctr" anchorCtr="1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algn="l" eaLnBrk="0" hangingPunct="0"/>
          <a:r>
            <a:rPr lang="pt-BR" sz="1400" b="1" u="sng">
              <a:solidFill>
                <a:srgbClr val="0000FF"/>
              </a:solidFill>
              <a:latin typeface="Arial" charset="0"/>
            </a:rPr>
            <a:t>Compra</a:t>
          </a:r>
          <a:r>
            <a:rPr lang="pt-BR" sz="1400" b="1" u="sng" baseline="0">
              <a:solidFill>
                <a:srgbClr val="0000FF"/>
              </a:solidFill>
              <a:latin typeface="Arial" charset="0"/>
            </a:rPr>
            <a:t> </a:t>
          </a:r>
          <a:r>
            <a:rPr lang="pt-BR" sz="1400" b="1" u="sng">
              <a:solidFill>
                <a:srgbClr val="0000FF"/>
              </a:solidFill>
              <a:latin typeface="Arial" charset="0"/>
            </a:rPr>
            <a:t> MRE                          </a:t>
          </a:r>
          <a:r>
            <a:rPr lang="pt-BR" sz="1000" b="1" u="sng" baseline="30000">
              <a:solidFill>
                <a:srgbClr val="0000FF"/>
              </a:solidFill>
              <a:latin typeface="Arial" charset="0"/>
            </a:rPr>
            <a:t>	</a:t>
          </a:r>
          <a:r>
            <a:rPr lang="pt-BR" sz="1000" b="1" u="sng" baseline="0">
              <a:solidFill>
                <a:srgbClr val="0000FF"/>
              </a:solidFill>
              <a:latin typeface="Arial" charset="0"/>
            </a:rPr>
            <a:t>                         </a:t>
          </a:r>
          <a:r>
            <a:rPr lang="pt-BR" sz="1400" b="1" u="sng" baseline="0">
              <a:solidFill>
                <a:srgbClr val="0000FF"/>
              </a:solidFill>
              <a:latin typeface="Arial" charset="0"/>
            </a:rPr>
            <a:t>868</a:t>
          </a:r>
          <a:endParaRPr lang="pt-BR" sz="1400" b="1" u="sng">
            <a:solidFill>
              <a:srgbClr val="0000FF"/>
            </a:solidFill>
            <a:latin typeface="Arial" charset="0"/>
          </a:endParaRPr>
        </a:p>
      </xdr:txBody>
    </xdr:sp>
    <xdr:clientData/>
  </xdr:twoCellAnchor>
  <xdr:twoCellAnchor>
    <xdr:from>
      <xdr:col>0</xdr:col>
      <xdr:colOff>285750</xdr:colOff>
      <xdr:row>39</xdr:row>
      <xdr:rowOff>57150</xdr:rowOff>
    </xdr:from>
    <xdr:to>
      <xdr:col>3</xdr:col>
      <xdr:colOff>628650</xdr:colOff>
      <xdr:row>46</xdr:row>
      <xdr:rowOff>142875</xdr:rowOff>
    </xdr:to>
    <xdr:sp macro="" textlink="">
      <xdr:nvSpPr>
        <xdr:cNvPr id="20" name="Rectangle 5"/>
        <xdr:cNvSpPr>
          <a:spLocks noChangeArrowheads="1"/>
        </xdr:cNvSpPr>
      </xdr:nvSpPr>
      <xdr:spPr bwMode="auto">
        <a:xfrm>
          <a:off x="285750" y="5924550"/>
          <a:ext cx="4000500" cy="1219200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</xdr:sp>
    <xdr:clientData/>
  </xdr:twoCellAnchor>
  <xdr:twoCellAnchor>
    <xdr:from>
      <xdr:col>0</xdr:col>
      <xdr:colOff>295275</xdr:colOff>
      <xdr:row>23</xdr:row>
      <xdr:rowOff>85725</xdr:rowOff>
    </xdr:from>
    <xdr:to>
      <xdr:col>3</xdr:col>
      <xdr:colOff>609600</xdr:colOff>
      <xdr:row>37</xdr:row>
      <xdr:rowOff>38100</xdr:rowOff>
    </xdr:to>
    <xdr:sp macro="" textlink="">
      <xdr:nvSpPr>
        <xdr:cNvPr id="21" name="Rectangle 5"/>
        <xdr:cNvSpPr>
          <a:spLocks noChangeArrowheads="1"/>
        </xdr:cNvSpPr>
      </xdr:nvSpPr>
      <xdr:spPr bwMode="auto">
        <a:xfrm>
          <a:off x="295275" y="3238500"/>
          <a:ext cx="3971925" cy="2343150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</xdr:sp>
    <xdr:clientData/>
  </xdr:twoCellAnchor>
  <xdr:twoCellAnchor>
    <xdr:from>
      <xdr:col>1</xdr:col>
      <xdr:colOff>1593056</xdr:colOff>
      <xdr:row>26</xdr:row>
      <xdr:rowOff>157163</xdr:rowOff>
    </xdr:from>
    <xdr:to>
      <xdr:col>3</xdr:col>
      <xdr:colOff>916781</xdr:colOff>
      <xdr:row>29</xdr:row>
      <xdr:rowOff>0</xdr:rowOff>
    </xdr:to>
    <xdr:sp macro="" textlink="">
      <xdr:nvSpPr>
        <xdr:cNvPr id="22" name="Text Box 8"/>
        <xdr:cNvSpPr txBox="1">
          <a:spLocks noChangeArrowheads="1"/>
        </xdr:cNvSpPr>
      </xdr:nvSpPr>
      <xdr:spPr bwMode="auto">
        <a:xfrm>
          <a:off x="2450306" y="3833813"/>
          <a:ext cx="2124075" cy="328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110118</xdr:colOff>
      <xdr:row>23</xdr:row>
      <xdr:rowOff>4087</xdr:rowOff>
    </xdr:from>
    <xdr:to>
      <xdr:col>8</xdr:col>
      <xdr:colOff>451126</xdr:colOff>
      <xdr:row>25</xdr:row>
      <xdr:rowOff>22577</xdr:rowOff>
    </xdr:to>
    <xdr:sp macro="" textlink="">
      <xdr:nvSpPr>
        <xdr:cNvPr id="23" name="AutoShape 9"/>
        <xdr:cNvSpPr>
          <a:spLocks noChangeArrowheads="1"/>
        </xdr:cNvSpPr>
      </xdr:nvSpPr>
      <xdr:spPr bwMode="auto">
        <a:xfrm>
          <a:off x="7558668" y="3156862"/>
          <a:ext cx="1245883" cy="380440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solidFill>
                <a:schemeClr val="bg1"/>
              </a:solidFill>
              <a:latin typeface="Arial" charset="0"/>
            </a:rPr>
            <a:t>14.066  GWh</a:t>
          </a:r>
        </a:p>
      </xdr:txBody>
    </xdr:sp>
    <xdr:clientData/>
  </xdr:twoCellAnchor>
  <xdr:twoCellAnchor>
    <xdr:from>
      <xdr:col>5</xdr:col>
      <xdr:colOff>952500</xdr:colOff>
      <xdr:row>23</xdr:row>
      <xdr:rowOff>152400</xdr:rowOff>
    </xdr:from>
    <xdr:to>
      <xdr:col>5</xdr:col>
      <xdr:colOff>1466850</xdr:colOff>
      <xdr:row>23</xdr:row>
      <xdr:rowOff>152400</xdr:rowOff>
    </xdr:to>
    <xdr:sp macro="" textlink="">
      <xdr:nvSpPr>
        <xdr:cNvPr id="24" name="Line 28"/>
        <xdr:cNvSpPr>
          <a:spLocks noChangeShapeType="1"/>
        </xdr:cNvSpPr>
      </xdr:nvSpPr>
      <xdr:spPr bwMode="auto">
        <a:xfrm>
          <a:off x="7372350" y="3305175"/>
          <a:ext cx="76200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320820</xdr:colOff>
      <xdr:row>39</xdr:row>
      <xdr:rowOff>111398</xdr:rowOff>
    </xdr:from>
    <xdr:to>
      <xdr:col>3</xdr:col>
      <xdr:colOff>685034</xdr:colOff>
      <xdr:row>42</xdr:row>
      <xdr:rowOff>86554</xdr:rowOff>
    </xdr:to>
    <xdr:sp macro="" textlink="">
      <xdr:nvSpPr>
        <xdr:cNvPr id="25" name="Text Box 32"/>
        <xdr:cNvSpPr txBox="1">
          <a:spLocks noChangeArrowheads="1"/>
        </xdr:cNvSpPr>
      </xdr:nvSpPr>
      <xdr:spPr bwMode="auto">
        <a:xfrm>
          <a:off x="320820" y="5978798"/>
          <a:ext cx="4021814" cy="460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ctr" anchorCtr="1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algn="l" eaLnBrk="0" hangingPunct="0">
            <a:lnSpc>
              <a:spcPts val="1400"/>
            </a:lnSpc>
          </a:pPr>
          <a:r>
            <a:rPr lang="pt-BR" sz="1400" b="1" u="sng">
              <a:solidFill>
                <a:srgbClr val="0000FF"/>
              </a:solidFill>
              <a:latin typeface="Arial" charset="0"/>
            </a:rPr>
            <a:t>Contratos</a:t>
          </a:r>
          <a:r>
            <a:rPr lang="pt-BR" sz="1400" b="1" u="sng" baseline="0">
              <a:solidFill>
                <a:srgbClr val="0000FF"/>
              </a:solidFill>
              <a:latin typeface="Arial" charset="0"/>
            </a:rPr>
            <a:t> de Compra</a:t>
          </a:r>
          <a:r>
            <a:rPr lang="pt-BR" sz="1000" b="1" u="sng" baseline="30000">
              <a:solidFill>
                <a:srgbClr val="0000FF"/>
              </a:solidFill>
              <a:latin typeface="Arial" charset="0"/>
            </a:rPr>
            <a:t>		</a:t>
          </a:r>
          <a:r>
            <a:rPr lang="pt-BR" sz="1000" b="1" u="sng" baseline="0">
              <a:solidFill>
                <a:srgbClr val="0000FF"/>
              </a:solidFill>
              <a:latin typeface="Arial" charset="0"/>
            </a:rPr>
            <a:t>                </a:t>
          </a:r>
          <a:r>
            <a:rPr lang="pt-BR" sz="1400" b="1" u="sng" baseline="0">
              <a:solidFill>
                <a:srgbClr val="0000FF"/>
              </a:solidFill>
              <a:latin typeface="Arial" charset="0"/>
            </a:rPr>
            <a:t>1.057</a:t>
          </a:r>
          <a:endParaRPr lang="pt-BR" sz="1400" b="1" u="sng">
            <a:solidFill>
              <a:srgbClr val="0000FF"/>
            </a:solidFill>
            <a:latin typeface="Arial" charset="0"/>
          </a:endParaRPr>
        </a:p>
      </xdr:txBody>
    </xdr:sp>
    <xdr:clientData/>
  </xdr:twoCellAnchor>
  <xdr:twoCellAnchor>
    <xdr:from>
      <xdr:col>0</xdr:col>
      <xdr:colOff>255769</xdr:colOff>
      <xdr:row>26</xdr:row>
      <xdr:rowOff>96049</xdr:rowOff>
    </xdr:from>
    <xdr:to>
      <xdr:col>3</xdr:col>
      <xdr:colOff>729115</xdr:colOff>
      <xdr:row>31</xdr:row>
      <xdr:rowOff>138425</xdr:rowOff>
    </xdr:to>
    <xdr:sp macro="" textlink="">
      <xdr:nvSpPr>
        <xdr:cNvPr id="26" name="Text Box 33"/>
        <xdr:cNvSpPr txBox="1">
          <a:spLocks noChangeArrowheads="1"/>
        </xdr:cNvSpPr>
      </xdr:nvSpPr>
      <xdr:spPr bwMode="auto">
        <a:xfrm>
          <a:off x="255769" y="3772699"/>
          <a:ext cx="4130946" cy="852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ctr" anchorCtr="1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algn="l" eaLnBrk="0" hangingPunct="0">
            <a:lnSpc>
              <a:spcPts val="1000"/>
            </a:lnSpc>
          </a:pPr>
          <a:r>
            <a:rPr lang="pt-BR" sz="1400" b="1" u="sng">
              <a:solidFill>
                <a:srgbClr val="0000FF"/>
              </a:solidFill>
              <a:latin typeface="Arial" charset="0"/>
            </a:rPr>
            <a:t>Geração - Centro de Gravidade	        34.708</a:t>
          </a:r>
        </a:p>
        <a:p>
          <a:pPr algn="l" eaLnBrk="0" hangingPunct="0">
            <a:lnSpc>
              <a:spcPts val="1400"/>
            </a:lnSpc>
          </a:pPr>
          <a:r>
            <a:rPr lang="pt-BR" sz="1400" b="1">
              <a:solidFill>
                <a:srgbClr val="000000"/>
              </a:solidFill>
              <a:latin typeface="Arial" charset="0"/>
            </a:rPr>
            <a:t>Cemig			        </a:t>
          </a:r>
          <a:r>
            <a:rPr lang="pt-BR" sz="1400" b="1" baseline="0">
              <a:solidFill>
                <a:srgbClr val="000000"/>
              </a:solidFill>
              <a:latin typeface="Arial" charset="0"/>
            </a:rPr>
            <a:t>33.343</a:t>
          </a:r>
          <a:endParaRPr lang="pt-BR" sz="1400" b="1">
            <a:solidFill>
              <a:srgbClr val="000000"/>
            </a:solidFill>
            <a:latin typeface="Arial" charset="0"/>
          </a:endParaRPr>
        </a:p>
        <a:p>
          <a:pPr algn="l" eaLnBrk="0" hangingPunct="0">
            <a:lnSpc>
              <a:spcPts val="1700"/>
            </a:lnSpc>
          </a:pPr>
          <a:r>
            <a:rPr lang="pt-BR" sz="1400" b="1">
              <a:solidFill>
                <a:srgbClr val="000000"/>
              </a:solidFill>
              <a:latin typeface="Arial" charset="0"/>
            </a:rPr>
            <a:t>Cemig   -   14,5% Igarapava</a:t>
          </a:r>
          <a:r>
            <a:rPr lang="pt-BR" sz="1000" b="1" kern="1200" baseline="30000">
              <a:solidFill>
                <a:schemeClr val="tx1"/>
              </a:solidFill>
              <a:latin typeface="Times New Roman" charset="0"/>
              <a:ea typeface="+mn-ea"/>
              <a:cs typeface="+mn-cs"/>
            </a:rPr>
            <a:t>	                  </a:t>
          </a:r>
          <a:r>
            <a:rPr lang="pt-BR" sz="1400" b="1" kern="1200" baseline="0">
              <a:solidFill>
                <a:srgbClr val="000000"/>
              </a:solidFill>
              <a:latin typeface="Arial" charset="0"/>
              <a:ea typeface="+mn-ea"/>
              <a:cs typeface="+mn-cs"/>
            </a:rPr>
            <a:t>     198</a:t>
          </a:r>
          <a:r>
            <a:rPr lang="pt-BR" sz="1200" b="1" kern="1200" baseline="30000">
              <a:solidFill>
                <a:schemeClr val="tx1"/>
              </a:solidFill>
              <a:latin typeface="Times New Roman" charset="0"/>
              <a:ea typeface="+mn-ea"/>
              <a:cs typeface="+mn-cs"/>
            </a:rPr>
            <a:t>   </a:t>
          </a:r>
          <a:r>
            <a:rPr lang="pt-BR" sz="1400" b="1">
              <a:solidFill>
                <a:srgbClr val="000000"/>
              </a:solidFill>
              <a:latin typeface="Arial" charset="0"/>
            </a:rPr>
            <a:t/>
          </a:r>
          <a:br>
            <a:rPr lang="pt-BR" sz="1400" b="1">
              <a:solidFill>
                <a:srgbClr val="000000"/>
              </a:solidFill>
              <a:latin typeface="Arial" charset="0"/>
            </a:rPr>
          </a:br>
          <a:r>
            <a:rPr lang="pt-BR" sz="1400" b="1">
              <a:solidFill>
                <a:srgbClr val="000000"/>
              </a:solidFill>
              <a:latin typeface="Arial" charset="0"/>
            </a:rPr>
            <a:t>Autoprodução  -  Igarapava	            </a:t>
          </a:r>
          <a:r>
            <a:rPr lang="pt-BR" sz="1200" b="1" kern="1200" baseline="0">
              <a:solidFill>
                <a:schemeClr val="tx1"/>
              </a:solidFill>
              <a:latin typeface="Times New Roman" charset="0"/>
              <a:ea typeface="+mn-ea"/>
              <a:cs typeface="+mn-cs"/>
            </a:rPr>
            <a:t>1.167</a:t>
          </a:r>
          <a:endParaRPr lang="pt-BR" sz="1400" b="1" kern="1200">
            <a:solidFill>
              <a:schemeClr val="tx1"/>
            </a:solidFill>
            <a:latin typeface="Arial" charset="0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394176</xdr:colOff>
      <xdr:row>33</xdr:row>
      <xdr:rowOff>1099</xdr:rowOff>
    </xdr:from>
    <xdr:to>
      <xdr:col>5</xdr:col>
      <xdr:colOff>962489</xdr:colOff>
      <xdr:row>33</xdr:row>
      <xdr:rowOff>2687</xdr:rowOff>
    </xdr:to>
    <xdr:cxnSp macro="">
      <xdr:nvCxnSpPr>
        <xdr:cNvPr id="27" name="Conector angulado 26"/>
        <xdr:cNvCxnSpPr/>
      </xdr:nvCxnSpPr>
      <xdr:spPr>
        <a:xfrm rot="10800000">
          <a:off x="6814026" y="4839799"/>
          <a:ext cx="568313" cy="1588"/>
        </a:xfrm>
        <a:prstGeom prst="bentConnector3">
          <a:avLst>
            <a:gd name="adj1" fmla="val 50000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1080710</xdr:colOff>
      <xdr:row>23</xdr:row>
      <xdr:rowOff>68427</xdr:rowOff>
    </xdr:from>
    <xdr:to>
      <xdr:col>5</xdr:col>
      <xdr:colOff>419563</xdr:colOff>
      <xdr:row>41</xdr:row>
      <xdr:rowOff>23091</xdr:rowOff>
    </xdr:to>
    <xdr:sp macro="" textlink="">
      <xdr:nvSpPr>
        <xdr:cNvPr id="28" name="Rectangle 6"/>
        <xdr:cNvSpPr>
          <a:spLocks noChangeArrowheads="1"/>
        </xdr:cNvSpPr>
      </xdr:nvSpPr>
      <xdr:spPr bwMode="auto">
        <a:xfrm>
          <a:off x="4738310" y="3221202"/>
          <a:ext cx="2101103" cy="2993139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  <xdr:txBody>
        <a:bodyPr wrap="square" anchor="ctr">
          <a:flatTx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>
            <a:lnSpc>
              <a:spcPts val="1600"/>
            </a:lnSpc>
          </a:pPr>
          <a:r>
            <a:rPr lang="pt-BR" sz="1400" b="1">
              <a:solidFill>
                <a:srgbClr val="0000FF"/>
              </a:solidFill>
              <a:latin typeface="Arial" charset="0"/>
            </a:rPr>
            <a:t>Energia Total</a:t>
          </a:r>
        </a:p>
        <a:p>
          <a:pPr eaLnBrk="0" hangingPunct="0">
            <a:lnSpc>
              <a:spcPts val="1900"/>
            </a:lnSpc>
          </a:pPr>
          <a:r>
            <a:rPr lang="pt-BR" sz="1400" b="1">
              <a:solidFill>
                <a:srgbClr val="0000FF"/>
              </a:solidFill>
              <a:latin typeface="Arial" charset="0"/>
            </a:rPr>
            <a:t>35.922 GWh</a:t>
          </a:r>
        </a:p>
      </xdr:txBody>
    </xdr:sp>
    <xdr:clientData/>
  </xdr:twoCellAnchor>
  <xdr:twoCellAnchor>
    <xdr:from>
      <xdr:col>6</xdr:col>
      <xdr:colOff>160894</xdr:colOff>
      <xdr:row>28</xdr:row>
      <xdr:rowOff>71463</xdr:rowOff>
    </xdr:from>
    <xdr:to>
      <xdr:col>8</xdr:col>
      <xdr:colOff>501902</xdr:colOff>
      <xdr:row>30</xdr:row>
      <xdr:rowOff>86778</xdr:rowOff>
    </xdr:to>
    <xdr:sp macro="" textlink="">
      <xdr:nvSpPr>
        <xdr:cNvPr id="29" name="AutoShape 9"/>
        <xdr:cNvSpPr>
          <a:spLocks noChangeArrowheads="1"/>
        </xdr:cNvSpPr>
      </xdr:nvSpPr>
      <xdr:spPr bwMode="auto">
        <a:xfrm>
          <a:off x="7609444" y="4071963"/>
          <a:ext cx="1245883" cy="339165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solidFill>
                <a:schemeClr val="bg1"/>
              </a:solidFill>
              <a:latin typeface="Arial" charset="0"/>
            </a:rPr>
            <a:t>18.694 GWh</a:t>
          </a:r>
        </a:p>
      </xdr:txBody>
    </xdr:sp>
    <xdr:clientData/>
  </xdr:twoCellAnchor>
  <xdr:twoCellAnchor>
    <xdr:from>
      <xdr:col>5</xdr:col>
      <xdr:colOff>962025</xdr:colOff>
      <xdr:row>29</xdr:row>
      <xdr:rowOff>95250</xdr:rowOff>
    </xdr:from>
    <xdr:to>
      <xdr:col>5</xdr:col>
      <xdr:colOff>1476375</xdr:colOff>
      <xdr:row>29</xdr:row>
      <xdr:rowOff>95250</xdr:rowOff>
    </xdr:to>
    <xdr:sp macro="" textlink="">
      <xdr:nvSpPr>
        <xdr:cNvPr id="30" name="Line 28"/>
        <xdr:cNvSpPr>
          <a:spLocks noChangeShapeType="1"/>
        </xdr:cNvSpPr>
      </xdr:nvSpPr>
      <xdr:spPr bwMode="auto">
        <a:xfrm>
          <a:off x="7381875" y="4257675"/>
          <a:ext cx="66675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187266</xdr:colOff>
      <xdr:row>34</xdr:row>
      <xdr:rowOff>15901</xdr:rowOff>
    </xdr:from>
    <xdr:to>
      <xdr:col>8</xdr:col>
      <xdr:colOff>606701</xdr:colOff>
      <xdr:row>36</xdr:row>
      <xdr:rowOff>54749</xdr:rowOff>
    </xdr:to>
    <xdr:sp macro="" textlink="">
      <xdr:nvSpPr>
        <xdr:cNvPr id="31" name="AutoShape 17"/>
        <xdr:cNvSpPr>
          <a:spLocks noChangeArrowheads="1"/>
        </xdr:cNvSpPr>
      </xdr:nvSpPr>
      <xdr:spPr bwMode="auto">
        <a:xfrm>
          <a:off x="7635816" y="5016526"/>
          <a:ext cx="1324310" cy="391273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marL="0" indent="0" algn="ctr" rtl="0" eaLnBrk="0" fontAlgn="base" hangingPunct="0">
            <a:spcBef>
              <a:spcPct val="0"/>
            </a:spcBef>
            <a:spcAft>
              <a:spcPct val="0"/>
            </a:spcAft>
          </a:pPr>
          <a:r>
            <a:rPr lang="pt-BR" sz="1200" b="1" kern="1200">
              <a:solidFill>
                <a:schemeClr val="bg1"/>
              </a:solidFill>
              <a:latin typeface="Arial" charset="0"/>
              <a:ea typeface="+mn-ea"/>
              <a:cs typeface="+mn-cs"/>
            </a:rPr>
            <a:t>996 GWh</a:t>
          </a:r>
        </a:p>
      </xdr:txBody>
    </xdr:sp>
    <xdr:clientData/>
  </xdr:twoCellAnchor>
  <xdr:twoCellAnchor>
    <xdr:from>
      <xdr:col>5</xdr:col>
      <xdr:colOff>981075</xdr:colOff>
      <xdr:row>34</xdr:row>
      <xdr:rowOff>152400</xdr:rowOff>
    </xdr:from>
    <xdr:to>
      <xdr:col>5</xdr:col>
      <xdr:colOff>1466850</xdr:colOff>
      <xdr:row>34</xdr:row>
      <xdr:rowOff>152400</xdr:rowOff>
    </xdr:to>
    <xdr:sp macro="" textlink="">
      <xdr:nvSpPr>
        <xdr:cNvPr id="32" name="Line 25"/>
        <xdr:cNvSpPr>
          <a:spLocks noChangeShapeType="1"/>
        </xdr:cNvSpPr>
      </xdr:nvSpPr>
      <xdr:spPr bwMode="auto">
        <a:xfrm>
          <a:off x="7400925" y="5153025"/>
          <a:ext cx="47625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311295</xdr:colOff>
      <xdr:row>42</xdr:row>
      <xdr:rowOff>94483</xdr:rowOff>
    </xdr:from>
    <xdr:to>
      <xdr:col>3</xdr:col>
      <xdr:colOff>675509</xdr:colOff>
      <xdr:row>45</xdr:row>
      <xdr:rowOff>123500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311295" y="6447658"/>
          <a:ext cx="4021814" cy="514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ctr" anchorCtr="1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algn="l" eaLnBrk="0" hangingPunct="0"/>
          <a:r>
            <a:rPr lang="pt-BR" sz="1400" b="1" u="sng">
              <a:solidFill>
                <a:srgbClr val="0000FF"/>
              </a:solidFill>
              <a:latin typeface="Arial" charset="0"/>
            </a:rPr>
            <a:t>Compra</a:t>
          </a:r>
          <a:r>
            <a:rPr lang="pt-BR" sz="1400" b="1" u="sng" baseline="0">
              <a:solidFill>
                <a:srgbClr val="0000FF"/>
              </a:solidFill>
              <a:latin typeface="Arial" charset="0"/>
            </a:rPr>
            <a:t> </a:t>
          </a:r>
          <a:r>
            <a:rPr lang="pt-BR" sz="1400" b="1" u="sng">
              <a:solidFill>
                <a:srgbClr val="0000FF"/>
              </a:solidFill>
              <a:latin typeface="Arial" charset="0"/>
            </a:rPr>
            <a:t> MRE                          </a:t>
          </a:r>
          <a:r>
            <a:rPr lang="pt-BR" sz="1000" b="1" u="sng" baseline="30000">
              <a:solidFill>
                <a:srgbClr val="0000FF"/>
              </a:solidFill>
              <a:latin typeface="Arial" charset="0"/>
            </a:rPr>
            <a:t>	</a:t>
          </a:r>
          <a:r>
            <a:rPr lang="pt-BR" sz="1000" b="1" u="sng" baseline="0">
              <a:solidFill>
                <a:srgbClr val="0000FF"/>
              </a:solidFill>
              <a:latin typeface="Arial" charset="0"/>
            </a:rPr>
            <a:t>                         </a:t>
          </a:r>
          <a:r>
            <a:rPr lang="pt-BR" sz="1400" b="1" u="sng" baseline="0">
              <a:solidFill>
                <a:srgbClr val="0000FF"/>
              </a:solidFill>
              <a:latin typeface="Arial" charset="0"/>
            </a:rPr>
            <a:t>868</a:t>
          </a:r>
          <a:endParaRPr lang="pt-BR" sz="1400" b="1" u="sng">
            <a:solidFill>
              <a:srgbClr val="0000FF"/>
            </a:solidFill>
            <a:latin typeface="Arial" charset="0"/>
          </a:endParaRPr>
        </a:p>
      </xdr:txBody>
    </xdr:sp>
    <xdr:clientData/>
  </xdr:twoCellAnchor>
  <xdr:twoCellAnchor>
    <xdr:from>
      <xdr:col>0</xdr:col>
      <xdr:colOff>285750</xdr:colOff>
      <xdr:row>39</xdr:row>
      <xdr:rowOff>57150</xdr:rowOff>
    </xdr:from>
    <xdr:to>
      <xdr:col>3</xdr:col>
      <xdr:colOff>628650</xdr:colOff>
      <xdr:row>46</xdr:row>
      <xdr:rowOff>142875</xdr:rowOff>
    </xdr:to>
    <xdr:sp macro="" textlink="">
      <xdr:nvSpPr>
        <xdr:cNvPr id="34" name="Rectangle 5"/>
        <xdr:cNvSpPr>
          <a:spLocks noChangeArrowheads="1"/>
        </xdr:cNvSpPr>
      </xdr:nvSpPr>
      <xdr:spPr bwMode="auto">
        <a:xfrm>
          <a:off x="285750" y="5924550"/>
          <a:ext cx="4000500" cy="1219200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</xdr:sp>
    <xdr:clientData/>
  </xdr:twoCellAnchor>
  <xdr:twoCellAnchor>
    <xdr:from>
      <xdr:col>0</xdr:col>
      <xdr:colOff>295275</xdr:colOff>
      <xdr:row>23</xdr:row>
      <xdr:rowOff>85725</xdr:rowOff>
    </xdr:from>
    <xdr:to>
      <xdr:col>3</xdr:col>
      <xdr:colOff>609600</xdr:colOff>
      <xdr:row>37</xdr:row>
      <xdr:rowOff>38100</xdr:rowOff>
    </xdr:to>
    <xdr:sp macro="" textlink="">
      <xdr:nvSpPr>
        <xdr:cNvPr id="35" name="Rectangle 5"/>
        <xdr:cNvSpPr>
          <a:spLocks noChangeArrowheads="1"/>
        </xdr:cNvSpPr>
      </xdr:nvSpPr>
      <xdr:spPr bwMode="auto">
        <a:xfrm>
          <a:off x="295275" y="3238500"/>
          <a:ext cx="3971925" cy="2343150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</xdr:sp>
    <xdr:clientData/>
  </xdr:twoCellAnchor>
  <xdr:twoCellAnchor>
    <xdr:from>
      <xdr:col>6</xdr:col>
      <xdr:colOff>110118</xdr:colOff>
      <xdr:row>23</xdr:row>
      <xdr:rowOff>4087</xdr:rowOff>
    </xdr:from>
    <xdr:to>
      <xdr:col>8</xdr:col>
      <xdr:colOff>451126</xdr:colOff>
      <xdr:row>25</xdr:row>
      <xdr:rowOff>22577</xdr:rowOff>
    </xdr:to>
    <xdr:sp macro="" textlink="">
      <xdr:nvSpPr>
        <xdr:cNvPr id="36" name="AutoShape 9"/>
        <xdr:cNvSpPr>
          <a:spLocks noChangeArrowheads="1"/>
        </xdr:cNvSpPr>
      </xdr:nvSpPr>
      <xdr:spPr bwMode="auto">
        <a:xfrm>
          <a:off x="7558668" y="3156862"/>
          <a:ext cx="1245883" cy="380440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solidFill>
                <a:schemeClr val="bg1"/>
              </a:solidFill>
              <a:latin typeface="Arial" charset="0"/>
            </a:rPr>
            <a:t>14.066  GWh</a:t>
          </a:r>
        </a:p>
      </xdr:txBody>
    </xdr:sp>
    <xdr:clientData/>
  </xdr:twoCellAnchor>
  <xdr:twoCellAnchor>
    <xdr:from>
      <xdr:col>5</xdr:col>
      <xdr:colOff>952500</xdr:colOff>
      <xdr:row>23</xdr:row>
      <xdr:rowOff>152400</xdr:rowOff>
    </xdr:from>
    <xdr:to>
      <xdr:col>5</xdr:col>
      <xdr:colOff>1466850</xdr:colOff>
      <xdr:row>23</xdr:row>
      <xdr:rowOff>152400</xdr:rowOff>
    </xdr:to>
    <xdr:sp macro="" textlink="">
      <xdr:nvSpPr>
        <xdr:cNvPr id="37" name="Line 28"/>
        <xdr:cNvSpPr>
          <a:spLocks noChangeShapeType="1"/>
        </xdr:cNvSpPr>
      </xdr:nvSpPr>
      <xdr:spPr bwMode="auto">
        <a:xfrm>
          <a:off x="7372350" y="3305175"/>
          <a:ext cx="76200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320820</xdr:colOff>
      <xdr:row>39</xdr:row>
      <xdr:rowOff>111398</xdr:rowOff>
    </xdr:from>
    <xdr:to>
      <xdr:col>3</xdr:col>
      <xdr:colOff>685034</xdr:colOff>
      <xdr:row>42</xdr:row>
      <xdr:rowOff>86554</xdr:rowOff>
    </xdr:to>
    <xdr:sp macro="" textlink="">
      <xdr:nvSpPr>
        <xdr:cNvPr id="38" name="Text Box 32"/>
        <xdr:cNvSpPr txBox="1">
          <a:spLocks noChangeArrowheads="1"/>
        </xdr:cNvSpPr>
      </xdr:nvSpPr>
      <xdr:spPr bwMode="auto">
        <a:xfrm>
          <a:off x="320820" y="5978798"/>
          <a:ext cx="4021814" cy="460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ctr" anchorCtr="1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algn="l" eaLnBrk="0" hangingPunct="0">
            <a:lnSpc>
              <a:spcPts val="1400"/>
            </a:lnSpc>
          </a:pPr>
          <a:r>
            <a:rPr lang="pt-BR" sz="1400" b="1" u="sng">
              <a:solidFill>
                <a:srgbClr val="0000FF"/>
              </a:solidFill>
              <a:latin typeface="Arial" charset="0"/>
            </a:rPr>
            <a:t>Contratos</a:t>
          </a:r>
          <a:r>
            <a:rPr lang="pt-BR" sz="1400" b="1" u="sng" baseline="0">
              <a:solidFill>
                <a:srgbClr val="0000FF"/>
              </a:solidFill>
              <a:latin typeface="Arial" charset="0"/>
            </a:rPr>
            <a:t> de Compra</a:t>
          </a:r>
          <a:r>
            <a:rPr lang="pt-BR" sz="1000" b="1" u="sng" baseline="30000">
              <a:solidFill>
                <a:srgbClr val="0000FF"/>
              </a:solidFill>
              <a:latin typeface="Arial" charset="0"/>
            </a:rPr>
            <a:t>		</a:t>
          </a:r>
          <a:r>
            <a:rPr lang="pt-BR" sz="1000" b="1" u="sng" baseline="0">
              <a:solidFill>
                <a:srgbClr val="0000FF"/>
              </a:solidFill>
              <a:latin typeface="Arial" charset="0"/>
            </a:rPr>
            <a:t>                </a:t>
          </a:r>
          <a:r>
            <a:rPr lang="pt-BR" sz="1400" b="1" u="sng" baseline="0">
              <a:solidFill>
                <a:srgbClr val="0000FF"/>
              </a:solidFill>
              <a:latin typeface="Arial" charset="0"/>
            </a:rPr>
            <a:t>1.057</a:t>
          </a:r>
          <a:endParaRPr lang="pt-BR" sz="1400" b="1" u="sng">
            <a:solidFill>
              <a:srgbClr val="0000FF"/>
            </a:solidFill>
            <a:latin typeface="Arial" charset="0"/>
          </a:endParaRPr>
        </a:p>
      </xdr:txBody>
    </xdr:sp>
    <xdr:clientData/>
  </xdr:twoCellAnchor>
  <xdr:twoCellAnchor>
    <xdr:from>
      <xdr:col>0</xdr:col>
      <xdr:colOff>255769</xdr:colOff>
      <xdr:row>26</xdr:row>
      <xdr:rowOff>96049</xdr:rowOff>
    </xdr:from>
    <xdr:to>
      <xdr:col>3</xdr:col>
      <xdr:colOff>729115</xdr:colOff>
      <xdr:row>31</xdr:row>
      <xdr:rowOff>138425</xdr:rowOff>
    </xdr:to>
    <xdr:sp macro="" textlink="">
      <xdr:nvSpPr>
        <xdr:cNvPr id="39" name="Text Box 33"/>
        <xdr:cNvSpPr txBox="1">
          <a:spLocks noChangeArrowheads="1"/>
        </xdr:cNvSpPr>
      </xdr:nvSpPr>
      <xdr:spPr bwMode="auto">
        <a:xfrm>
          <a:off x="255769" y="3772699"/>
          <a:ext cx="4130946" cy="852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ctr" anchorCtr="1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algn="l" eaLnBrk="0" hangingPunct="0">
            <a:lnSpc>
              <a:spcPts val="1000"/>
            </a:lnSpc>
          </a:pPr>
          <a:r>
            <a:rPr lang="pt-BR" sz="1400" b="1" u="sng">
              <a:solidFill>
                <a:srgbClr val="0000FF"/>
              </a:solidFill>
              <a:latin typeface="Arial" charset="0"/>
            </a:rPr>
            <a:t>Geração - Centro de Gravidade	        34.708</a:t>
          </a:r>
        </a:p>
        <a:p>
          <a:pPr algn="l" eaLnBrk="0" hangingPunct="0">
            <a:lnSpc>
              <a:spcPts val="1400"/>
            </a:lnSpc>
          </a:pPr>
          <a:r>
            <a:rPr lang="pt-BR" sz="1400" b="1">
              <a:solidFill>
                <a:srgbClr val="000000"/>
              </a:solidFill>
              <a:latin typeface="Arial" charset="0"/>
            </a:rPr>
            <a:t>Cemig			        </a:t>
          </a:r>
          <a:r>
            <a:rPr lang="pt-BR" sz="1400" b="1" baseline="0">
              <a:solidFill>
                <a:srgbClr val="000000"/>
              </a:solidFill>
              <a:latin typeface="Arial" charset="0"/>
            </a:rPr>
            <a:t>33.343</a:t>
          </a:r>
          <a:endParaRPr lang="pt-BR" sz="1400" b="1">
            <a:solidFill>
              <a:srgbClr val="000000"/>
            </a:solidFill>
            <a:latin typeface="Arial" charset="0"/>
          </a:endParaRPr>
        </a:p>
        <a:p>
          <a:pPr algn="l" eaLnBrk="0" hangingPunct="0">
            <a:lnSpc>
              <a:spcPts val="1700"/>
            </a:lnSpc>
          </a:pPr>
          <a:r>
            <a:rPr lang="pt-BR" sz="1400" b="1">
              <a:solidFill>
                <a:srgbClr val="000000"/>
              </a:solidFill>
              <a:latin typeface="Arial" charset="0"/>
            </a:rPr>
            <a:t>Cemig   -   14,5% Igarapava</a:t>
          </a:r>
          <a:r>
            <a:rPr lang="pt-BR" sz="1000" b="1" kern="1200" baseline="30000">
              <a:solidFill>
                <a:schemeClr val="tx1"/>
              </a:solidFill>
              <a:latin typeface="Times New Roman" charset="0"/>
              <a:ea typeface="+mn-ea"/>
              <a:cs typeface="+mn-cs"/>
            </a:rPr>
            <a:t>	                  </a:t>
          </a:r>
          <a:r>
            <a:rPr lang="pt-BR" sz="1400" b="1" kern="1200" baseline="0">
              <a:solidFill>
                <a:srgbClr val="000000"/>
              </a:solidFill>
              <a:latin typeface="Arial" charset="0"/>
              <a:ea typeface="+mn-ea"/>
              <a:cs typeface="+mn-cs"/>
            </a:rPr>
            <a:t>     198</a:t>
          </a:r>
          <a:r>
            <a:rPr lang="pt-BR" sz="1200" b="1" kern="1200" baseline="30000">
              <a:solidFill>
                <a:schemeClr val="tx1"/>
              </a:solidFill>
              <a:latin typeface="Times New Roman" charset="0"/>
              <a:ea typeface="+mn-ea"/>
              <a:cs typeface="+mn-cs"/>
            </a:rPr>
            <a:t>   </a:t>
          </a:r>
          <a:r>
            <a:rPr lang="pt-BR" sz="1400" b="1">
              <a:solidFill>
                <a:srgbClr val="000000"/>
              </a:solidFill>
              <a:latin typeface="Arial" charset="0"/>
            </a:rPr>
            <a:t/>
          </a:r>
          <a:br>
            <a:rPr lang="pt-BR" sz="1400" b="1">
              <a:solidFill>
                <a:srgbClr val="000000"/>
              </a:solidFill>
              <a:latin typeface="Arial" charset="0"/>
            </a:rPr>
          </a:br>
          <a:r>
            <a:rPr lang="pt-BR" sz="1400" b="1">
              <a:solidFill>
                <a:srgbClr val="000000"/>
              </a:solidFill>
              <a:latin typeface="Arial" charset="0"/>
            </a:rPr>
            <a:t>Autoprodução  -  Igarapava	            </a:t>
          </a:r>
          <a:r>
            <a:rPr lang="pt-BR" sz="1200" b="1" kern="1200" baseline="0">
              <a:solidFill>
                <a:schemeClr val="tx1"/>
              </a:solidFill>
              <a:latin typeface="Times New Roman" charset="0"/>
              <a:ea typeface="+mn-ea"/>
              <a:cs typeface="+mn-cs"/>
            </a:rPr>
            <a:t>1.167</a:t>
          </a:r>
          <a:endParaRPr lang="pt-BR" sz="1400" b="1" kern="1200">
            <a:solidFill>
              <a:schemeClr val="tx1"/>
            </a:solidFill>
            <a:latin typeface="Arial" charset="0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394176</xdr:colOff>
      <xdr:row>33</xdr:row>
      <xdr:rowOff>1099</xdr:rowOff>
    </xdr:from>
    <xdr:to>
      <xdr:col>5</xdr:col>
      <xdr:colOff>962489</xdr:colOff>
      <xdr:row>33</xdr:row>
      <xdr:rowOff>2687</xdr:rowOff>
    </xdr:to>
    <xdr:cxnSp macro="">
      <xdr:nvCxnSpPr>
        <xdr:cNvPr id="40" name="Conector angulado 39"/>
        <xdr:cNvCxnSpPr/>
      </xdr:nvCxnSpPr>
      <xdr:spPr>
        <a:xfrm rot="10800000">
          <a:off x="6814026" y="4839799"/>
          <a:ext cx="568313" cy="1588"/>
        </a:xfrm>
        <a:prstGeom prst="bentConnector3">
          <a:avLst>
            <a:gd name="adj1" fmla="val 50000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1080710</xdr:colOff>
      <xdr:row>23</xdr:row>
      <xdr:rowOff>68427</xdr:rowOff>
    </xdr:from>
    <xdr:to>
      <xdr:col>5</xdr:col>
      <xdr:colOff>419563</xdr:colOff>
      <xdr:row>41</xdr:row>
      <xdr:rowOff>23091</xdr:rowOff>
    </xdr:to>
    <xdr:sp macro="" textlink="">
      <xdr:nvSpPr>
        <xdr:cNvPr id="41" name="Rectangle 6"/>
        <xdr:cNvSpPr>
          <a:spLocks noChangeArrowheads="1"/>
        </xdr:cNvSpPr>
      </xdr:nvSpPr>
      <xdr:spPr bwMode="auto">
        <a:xfrm>
          <a:off x="4738310" y="3221202"/>
          <a:ext cx="2101103" cy="2993139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  <xdr:txBody>
        <a:bodyPr wrap="square" anchor="ctr">
          <a:flatTx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>
            <a:lnSpc>
              <a:spcPts val="1600"/>
            </a:lnSpc>
          </a:pPr>
          <a:r>
            <a:rPr lang="pt-BR" sz="1400" b="1">
              <a:solidFill>
                <a:srgbClr val="0000FF"/>
              </a:solidFill>
              <a:latin typeface="Arial" charset="0"/>
            </a:rPr>
            <a:t>Energia Total</a:t>
          </a:r>
        </a:p>
        <a:p>
          <a:pPr eaLnBrk="0" hangingPunct="0">
            <a:lnSpc>
              <a:spcPts val="1900"/>
            </a:lnSpc>
          </a:pPr>
          <a:r>
            <a:rPr lang="pt-BR" sz="1400" b="1">
              <a:solidFill>
                <a:srgbClr val="0000FF"/>
              </a:solidFill>
              <a:latin typeface="Arial" charset="0"/>
            </a:rPr>
            <a:t>35.922 GWh</a:t>
          </a:r>
        </a:p>
      </xdr:txBody>
    </xdr:sp>
    <xdr:clientData/>
  </xdr:twoCellAnchor>
  <xdr:twoCellAnchor>
    <xdr:from>
      <xdr:col>6</xdr:col>
      <xdr:colOff>160894</xdr:colOff>
      <xdr:row>28</xdr:row>
      <xdr:rowOff>71463</xdr:rowOff>
    </xdr:from>
    <xdr:to>
      <xdr:col>8</xdr:col>
      <xdr:colOff>501902</xdr:colOff>
      <xdr:row>30</xdr:row>
      <xdr:rowOff>86778</xdr:rowOff>
    </xdr:to>
    <xdr:sp macro="" textlink="">
      <xdr:nvSpPr>
        <xdr:cNvPr id="42" name="AutoShape 9"/>
        <xdr:cNvSpPr>
          <a:spLocks noChangeArrowheads="1"/>
        </xdr:cNvSpPr>
      </xdr:nvSpPr>
      <xdr:spPr bwMode="auto">
        <a:xfrm>
          <a:off x="7609444" y="4071963"/>
          <a:ext cx="1245883" cy="339165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solidFill>
                <a:schemeClr val="bg1"/>
              </a:solidFill>
              <a:latin typeface="Arial" charset="0"/>
            </a:rPr>
            <a:t>18.694 GWh</a:t>
          </a:r>
        </a:p>
      </xdr:txBody>
    </xdr:sp>
    <xdr:clientData/>
  </xdr:twoCellAnchor>
  <xdr:twoCellAnchor>
    <xdr:from>
      <xdr:col>5</xdr:col>
      <xdr:colOff>962025</xdr:colOff>
      <xdr:row>29</xdr:row>
      <xdr:rowOff>95250</xdr:rowOff>
    </xdr:from>
    <xdr:to>
      <xdr:col>5</xdr:col>
      <xdr:colOff>1476375</xdr:colOff>
      <xdr:row>29</xdr:row>
      <xdr:rowOff>95250</xdr:rowOff>
    </xdr:to>
    <xdr:sp macro="" textlink="">
      <xdr:nvSpPr>
        <xdr:cNvPr id="43" name="Line 28"/>
        <xdr:cNvSpPr>
          <a:spLocks noChangeShapeType="1"/>
        </xdr:cNvSpPr>
      </xdr:nvSpPr>
      <xdr:spPr bwMode="auto">
        <a:xfrm>
          <a:off x="7381875" y="4257675"/>
          <a:ext cx="66675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187266</xdr:colOff>
      <xdr:row>34</xdr:row>
      <xdr:rowOff>15901</xdr:rowOff>
    </xdr:from>
    <xdr:to>
      <xdr:col>8</xdr:col>
      <xdr:colOff>606701</xdr:colOff>
      <xdr:row>36</xdr:row>
      <xdr:rowOff>54749</xdr:rowOff>
    </xdr:to>
    <xdr:sp macro="" textlink="">
      <xdr:nvSpPr>
        <xdr:cNvPr id="44" name="AutoShape 17"/>
        <xdr:cNvSpPr>
          <a:spLocks noChangeArrowheads="1"/>
        </xdr:cNvSpPr>
      </xdr:nvSpPr>
      <xdr:spPr bwMode="auto">
        <a:xfrm>
          <a:off x="7635816" y="5016526"/>
          <a:ext cx="1324310" cy="391273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marL="0" indent="0" algn="ctr" rtl="0" eaLnBrk="0" fontAlgn="base" hangingPunct="0">
            <a:spcBef>
              <a:spcPct val="0"/>
            </a:spcBef>
            <a:spcAft>
              <a:spcPct val="0"/>
            </a:spcAft>
          </a:pPr>
          <a:r>
            <a:rPr lang="pt-BR" sz="1200" b="1" kern="1200">
              <a:solidFill>
                <a:schemeClr val="bg1"/>
              </a:solidFill>
              <a:latin typeface="Arial" charset="0"/>
              <a:ea typeface="+mn-ea"/>
              <a:cs typeface="+mn-cs"/>
            </a:rPr>
            <a:t>996 GWh</a:t>
          </a:r>
        </a:p>
      </xdr:txBody>
    </xdr:sp>
    <xdr:clientData/>
  </xdr:twoCellAnchor>
  <xdr:twoCellAnchor>
    <xdr:from>
      <xdr:col>5</xdr:col>
      <xdr:colOff>981075</xdr:colOff>
      <xdr:row>34</xdr:row>
      <xdr:rowOff>152400</xdr:rowOff>
    </xdr:from>
    <xdr:to>
      <xdr:col>5</xdr:col>
      <xdr:colOff>1466850</xdr:colOff>
      <xdr:row>34</xdr:row>
      <xdr:rowOff>152400</xdr:rowOff>
    </xdr:to>
    <xdr:sp macro="" textlink="">
      <xdr:nvSpPr>
        <xdr:cNvPr id="45" name="Line 25"/>
        <xdr:cNvSpPr>
          <a:spLocks noChangeShapeType="1"/>
        </xdr:cNvSpPr>
      </xdr:nvSpPr>
      <xdr:spPr bwMode="auto">
        <a:xfrm>
          <a:off x="7400925" y="5153025"/>
          <a:ext cx="47625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311295</xdr:colOff>
      <xdr:row>42</xdr:row>
      <xdr:rowOff>94483</xdr:rowOff>
    </xdr:from>
    <xdr:to>
      <xdr:col>3</xdr:col>
      <xdr:colOff>675509</xdr:colOff>
      <xdr:row>45</xdr:row>
      <xdr:rowOff>123500</xdr:rowOff>
    </xdr:to>
    <xdr:sp macro="" textlink="">
      <xdr:nvSpPr>
        <xdr:cNvPr id="46" name="Text Box 32"/>
        <xdr:cNvSpPr txBox="1">
          <a:spLocks noChangeArrowheads="1"/>
        </xdr:cNvSpPr>
      </xdr:nvSpPr>
      <xdr:spPr bwMode="auto">
        <a:xfrm>
          <a:off x="311295" y="6447658"/>
          <a:ext cx="4021814" cy="514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ctr" anchorCtr="1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algn="l" eaLnBrk="0" hangingPunct="0"/>
          <a:r>
            <a:rPr lang="pt-BR" sz="1400" b="1" u="sng">
              <a:solidFill>
                <a:srgbClr val="0000FF"/>
              </a:solidFill>
              <a:latin typeface="Arial" charset="0"/>
            </a:rPr>
            <a:t>Compra</a:t>
          </a:r>
          <a:r>
            <a:rPr lang="pt-BR" sz="1400" b="1" u="sng" baseline="0">
              <a:solidFill>
                <a:srgbClr val="0000FF"/>
              </a:solidFill>
              <a:latin typeface="Arial" charset="0"/>
            </a:rPr>
            <a:t> </a:t>
          </a:r>
          <a:r>
            <a:rPr lang="pt-BR" sz="1400" b="1" u="sng">
              <a:solidFill>
                <a:srgbClr val="0000FF"/>
              </a:solidFill>
              <a:latin typeface="Arial" charset="0"/>
            </a:rPr>
            <a:t> MRE                          </a:t>
          </a:r>
          <a:r>
            <a:rPr lang="pt-BR" sz="1000" b="1" u="sng" baseline="30000">
              <a:solidFill>
                <a:srgbClr val="0000FF"/>
              </a:solidFill>
              <a:latin typeface="Arial" charset="0"/>
            </a:rPr>
            <a:t>	</a:t>
          </a:r>
          <a:r>
            <a:rPr lang="pt-BR" sz="1000" b="1" u="sng" baseline="0">
              <a:solidFill>
                <a:srgbClr val="0000FF"/>
              </a:solidFill>
              <a:latin typeface="Arial" charset="0"/>
            </a:rPr>
            <a:t>                         </a:t>
          </a:r>
          <a:r>
            <a:rPr lang="pt-BR" sz="1400" b="1" u="sng" baseline="0">
              <a:solidFill>
                <a:srgbClr val="0000FF"/>
              </a:solidFill>
              <a:latin typeface="Arial" charset="0"/>
            </a:rPr>
            <a:t>868</a:t>
          </a:r>
          <a:endParaRPr lang="pt-BR" sz="1400" b="1" u="sng">
            <a:solidFill>
              <a:srgbClr val="0000FF"/>
            </a:solidFill>
            <a:latin typeface="Arial" charset="0"/>
          </a:endParaRPr>
        </a:p>
      </xdr:txBody>
    </xdr:sp>
    <xdr:clientData/>
  </xdr:twoCellAnchor>
  <xdr:twoCellAnchor>
    <xdr:from>
      <xdr:col>0</xdr:col>
      <xdr:colOff>276225</xdr:colOff>
      <xdr:row>39</xdr:row>
      <xdr:rowOff>57150</xdr:rowOff>
    </xdr:from>
    <xdr:to>
      <xdr:col>3</xdr:col>
      <xdr:colOff>628650</xdr:colOff>
      <xdr:row>47</xdr:row>
      <xdr:rowOff>114300</xdr:rowOff>
    </xdr:to>
    <xdr:sp macro="" textlink="">
      <xdr:nvSpPr>
        <xdr:cNvPr id="47" name="Rectangle 5"/>
        <xdr:cNvSpPr>
          <a:spLocks noChangeArrowheads="1"/>
        </xdr:cNvSpPr>
      </xdr:nvSpPr>
      <xdr:spPr bwMode="auto">
        <a:xfrm>
          <a:off x="276225" y="5924550"/>
          <a:ext cx="4010025" cy="1352550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</xdr:sp>
    <xdr:clientData/>
  </xdr:twoCellAnchor>
  <xdr:twoCellAnchor>
    <xdr:from>
      <xdr:col>0</xdr:col>
      <xdr:colOff>295275</xdr:colOff>
      <xdr:row>23</xdr:row>
      <xdr:rowOff>85725</xdr:rowOff>
    </xdr:from>
    <xdr:to>
      <xdr:col>3</xdr:col>
      <xdr:colOff>609600</xdr:colOff>
      <xdr:row>37</xdr:row>
      <xdr:rowOff>38100</xdr:rowOff>
    </xdr:to>
    <xdr:sp macro="" textlink="">
      <xdr:nvSpPr>
        <xdr:cNvPr id="48" name="Rectangle 5"/>
        <xdr:cNvSpPr>
          <a:spLocks noChangeArrowheads="1"/>
        </xdr:cNvSpPr>
      </xdr:nvSpPr>
      <xdr:spPr bwMode="auto">
        <a:xfrm>
          <a:off x="295275" y="3238500"/>
          <a:ext cx="3971925" cy="2343150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</xdr:sp>
    <xdr:clientData/>
  </xdr:twoCellAnchor>
  <xdr:twoCellAnchor>
    <xdr:from>
      <xdr:col>6</xdr:col>
      <xdr:colOff>110118</xdr:colOff>
      <xdr:row>23</xdr:row>
      <xdr:rowOff>4087</xdr:rowOff>
    </xdr:from>
    <xdr:to>
      <xdr:col>8</xdr:col>
      <xdr:colOff>451126</xdr:colOff>
      <xdr:row>25</xdr:row>
      <xdr:rowOff>22577</xdr:rowOff>
    </xdr:to>
    <xdr:sp macro="" textlink="$O$27">
      <xdr:nvSpPr>
        <xdr:cNvPr id="49" name="AutoShape 9"/>
        <xdr:cNvSpPr>
          <a:spLocks noChangeArrowheads="1"/>
        </xdr:cNvSpPr>
      </xdr:nvSpPr>
      <xdr:spPr bwMode="auto">
        <a:xfrm>
          <a:off x="7558668" y="3156862"/>
          <a:ext cx="1245883" cy="380440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/>
        <a:p>
          <a:pPr marL="0" indent="0" algn="ctr" rtl="0">
            <a:defRPr sz="1000"/>
          </a:pPr>
          <a:fld id="{C29E37F1-3A0C-4A1C-A350-A9AC4B553E8F}" type="TxLink">
            <a:rPr lang="en-US" sz="1200" b="1" i="0" u="none" strike="noStrike" baseline="0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1.119 </a:t>
          </a:fld>
          <a:endParaRPr lang="pt-BR" sz="1200" b="1" i="0" u="none" strike="noStrike" baseline="0">
            <a:solidFill>
              <a:srgbClr val="FFFFFF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5</xdr:col>
      <xdr:colOff>1312351</xdr:colOff>
      <xdr:row>18</xdr:row>
      <xdr:rowOff>155740</xdr:rowOff>
    </xdr:from>
    <xdr:to>
      <xdr:col>9</xdr:col>
      <xdr:colOff>2143</xdr:colOff>
      <xdr:row>21</xdr:row>
      <xdr:rowOff>125894</xdr:rowOff>
    </xdr:to>
    <xdr:sp macro="" textlink="">
      <xdr:nvSpPr>
        <xdr:cNvPr id="50" name="Text Box 10"/>
        <xdr:cNvSpPr txBox="1">
          <a:spLocks noChangeArrowheads="1"/>
        </xdr:cNvSpPr>
      </xdr:nvSpPr>
      <xdr:spPr bwMode="auto">
        <a:xfrm>
          <a:off x="7446451" y="2194090"/>
          <a:ext cx="1718742" cy="72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/>
        <a:p>
          <a:pPr algn="ctr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Vendas no ACR e </a:t>
          </a:r>
        </a:p>
        <a:p>
          <a:pPr algn="ctr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Leilão de ajuste</a:t>
          </a:r>
        </a:p>
      </xdr:txBody>
    </xdr:sp>
    <xdr:clientData/>
  </xdr:twoCellAnchor>
  <xdr:twoCellAnchor>
    <xdr:from>
      <xdr:col>5</xdr:col>
      <xdr:colOff>952500</xdr:colOff>
      <xdr:row>23</xdr:row>
      <xdr:rowOff>152400</xdr:rowOff>
    </xdr:from>
    <xdr:to>
      <xdr:col>5</xdr:col>
      <xdr:colOff>1466850</xdr:colOff>
      <xdr:row>23</xdr:row>
      <xdr:rowOff>152400</xdr:rowOff>
    </xdr:to>
    <xdr:sp macro="" textlink="">
      <xdr:nvSpPr>
        <xdr:cNvPr id="51" name="Line 28"/>
        <xdr:cNvSpPr>
          <a:spLocks noChangeShapeType="1"/>
        </xdr:cNvSpPr>
      </xdr:nvSpPr>
      <xdr:spPr bwMode="auto">
        <a:xfrm>
          <a:off x="7372350" y="3305175"/>
          <a:ext cx="76200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320820</xdr:colOff>
      <xdr:row>40</xdr:row>
      <xdr:rowOff>33487</xdr:rowOff>
    </xdr:from>
    <xdr:to>
      <xdr:col>3</xdr:col>
      <xdr:colOff>685034</xdr:colOff>
      <xdr:row>42</xdr:row>
      <xdr:rowOff>5715</xdr:rowOff>
    </xdr:to>
    <xdr:sp macro="" textlink="">
      <xdr:nvSpPr>
        <xdr:cNvPr id="52" name="Text Box 32"/>
        <xdr:cNvSpPr txBox="1">
          <a:spLocks noChangeArrowheads="1"/>
        </xdr:cNvSpPr>
      </xdr:nvSpPr>
      <xdr:spPr bwMode="auto">
        <a:xfrm>
          <a:off x="320820" y="6062812"/>
          <a:ext cx="4021814" cy="296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ctr" anchorCtr="1">
          <a:spAutoFit/>
        </a:bodyPr>
        <a:lstStyle/>
        <a:p>
          <a:pPr algn="l" rtl="0">
            <a:defRPr sz="1000"/>
          </a:pPr>
          <a:r>
            <a:rPr lang="pt-BR" sz="1400" b="1" i="0" u="sng" strike="noStrike" baseline="0">
              <a:solidFill>
                <a:srgbClr val="0000FF"/>
              </a:solidFill>
              <a:latin typeface="Arial"/>
              <a:cs typeface="Arial"/>
            </a:rPr>
            <a:t>Contratos de Compra                8.448                                             </a:t>
          </a:r>
        </a:p>
      </xdr:txBody>
    </xdr:sp>
    <xdr:clientData/>
  </xdr:twoCellAnchor>
  <xdr:twoCellAnchor>
    <xdr:from>
      <xdr:col>0</xdr:col>
      <xdr:colOff>679978</xdr:colOff>
      <xdr:row>24</xdr:row>
      <xdr:rowOff>195957</xdr:rowOff>
    </xdr:from>
    <xdr:to>
      <xdr:col>3</xdr:col>
      <xdr:colOff>515375</xdr:colOff>
      <xdr:row>34</xdr:row>
      <xdr:rowOff>181994</xdr:rowOff>
    </xdr:to>
    <xdr:sp macro="" textlink="">
      <xdr:nvSpPr>
        <xdr:cNvPr id="53" name="Text Box 33"/>
        <xdr:cNvSpPr txBox="1">
          <a:spLocks noChangeArrowheads="1"/>
        </xdr:cNvSpPr>
      </xdr:nvSpPr>
      <xdr:spPr bwMode="auto">
        <a:xfrm>
          <a:off x="679978" y="3510657"/>
          <a:ext cx="3492997" cy="1671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ctr" anchorCtr="1">
          <a:noAutofit/>
        </a:bodyPr>
        <a:lstStyle/>
        <a:p>
          <a:pPr algn="l" rtl="0">
            <a:defRPr sz="1000"/>
          </a:pPr>
          <a:r>
            <a:rPr lang="pt-BR" sz="1400" b="1" i="0" u="sng" strike="noStrike" baseline="0">
              <a:solidFill>
                <a:srgbClr val="0000FF"/>
              </a:solidFill>
              <a:latin typeface="Arial"/>
              <a:cs typeface="Arial"/>
            </a:rPr>
            <a:t>Geração - Centro de Gravidade    2.065 </a:t>
          </a:r>
          <a:endParaRPr lang="pt-BR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Cemig                                              2.117        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Geração Igarapé                                   0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Perdas</a:t>
          </a:r>
          <a:r>
            <a:rPr lang="pt-BR" sz="1000" b="1" i="0" baseline="0">
              <a:latin typeface="+mn-lt"/>
              <a:ea typeface="+mn-ea"/>
              <a:cs typeface="+mn-cs"/>
            </a:rPr>
            <a:t>  </a:t>
          </a:r>
          <a:r>
            <a:rPr lang="pt-BR" sz="14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Geração</a:t>
          </a:r>
          <a:r>
            <a:rPr lang="pt-BR" sz="1000" b="1" i="0" baseline="0">
              <a:latin typeface="+mn-lt"/>
              <a:ea typeface="+mn-ea"/>
              <a:cs typeface="+mn-cs"/>
            </a:rPr>
            <a:t>  </a:t>
          </a:r>
          <a:r>
            <a:rPr lang="pt-BR" sz="14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RB</a:t>
          </a:r>
          <a:r>
            <a:rPr lang="pt-BR" sz="1000" b="1" i="0" baseline="0">
              <a:latin typeface="+mn-lt"/>
              <a:ea typeface="+mn-ea"/>
              <a:cs typeface="+mn-cs"/>
            </a:rPr>
            <a:t> </a:t>
          </a:r>
          <a:r>
            <a:rPr lang="pt-BR" sz="14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                        (52)</a:t>
          </a:r>
        </a:p>
      </xdr:txBody>
    </xdr:sp>
    <xdr:clientData/>
  </xdr:twoCellAnchor>
  <xdr:twoCellAnchor>
    <xdr:from>
      <xdr:col>5</xdr:col>
      <xdr:colOff>981075</xdr:colOff>
      <xdr:row>40</xdr:row>
      <xdr:rowOff>57150</xdr:rowOff>
    </xdr:from>
    <xdr:to>
      <xdr:col>5</xdr:col>
      <xdr:colOff>1457325</xdr:colOff>
      <xdr:row>40</xdr:row>
      <xdr:rowOff>66675</xdr:rowOff>
    </xdr:to>
    <xdr:sp macro="" textlink="">
      <xdr:nvSpPr>
        <xdr:cNvPr id="54" name="Line 25"/>
        <xdr:cNvSpPr>
          <a:spLocks noChangeShapeType="1"/>
        </xdr:cNvSpPr>
      </xdr:nvSpPr>
      <xdr:spPr bwMode="auto">
        <a:xfrm flipV="1">
          <a:off x="7400925" y="6086475"/>
          <a:ext cx="47625" cy="9525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394176</xdr:colOff>
      <xdr:row>33</xdr:row>
      <xdr:rowOff>1099</xdr:rowOff>
    </xdr:from>
    <xdr:to>
      <xdr:col>5</xdr:col>
      <xdr:colOff>962489</xdr:colOff>
      <xdr:row>33</xdr:row>
      <xdr:rowOff>2687</xdr:rowOff>
    </xdr:to>
    <xdr:cxnSp macro="">
      <xdr:nvCxnSpPr>
        <xdr:cNvPr id="55" name="Conector angulado 54"/>
        <xdr:cNvCxnSpPr/>
      </xdr:nvCxnSpPr>
      <xdr:spPr>
        <a:xfrm rot="10800000">
          <a:off x="6814026" y="4839799"/>
          <a:ext cx="568313" cy="1588"/>
        </a:xfrm>
        <a:prstGeom prst="bentConnector3">
          <a:avLst>
            <a:gd name="adj1" fmla="val 50000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1080710</xdr:colOff>
      <xdr:row>23</xdr:row>
      <xdr:rowOff>68426</xdr:rowOff>
    </xdr:from>
    <xdr:to>
      <xdr:col>5</xdr:col>
      <xdr:colOff>625929</xdr:colOff>
      <xdr:row>47</xdr:row>
      <xdr:rowOff>108856</xdr:rowOff>
    </xdr:to>
    <xdr:sp macro="" textlink="">
      <xdr:nvSpPr>
        <xdr:cNvPr id="56" name="Rectangle 6"/>
        <xdr:cNvSpPr>
          <a:spLocks noChangeArrowheads="1"/>
        </xdr:cNvSpPr>
      </xdr:nvSpPr>
      <xdr:spPr bwMode="auto">
        <a:xfrm>
          <a:off x="4738310" y="3221201"/>
          <a:ext cx="2307469" cy="4050455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  <xdr:txBody>
        <a:bodyPr wrap="square" anchor="ctr">
          <a:flatTx/>
        </a:bodyPr>
        <a:lstStyle/>
        <a:p>
          <a:pPr algn="ctr" rtl="0">
            <a:lnSpc>
              <a:spcPts val="1700"/>
            </a:lnSpc>
            <a:defRPr sz="1000"/>
          </a:pPr>
          <a: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Energia Comercializada</a:t>
          </a:r>
          <a:b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</a:br>
          <a: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 15.013 </a:t>
          </a:r>
          <a:b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</a:br>
          <a: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/>
          </a:r>
          <a:b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</a:br>
          <a:endParaRPr lang="pt-BR" sz="1400" b="1" i="0" u="none" strike="noStrike" baseline="0">
            <a:solidFill>
              <a:srgbClr val="0000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160894</xdr:colOff>
      <xdr:row>28</xdr:row>
      <xdr:rowOff>71463</xdr:rowOff>
    </xdr:from>
    <xdr:to>
      <xdr:col>8</xdr:col>
      <xdr:colOff>501902</xdr:colOff>
      <xdr:row>30</xdr:row>
      <xdr:rowOff>86778</xdr:rowOff>
    </xdr:to>
    <xdr:sp macro="" textlink="$O$29">
      <xdr:nvSpPr>
        <xdr:cNvPr id="57" name="AutoShape 9"/>
        <xdr:cNvSpPr>
          <a:spLocks noChangeArrowheads="1"/>
        </xdr:cNvSpPr>
      </xdr:nvSpPr>
      <xdr:spPr bwMode="auto">
        <a:xfrm>
          <a:off x="7609444" y="4071963"/>
          <a:ext cx="1245883" cy="339165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/>
        <a:p>
          <a:pPr marL="0" indent="0" algn="ctr" rtl="0">
            <a:defRPr sz="1000"/>
          </a:pPr>
          <a:fld id="{803F4EB7-8F17-45E0-8641-54D4E081D95C}" type="TxLink">
            <a:rPr lang="en-US" sz="1200" b="1" i="0" u="none" strike="noStrike" baseline="0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12.337 </a:t>
          </a:fld>
          <a:endParaRPr lang="pt-BR" sz="1200" b="1" i="0" u="none" strike="noStrike" baseline="0">
            <a:solidFill>
              <a:srgbClr val="FFFFFF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5</xdr:col>
      <xdr:colOff>962025</xdr:colOff>
      <xdr:row>29</xdr:row>
      <xdr:rowOff>95250</xdr:rowOff>
    </xdr:from>
    <xdr:to>
      <xdr:col>5</xdr:col>
      <xdr:colOff>1476375</xdr:colOff>
      <xdr:row>29</xdr:row>
      <xdr:rowOff>95250</xdr:rowOff>
    </xdr:to>
    <xdr:sp macro="" textlink="">
      <xdr:nvSpPr>
        <xdr:cNvPr id="58" name="Line 28"/>
        <xdr:cNvSpPr>
          <a:spLocks noChangeShapeType="1"/>
        </xdr:cNvSpPr>
      </xdr:nvSpPr>
      <xdr:spPr bwMode="auto">
        <a:xfrm>
          <a:off x="7381875" y="4257675"/>
          <a:ext cx="66675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152771</xdr:colOff>
      <xdr:row>39</xdr:row>
      <xdr:rowOff>70555</xdr:rowOff>
    </xdr:from>
    <xdr:to>
      <xdr:col>8</xdr:col>
      <xdr:colOff>544286</xdr:colOff>
      <xdr:row>41</xdr:row>
      <xdr:rowOff>133807</xdr:rowOff>
    </xdr:to>
    <xdr:sp macro="" textlink="$O$33">
      <xdr:nvSpPr>
        <xdr:cNvPr id="59" name="AutoShape 9"/>
        <xdr:cNvSpPr>
          <a:spLocks noChangeArrowheads="1"/>
        </xdr:cNvSpPr>
      </xdr:nvSpPr>
      <xdr:spPr bwMode="auto">
        <a:xfrm>
          <a:off x="7601321" y="5937955"/>
          <a:ext cx="1296390" cy="387102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/>
        <a:p>
          <a:pPr marL="0" indent="0" algn="ctr" rtl="0">
            <a:defRPr sz="1000"/>
          </a:pPr>
          <a:fld id="{ED817AF0-18DB-4685-9FD9-067A72A4D263}" type="TxLink">
            <a:rPr lang="en-US" sz="1200" b="1" i="0" u="none" strike="noStrike" baseline="0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1.557 </a:t>
          </a:fld>
          <a:endParaRPr lang="pt-BR" sz="1200" b="1" i="0" u="none" strike="noStrike" baseline="0">
            <a:solidFill>
              <a:srgbClr val="FFFFFF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187266</xdr:colOff>
      <xdr:row>33</xdr:row>
      <xdr:rowOff>151972</xdr:rowOff>
    </xdr:from>
    <xdr:to>
      <xdr:col>8</xdr:col>
      <xdr:colOff>606701</xdr:colOff>
      <xdr:row>36</xdr:row>
      <xdr:rowOff>27535</xdr:rowOff>
    </xdr:to>
    <xdr:sp macro="" textlink="$O$31">
      <xdr:nvSpPr>
        <xdr:cNvPr id="60" name="AutoShape 17"/>
        <xdr:cNvSpPr>
          <a:spLocks noChangeArrowheads="1"/>
        </xdr:cNvSpPr>
      </xdr:nvSpPr>
      <xdr:spPr bwMode="auto">
        <a:xfrm>
          <a:off x="7635816" y="4990672"/>
          <a:ext cx="1324310" cy="389913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/>
        <a:p>
          <a:pPr marL="0" indent="0" algn="ctr" rtl="0">
            <a:defRPr sz="1000"/>
          </a:pPr>
          <a:fld id="{59A0AD9A-AC31-45F2-B5B6-3072C5A4AEC3}" type="TxLink">
            <a:rPr lang="en-US" sz="1200" b="1" i="0" u="none" strike="noStrike" baseline="0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0 </a:t>
          </a:fld>
          <a:endParaRPr lang="pt-BR" sz="1200" b="1" i="0" u="none" strike="noStrike" baseline="0">
            <a:solidFill>
              <a:srgbClr val="FFFFFF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5</xdr:col>
      <xdr:colOff>981075</xdr:colOff>
      <xdr:row>34</xdr:row>
      <xdr:rowOff>152400</xdr:rowOff>
    </xdr:from>
    <xdr:to>
      <xdr:col>5</xdr:col>
      <xdr:colOff>1466850</xdr:colOff>
      <xdr:row>34</xdr:row>
      <xdr:rowOff>152400</xdr:rowOff>
    </xdr:to>
    <xdr:sp macro="" textlink="">
      <xdr:nvSpPr>
        <xdr:cNvPr id="61" name="Line 25"/>
        <xdr:cNvSpPr>
          <a:spLocks noChangeShapeType="1"/>
        </xdr:cNvSpPr>
      </xdr:nvSpPr>
      <xdr:spPr bwMode="auto">
        <a:xfrm>
          <a:off x="7400925" y="5153025"/>
          <a:ext cx="47625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47662</xdr:colOff>
      <xdr:row>44</xdr:row>
      <xdr:rowOff>90405</xdr:rowOff>
    </xdr:from>
    <xdr:to>
      <xdr:col>3</xdr:col>
      <xdr:colOff>867461</xdr:colOff>
      <xdr:row>47</xdr:row>
      <xdr:rowOff>108304</xdr:rowOff>
    </xdr:to>
    <xdr:sp macro="" textlink="">
      <xdr:nvSpPr>
        <xdr:cNvPr id="62" name="Text Box 32"/>
        <xdr:cNvSpPr txBox="1">
          <a:spLocks noChangeArrowheads="1"/>
        </xdr:cNvSpPr>
      </xdr:nvSpPr>
      <xdr:spPr bwMode="auto">
        <a:xfrm>
          <a:off x="47662" y="6767430"/>
          <a:ext cx="4477399" cy="503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ctr" anchorCtr="1">
          <a:noAutofit/>
        </a:bodyPr>
        <a:lstStyle/>
        <a:p>
          <a:pPr algn="l" rtl="0">
            <a:defRPr sz="1000"/>
          </a:pPr>
          <a:r>
            <a:rPr lang="pt-BR" sz="1400" b="1" i="0" u="sng" strike="noStrike" baseline="0">
              <a:solidFill>
                <a:srgbClr val="0000FF"/>
              </a:solidFill>
              <a:latin typeface="Arial"/>
              <a:ea typeface="+mn-ea"/>
              <a:cs typeface="Arial"/>
            </a:rPr>
            <a:t>Compra no</a:t>
          </a:r>
          <a:r>
            <a:rPr lang="pt-BR" sz="1400" b="1" i="0" u="sng" strike="noStrike" baseline="0">
              <a:solidFill>
                <a:srgbClr val="0000FF"/>
              </a:solidFill>
              <a:latin typeface="Arial"/>
              <a:cs typeface="Arial"/>
            </a:rPr>
            <a:t> MRE                          2.464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285751</xdr:colOff>
      <xdr:row>42</xdr:row>
      <xdr:rowOff>83005</xdr:rowOff>
    </xdr:from>
    <xdr:to>
      <xdr:col>3</xdr:col>
      <xdr:colOff>649965</xdr:colOff>
      <xdr:row>44</xdr:row>
      <xdr:rowOff>55234</xdr:rowOff>
    </xdr:to>
    <xdr:sp macro="" textlink="">
      <xdr:nvSpPr>
        <xdr:cNvPr id="63" name="Text Box 32"/>
        <xdr:cNvSpPr txBox="1">
          <a:spLocks noChangeArrowheads="1"/>
        </xdr:cNvSpPr>
      </xdr:nvSpPr>
      <xdr:spPr bwMode="auto">
        <a:xfrm>
          <a:off x="285751" y="6436180"/>
          <a:ext cx="4021814" cy="2960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ctr" anchorCtr="1">
          <a:spAutoFit/>
        </a:bodyPr>
        <a:lstStyle/>
        <a:p>
          <a:pPr algn="l" rtl="0">
            <a:defRPr sz="1000"/>
          </a:pPr>
          <a:r>
            <a:rPr lang="pt-BR" sz="1400" b="1" i="0" u="sng" strike="noStrike" baseline="0">
              <a:solidFill>
                <a:srgbClr val="0000FF"/>
              </a:solidFill>
              <a:latin typeface="Arial"/>
              <a:cs typeface="Arial"/>
            </a:rPr>
            <a:t>Compras na CCEE                       2.036                                                                                       </a:t>
          </a:r>
        </a:p>
      </xdr:txBody>
    </xdr:sp>
    <xdr:clientData/>
  </xdr:twoCellAnchor>
  <xdr:twoCellAnchor>
    <xdr:from>
      <xdr:col>6</xdr:col>
      <xdr:colOff>131891</xdr:colOff>
      <xdr:row>45</xdr:row>
      <xdr:rowOff>61752</xdr:rowOff>
    </xdr:from>
    <xdr:to>
      <xdr:col>8</xdr:col>
      <xdr:colOff>532931</xdr:colOff>
      <xdr:row>47</xdr:row>
      <xdr:rowOff>125004</xdr:rowOff>
    </xdr:to>
    <xdr:sp macro="" textlink="$O$35">
      <xdr:nvSpPr>
        <xdr:cNvPr id="64" name="AutoShape 9"/>
        <xdr:cNvSpPr>
          <a:spLocks noChangeArrowheads="1"/>
        </xdr:cNvSpPr>
      </xdr:nvSpPr>
      <xdr:spPr bwMode="auto">
        <a:xfrm>
          <a:off x="7580441" y="6900702"/>
          <a:ext cx="1305915" cy="387102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/>
        <a:p>
          <a:pPr marL="0" indent="0" algn="ctr" rtl="0">
            <a:defRPr sz="1000"/>
          </a:pPr>
          <a:fld id="{8E1F61C0-9829-4ADC-883F-06F4A3777AC1}" type="TxLink">
            <a:rPr lang="en-US" sz="1200" b="1" i="0" u="none" strike="noStrike" baseline="0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0 </a:t>
          </a:fld>
          <a:endParaRPr lang="pt-BR" sz="1200" b="1" i="0" u="none" strike="noStrike" baseline="0">
            <a:solidFill>
              <a:srgbClr val="FFFFFF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5</xdr:col>
      <xdr:colOff>981075</xdr:colOff>
      <xdr:row>44</xdr:row>
      <xdr:rowOff>57150</xdr:rowOff>
    </xdr:from>
    <xdr:to>
      <xdr:col>5</xdr:col>
      <xdr:colOff>1457325</xdr:colOff>
      <xdr:row>44</xdr:row>
      <xdr:rowOff>66675</xdr:rowOff>
    </xdr:to>
    <xdr:sp macro="" textlink="">
      <xdr:nvSpPr>
        <xdr:cNvPr id="65" name="Line 25"/>
        <xdr:cNvSpPr>
          <a:spLocks noChangeShapeType="1"/>
        </xdr:cNvSpPr>
      </xdr:nvSpPr>
      <xdr:spPr bwMode="auto">
        <a:xfrm flipV="1">
          <a:off x="7400925" y="6734175"/>
          <a:ext cx="47625" cy="9525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1418939</xdr:colOff>
      <xdr:row>36</xdr:row>
      <xdr:rowOff>116416</xdr:rowOff>
    </xdr:from>
    <xdr:to>
      <xdr:col>9</xdr:col>
      <xdr:colOff>195506</xdr:colOff>
      <xdr:row>38</xdr:row>
      <xdr:rowOff>107614</xdr:rowOff>
    </xdr:to>
    <xdr:sp macro="" textlink="">
      <xdr:nvSpPr>
        <xdr:cNvPr id="66" name="Text Box 10"/>
        <xdr:cNvSpPr txBox="1">
          <a:spLocks noChangeArrowheads="1"/>
        </xdr:cNvSpPr>
      </xdr:nvSpPr>
      <xdr:spPr bwMode="auto">
        <a:xfrm>
          <a:off x="7448264" y="5469466"/>
          <a:ext cx="1910292" cy="343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no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 kern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Vendas </a:t>
          </a:r>
          <a:r>
            <a:rPr lang="pt-BR" sz="1200" b="1" kern="12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na CCEE</a:t>
          </a:r>
          <a:endParaRPr lang="pt-BR" sz="1200" b="1" kern="12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5</xdr:col>
      <xdr:colOff>1407584</xdr:colOff>
      <xdr:row>42</xdr:row>
      <xdr:rowOff>107613</xdr:rowOff>
    </xdr:from>
    <xdr:to>
      <xdr:col>9</xdr:col>
      <xdr:colOff>193676</xdr:colOff>
      <xdr:row>44</xdr:row>
      <xdr:rowOff>98811</xdr:rowOff>
    </xdr:to>
    <xdr:sp macro="" textlink="">
      <xdr:nvSpPr>
        <xdr:cNvPr id="67" name="Text Box 10"/>
        <xdr:cNvSpPr txBox="1">
          <a:spLocks noChangeArrowheads="1"/>
        </xdr:cNvSpPr>
      </xdr:nvSpPr>
      <xdr:spPr bwMode="auto">
        <a:xfrm>
          <a:off x="7446434" y="6460788"/>
          <a:ext cx="1910292" cy="315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no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 kern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Vendas </a:t>
          </a:r>
          <a:r>
            <a:rPr lang="pt-BR" sz="1200" b="1" kern="12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no MRE</a:t>
          </a:r>
          <a:endParaRPr lang="pt-BR" sz="1200" b="1" kern="12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oneCell">
    <xdr:from>
      <xdr:col>9</xdr:col>
      <xdr:colOff>176893</xdr:colOff>
      <xdr:row>7</xdr:row>
      <xdr:rowOff>130969</xdr:rowOff>
    </xdr:from>
    <xdr:to>
      <xdr:col>15</xdr:col>
      <xdr:colOff>502103</xdr:colOff>
      <xdr:row>9</xdr:row>
      <xdr:rowOff>145256</xdr:rowOff>
    </xdr:to>
    <xdr:pic>
      <xdr:nvPicPr>
        <xdr:cNvPr id="68" name="Imagem 67" descr="Descrição: Cemig GT colo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1714" y="1273969"/>
          <a:ext cx="923925" cy="34085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610620</xdr:colOff>
      <xdr:row>6</xdr:row>
      <xdr:rowOff>114519</xdr:rowOff>
    </xdr:to>
    <xdr:pic>
      <xdr:nvPicPr>
        <xdr:cNvPr id="69" name="Imagem 6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394156" cy="1094233"/>
        </a:xfrm>
        <a:prstGeom prst="rect">
          <a:avLst/>
        </a:prstGeom>
      </xdr:spPr>
    </xdr:pic>
    <xdr:clientData/>
  </xdr:twoCellAnchor>
  <xdr:twoCellAnchor>
    <xdr:from>
      <xdr:col>9</xdr:col>
      <xdr:colOff>161585</xdr:colOff>
      <xdr:row>4</xdr:row>
      <xdr:rowOff>73138</xdr:rowOff>
    </xdr:from>
    <xdr:to>
      <xdr:col>15</xdr:col>
      <xdr:colOff>502768</xdr:colOff>
      <xdr:row>6</xdr:row>
      <xdr:rowOff>3742</xdr:rowOff>
    </xdr:to>
    <xdr:grpSp>
      <xdr:nvGrpSpPr>
        <xdr:cNvPr id="70" name="Agrupar 46">
          <a:hlinkClick xmlns:r="http://schemas.openxmlformats.org/officeDocument/2006/relationships" r:id="rId3"/>
        </xdr:cNvPr>
        <xdr:cNvGrpSpPr/>
      </xdr:nvGrpSpPr>
      <xdr:grpSpPr>
        <a:xfrm>
          <a:off x="9346406" y="726281"/>
          <a:ext cx="939898" cy="257175"/>
          <a:chOff x="7817675" y="768144"/>
          <a:chExt cx="918516" cy="249238"/>
        </a:xfrm>
      </xdr:grpSpPr>
      <xdr:sp macro="" textlink="">
        <xdr:nvSpPr>
          <xdr:cNvPr id="71" name="Retângulo Arredondado 48">
            <a:hlinkClick xmlns:r="http://schemas.openxmlformats.org/officeDocument/2006/relationships" r:id="rId4"/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10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2" name="Seta para a Direita 55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2</xdr:col>
      <xdr:colOff>272143</xdr:colOff>
      <xdr:row>1</xdr:row>
      <xdr:rowOff>0</xdr:rowOff>
    </xdr:from>
    <xdr:to>
      <xdr:col>8</xdr:col>
      <xdr:colOff>27846</xdr:colOff>
      <xdr:row>6</xdr:row>
      <xdr:rowOff>38486</xdr:rowOff>
    </xdr:to>
    <xdr:sp macro="" textlink="">
      <xdr:nvSpPr>
        <xdr:cNvPr id="73" name="CaixaDeTexto 72"/>
        <xdr:cNvSpPr txBox="1"/>
      </xdr:nvSpPr>
      <xdr:spPr>
        <a:xfrm>
          <a:off x="2762250" y="163286"/>
          <a:ext cx="5633989" cy="8549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1.1 BALANÇO DE ENERGIA ELETRICA </a:t>
          </a:r>
        </a:p>
        <a:p>
          <a:pPr algn="ctr"/>
          <a:r>
            <a:rPr lang="pt-BR" sz="20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Fornecimento Bruto de Energia Elétrica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59531</xdr:colOff>
      <xdr:row>5</xdr:row>
      <xdr:rowOff>141733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394156" cy="1094233"/>
        </a:xfrm>
        <a:prstGeom prst="rect">
          <a:avLst/>
        </a:prstGeom>
      </xdr:spPr>
    </xdr:pic>
    <xdr:clientData/>
  </xdr:twoCellAnchor>
  <xdr:twoCellAnchor>
    <xdr:from>
      <xdr:col>1</xdr:col>
      <xdr:colOff>768350</xdr:colOff>
      <xdr:row>1</xdr:row>
      <xdr:rowOff>50800</xdr:rowOff>
    </xdr:from>
    <xdr:to>
      <xdr:col>4</xdr:col>
      <xdr:colOff>984250</xdr:colOff>
      <xdr:row>4</xdr:row>
      <xdr:rowOff>58738</xdr:rowOff>
    </xdr:to>
    <xdr:sp macro="" textlink="">
      <xdr:nvSpPr>
        <xdr:cNvPr id="4" name="CaixaDeTexto 3"/>
        <xdr:cNvSpPr txBox="1"/>
      </xdr:nvSpPr>
      <xdr:spPr>
        <a:xfrm>
          <a:off x="1803400" y="241300"/>
          <a:ext cx="7245350" cy="579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2.1 RECEITA OPERACIONAL</a:t>
          </a:r>
        </a:p>
      </xdr:txBody>
    </xdr:sp>
    <xdr:clientData/>
  </xdr:twoCellAnchor>
  <xdr:twoCellAnchor>
    <xdr:from>
      <xdr:col>5</xdr:col>
      <xdr:colOff>369093</xdr:colOff>
      <xdr:row>3</xdr:row>
      <xdr:rowOff>154781</xdr:rowOff>
    </xdr:from>
    <xdr:to>
      <xdr:col>5</xdr:col>
      <xdr:colOff>1308991</xdr:colOff>
      <xdr:row>5</xdr:row>
      <xdr:rowOff>30956</xdr:rowOff>
    </xdr:to>
    <xdr:grpSp>
      <xdr:nvGrpSpPr>
        <xdr:cNvPr id="9" name="Agrupar 46">
          <a:hlinkClick xmlns:r="http://schemas.openxmlformats.org/officeDocument/2006/relationships" r:id="rId2"/>
        </xdr:cNvPr>
        <xdr:cNvGrpSpPr/>
      </xdr:nvGrpSpPr>
      <xdr:grpSpPr>
        <a:xfrm>
          <a:off x="9346406" y="726281"/>
          <a:ext cx="939898" cy="257175"/>
          <a:chOff x="7817675" y="768144"/>
          <a:chExt cx="918516" cy="249238"/>
        </a:xfrm>
      </xdr:grpSpPr>
      <xdr:sp macro="" textlink="">
        <xdr:nvSpPr>
          <xdr:cNvPr id="10" name="Retângulo Arredondado 48">
            <a:hlinkClick xmlns:r="http://schemas.openxmlformats.org/officeDocument/2006/relationships" r:id="rId3"/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10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1" name="Seta para a Direita 55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 editAs="oneCell">
    <xdr:from>
      <xdr:col>5</xdr:col>
      <xdr:colOff>297656</xdr:colOff>
      <xdr:row>6</xdr:row>
      <xdr:rowOff>1</xdr:rowOff>
    </xdr:from>
    <xdr:to>
      <xdr:col>5</xdr:col>
      <xdr:colOff>1288256</xdr:colOff>
      <xdr:row>7</xdr:row>
      <xdr:rowOff>65088</xdr:rowOff>
    </xdr:to>
    <xdr:pic>
      <xdr:nvPicPr>
        <xdr:cNvPr id="12" name="Imagem 11" descr="Descrição: Cemig GT color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4969" y="1143001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35718</xdr:colOff>
      <xdr:row>5</xdr:row>
      <xdr:rowOff>173483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406062" cy="1125983"/>
        </a:xfrm>
        <a:prstGeom prst="rect">
          <a:avLst/>
        </a:prstGeom>
      </xdr:spPr>
    </xdr:pic>
    <xdr:clientData/>
  </xdr:twoCellAnchor>
  <xdr:twoCellAnchor>
    <xdr:from>
      <xdr:col>1</xdr:col>
      <xdr:colOff>992188</xdr:colOff>
      <xdr:row>1</xdr:row>
      <xdr:rowOff>79372</xdr:rowOff>
    </xdr:from>
    <xdr:to>
      <xdr:col>7</xdr:col>
      <xdr:colOff>0</xdr:colOff>
      <xdr:row>3</xdr:row>
      <xdr:rowOff>134934</xdr:rowOff>
    </xdr:to>
    <xdr:sp macro="" textlink="">
      <xdr:nvSpPr>
        <xdr:cNvPr id="4" name="CaixaDeTexto 3"/>
        <xdr:cNvSpPr txBox="1"/>
      </xdr:nvSpPr>
      <xdr:spPr>
        <a:xfrm>
          <a:off x="1833563" y="261935"/>
          <a:ext cx="7191375" cy="4206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200">
              <a:solidFill>
                <a:srgbClr val="008228"/>
              </a:solidFill>
              <a:latin typeface="Arial Black" panose="020B0A04020102020204" pitchFamily="34" charset="0"/>
            </a:rPr>
            <a:t>2.2 CUSTOS E DESPESAS OPERACIONAIS</a:t>
          </a:r>
        </a:p>
      </xdr:txBody>
    </xdr:sp>
    <xdr:clientData/>
  </xdr:twoCellAnchor>
  <xdr:twoCellAnchor>
    <xdr:from>
      <xdr:col>5</xdr:col>
      <xdr:colOff>708574</xdr:colOff>
      <xdr:row>4</xdr:row>
      <xdr:rowOff>58956</xdr:rowOff>
    </xdr:from>
    <xdr:to>
      <xdr:col>5</xdr:col>
      <xdr:colOff>1544988</xdr:colOff>
      <xdr:row>5</xdr:row>
      <xdr:rowOff>102973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9471574" y="820956"/>
          <a:ext cx="836414" cy="234517"/>
          <a:chOff x="7817675" y="768144"/>
          <a:chExt cx="918516" cy="249238"/>
        </a:xfrm>
      </xdr:grpSpPr>
      <xdr:sp macro="" textlink="">
        <xdr:nvSpPr>
          <xdr:cNvPr id="6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5</xdr:col>
      <xdr:colOff>571500</xdr:colOff>
      <xdr:row>6</xdr:row>
      <xdr:rowOff>35719</xdr:rowOff>
    </xdr:from>
    <xdr:to>
      <xdr:col>5</xdr:col>
      <xdr:colOff>1562100</xdr:colOff>
      <xdr:row>7</xdr:row>
      <xdr:rowOff>219869</xdr:rowOff>
    </xdr:to>
    <xdr:pic>
      <xdr:nvPicPr>
        <xdr:cNvPr id="9" name="Imagem 8" descr="Descrição: Cemig GT color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178719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488156</xdr:colOff>
      <xdr:row>5</xdr:row>
      <xdr:rowOff>165546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96437" cy="1118046"/>
        </a:xfrm>
        <a:prstGeom prst="rect">
          <a:avLst/>
        </a:prstGeom>
      </xdr:spPr>
    </xdr:pic>
    <xdr:clientData/>
  </xdr:twoCellAnchor>
  <xdr:twoCellAnchor>
    <xdr:from>
      <xdr:col>1</xdr:col>
      <xdr:colOff>300037</xdr:colOff>
      <xdr:row>0</xdr:row>
      <xdr:rowOff>134938</xdr:rowOff>
    </xdr:from>
    <xdr:to>
      <xdr:col>9</xdr:col>
      <xdr:colOff>531812</xdr:colOff>
      <xdr:row>4</xdr:row>
      <xdr:rowOff>34926</xdr:rowOff>
    </xdr:to>
    <xdr:sp macro="" textlink="">
      <xdr:nvSpPr>
        <xdr:cNvPr id="4" name="CaixaDeTexto 3"/>
        <xdr:cNvSpPr txBox="1"/>
      </xdr:nvSpPr>
      <xdr:spPr>
        <a:xfrm>
          <a:off x="1363662" y="134938"/>
          <a:ext cx="7431088" cy="630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3600">
              <a:solidFill>
                <a:srgbClr val="008228"/>
              </a:solidFill>
              <a:latin typeface="Arial Black" panose="020B0A04020102020204" pitchFamily="34" charset="0"/>
            </a:rPr>
            <a:t>2.3 LAJIDA</a:t>
          </a:r>
        </a:p>
      </xdr:txBody>
    </xdr:sp>
    <xdr:clientData/>
  </xdr:twoCellAnchor>
  <xdr:twoCellAnchor>
    <xdr:from>
      <xdr:col>7</xdr:col>
      <xdr:colOff>676822</xdr:colOff>
      <xdr:row>4</xdr:row>
      <xdr:rowOff>51018</xdr:rowOff>
    </xdr:from>
    <xdr:to>
      <xdr:col>8</xdr:col>
      <xdr:colOff>441673</xdr:colOff>
      <xdr:row>5</xdr:row>
      <xdr:rowOff>95035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8713541" y="813018"/>
          <a:ext cx="836413" cy="234517"/>
          <a:chOff x="7817675" y="768144"/>
          <a:chExt cx="918516" cy="249238"/>
        </a:xfrm>
      </xdr:grpSpPr>
      <xdr:sp macro="" textlink="">
        <xdr:nvSpPr>
          <xdr:cNvPr id="6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7</xdr:col>
      <xdr:colOff>452438</xdr:colOff>
      <xdr:row>5</xdr:row>
      <xdr:rowOff>238125</xdr:rowOff>
    </xdr:from>
    <xdr:to>
      <xdr:col>8</xdr:col>
      <xdr:colOff>371476</xdr:colOff>
      <xdr:row>6</xdr:row>
      <xdr:rowOff>255587</xdr:rowOff>
    </xdr:to>
    <xdr:pic>
      <xdr:nvPicPr>
        <xdr:cNvPr id="9" name="Imagem 8" descr="Descrição: Cemig GT color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7719" y="1190625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23812</xdr:colOff>
      <xdr:row>5</xdr:row>
      <xdr:rowOff>157609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168062" cy="1110109"/>
        </a:xfrm>
        <a:prstGeom prst="rect">
          <a:avLst/>
        </a:prstGeom>
      </xdr:spPr>
    </xdr:pic>
    <xdr:clientData/>
  </xdr:twoCellAnchor>
  <xdr:twoCellAnchor>
    <xdr:from>
      <xdr:col>1</xdr:col>
      <xdr:colOff>774699</xdr:colOff>
      <xdr:row>1</xdr:row>
      <xdr:rowOff>44450</xdr:rowOff>
    </xdr:from>
    <xdr:to>
      <xdr:col>6</xdr:col>
      <xdr:colOff>952500</xdr:colOff>
      <xdr:row>4</xdr:row>
      <xdr:rowOff>122238</xdr:rowOff>
    </xdr:to>
    <xdr:sp macro="" textlink="">
      <xdr:nvSpPr>
        <xdr:cNvPr id="4" name="CaixaDeTexto 3"/>
        <xdr:cNvSpPr txBox="1"/>
      </xdr:nvSpPr>
      <xdr:spPr>
        <a:xfrm>
          <a:off x="1841499" y="228600"/>
          <a:ext cx="7162801" cy="630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2.4 RESULTADO FINANCEIRO</a:t>
          </a:r>
        </a:p>
      </xdr:txBody>
    </xdr:sp>
    <xdr:clientData/>
  </xdr:twoCellAnchor>
  <xdr:twoCellAnchor>
    <xdr:from>
      <xdr:col>6</xdr:col>
      <xdr:colOff>84682</xdr:colOff>
      <xdr:row>4</xdr:row>
      <xdr:rowOff>54191</xdr:rowOff>
    </xdr:from>
    <xdr:to>
      <xdr:col>6</xdr:col>
      <xdr:colOff>921096</xdr:colOff>
      <xdr:row>5</xdr:row>
      <xdr:rowOff>96621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10300245" y="816191"/>
          <a:ext cx="836414" cy="23293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3"/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5</xdr:col>
      <xdr:colOff>345281</xdr:colOff>
      <xdr:row>5</xdr:row>
      <xdr:rowOff>154781</xdr:rowOff>
    </xdr:from>
    <xdr:to>
      <xdr:col>5</xdr:col>
      <xdr:colOff>1335881</xdr:colOff>
      <xdr:row>6</xdr:row>
      <xdr:rowOff>255587</xdr:rowOff>
    </xdr:to>
    <xdr:pic>
      <xdr:nvPicPr>
        <xdr:cNvPr id="9" name="Imagem 8" descr="Descrição: Cemig GT color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8281" y="1107281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23813</xdr:colOff>
      <xdr:row>5</xdr:row>
      <xdr:rowOff>144909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41344" cy="1097409"/>
        </a:xfrm>
        <a:prstGeom prst="rect">
          <a:avLst/>
        </a:prstGeom>
      </xdr:spPr>
    </xdr:pic>
    <xdr:clientData/>
  </xdr:twoCellAnchor>
  <xdr:twoCellAnchor>
    <xdr:from>
      <xdr:col>1</xdr:col>
      <xdr:colOff>800100</xdr:colOff>
      <xdr:row>1</xdr:row>
      <xdr:rowOff>44450</xdr:rowOff>
    </xdr:from>
    <xdr:to>
      <xdr:col>8</xdr:col>
      <xdr:colOff>0</xdr:colOff>
      <xdr:row>4</xdr:row>
      <xdr:rowOff>115888</xdr:rowOff>
    </xdr:to>
    <xdr:sp macro="" textlink="">
      <xdr:nvSpPr>
        <xdr:cNvPr id="4" name="CaixaDeTexto 3"/>
        <xdr:cNvSpPr txBox="1"/>
      </xdr:nvSpPr>
      <xdr:spPr>
        <a:xfrm>
          <a:off x="1816100" y="228600"/>
          <a:ext cx="7169150" cy="630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2.5 ENDIVIDAMENTO</a:t>
          </a:r>
        </a:p>
      </xdr:txBody>
    </xdr:sp>
    <xdr:clientData/>
  </xdr:twoCellAnchor>
  <xdr:twoCellAnchor editAs="oneCell">
    <xdr:from>
      <xdr:col>6</xdr:col>
      <xdr:colOff>583405</xdr:colOff>
      <xdr:row>6</xdr:row>
      <xdr:rowOff>59531</xdr:rowOff>
    </xdr:from>
    <xdr:to>
      <xdr:col>7</xdr:col>
      <xdr:colOff>635793</xdr:colOff>
      <xdr:row>7</xdr:row>
      <xdr:rowOff>112712</xdr:rowOff>
    </xdr:to>
    <xdr:pic>
      <xdr:nvPicPr>
        <xdr:cNvPr id="11" name="Imagem 10" descr="Descrição: Cemig GT color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218" y="1202531"/>
          <a:ext cx="885825" cy="30321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595312</xdr:colOff>
      <xdr:row>3</xdr:row>
      <xdr:rowOff>178594</xdr:rowOff>
    </xdr:from>
    <xdr:to>
      <xdr:col>7</xdr:col>
      <xdr:colOff>598289</xdr:colOff>
      <xdr:row>5</xdr:row>
      <xdr:rowOff>30524</xdr:rowOff>
    </xdr:to>
    <xdr:grpSp>
      <xdr:nvGrpSpPr>
        <xdr:cNvPr id="12" name="Agrupar 4">
          <a:hlinkClick xmlns:r="http://schemas.openxmlformats.org/officeDocument/2006/relationships" r:id="rId3"/>
        </xdr:cNvPr>
        <xdr:cNvGrpSpPr/>
      </xdr:nvGrpSpPr>
      <xdr:grpSpPr>
        <a:xfrm>
          <a:off x="5953125" y="750094"/>
          <a:ext cx="836414" cy="232930"/>
          <a:chOff x="7817675" y="768144"/>
          <a:chExt cx="918516" cy="249238"/>
        </a:xfrm>
      </xdr:grpSpPr>
      <xdr:sp macro="" textlink="">
        <xdr:nvSpPr>
          <xdr:cNvPr id="13" name="Retângulo Arredondado 5">
            <a:hlinkClick xmlns:r="http://schemas.openxmlformats.org/officeDocument/2006/relationships" r:id="rId4"/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4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5</xdr:row>
      <xdr:rowOff>152847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32875" cy="1073597"/>
        </a:xfrm>
        <a:prstGeom prst="rect">
          <a:avLst/>
        </a:prstGeom>
      </xdr:spPr>
    </xdr:pic>
    <xdr:clientData/>
  </xdr:twoCellAnchor>
  <xdr:twoCellAnchor>
    <xdr:from>
      <xdr:col>1</xdr:col>
      <xdr:colOff>809625</xdr:colOff>
      <xdr:row>1</xdr:row>
      <xdr:rowOff>42863</xdr:rowOff>
    </xdr:from>
    <xdr:to>
      <xdr:col>5</xdr:col>
      <xdr:colOff>0</xdr:colOff>
      <xdr:row>4</xdr:row>
      <xdr:rowOff>117476</xdr:rowOff>
    </xdr:to>
    <xdr:sp macro="" textlink="">
      <xdr:nvSpPr>
        <xdr:cNvPr id="4" name="CaixaDeTexto 3"/>
        <xdr:cNvSpPr txBox="1"/>
      </xdr:nvSpPr>
      <xdr:spPr>
        <a:xfrm>
          <a:off x="1770063" y="225426"/>
          <a:ext cx="7048500" cy="622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2.6 INVESTIMENTOS</a:t>
          </a:r>
        </a:p>
      </xdr:txBody>
    </xdr:sp>
    <xdr:clientData/>
  </xdr:twoCellAnchor>
  <xdr:twoCellAnchor>
    <xdr:from>
      <xdr:col>4</xdr:col>
      <xdr:colOff>388939</xdr:colOff>
      <xdr:row>4</xdr:row>
      <xdr:rowOff>39689</xdr:rowOff>
    </xdr:from>
    <xdr:to>
      <xdr:col>4</xdr:col>
      <xdr:colOff>1225353</xdr:colOff>
      <xdr:row>5</xdr:row>
      <xdr:rowOff>82119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7592220" y="801689"/>
          <a:ext cx="836414" cy="23293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3"/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4</xdr:col>
      <xdr:colOff>178594</xdr:colOff>
      <xdr:row>6</xdr:row>
      <xdr:rowOff>23813</xdr:rowOff>
    </xdr:from>
    <xdr:to>
      <xdr:col>4</xdr:col>
      <xdr:colOff>1169194</xdr:colOff>
      <xdr:row>7</xdr:row>
      <xdr:rowOff>136525</xdr:rowOff>
    </xdr:to>
    <xdr:pic>
      <xdr:nvPicPr>
        <xdr:cNvPr id="9" name="Imagem 8" descr="Descrição: Cemig GT color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1166813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16383</xdr:col>
      <xdr:colOff>34132</xdr:colOff>
      <xdr:row>4</xdr:row>
      <xdr:rowOff>329060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34438" cy="1065660"/>
        </a:xfrm>
        <a:prstGeom prst="rect">
          <a:avLst/>
        </a:prstGeom>
      </xdr:spPr>
    </xdr:pic>
    <xdr:clientData/>
  </xdr:twoCellAnchor>
  <xdr:twoCellAnchor>
    <xdr:from>
      <xdr:col>1</xdr:col>
      <xdr:colOff>735013</xdr:colOff>
      <xdr:row>0</xdr:row>
      <xdr:rowOff>60326</xdr:rowOff>
    </xdr:from>
    <xdr:to>
      <xdr:col>5</xdr:col>
      <xdr:colOff>0</xdr:colOff>
      <xdr:row>4</xdr:row>
      <xdr:rowOff>381000</xdr:rowOff>
    </xdr:to>
    <xdr:sp macro="" textlink="">
      <xdr:nvSpPr>
        <xdr:cNvPr id="4" name="CaixaDeTexto 3"/>
        <xdr:cNvSpPr txBox="1"/>
      </xdr:nvSpPr>
      <xdr:spPr>
        <a:xfrm>
          <a:off x="1712913" y="60326"/>
          <a:ext cx="6669087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3.1 BALANÇOS PATRIMONIAIS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ATIVO</a:t>
          </a:r>
        </a:p>
      </xdr:txBody>
    </xdr:sp>
    <xdr:clientData/>
  </xdr:twoCellAnchor>
  <xdr:twoCellAnchor>
    <xdr:from>
      <xdr:col>3</xdr:col>
      <xdr:colOff>1198564</xdr:colOff>
      <xdr:row>4</xdr:row>
      <xdr:rowOff>31751</xdr:rowOff>
    </xdr:from>
    <xdr:to>
      <xdr:col>4</xdr:col>
      <xdr:colOff>780853</xdr:colOff>
      <xdr:row>4</xdr:row>
      <xdr:rowOff>256744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7189789" y="793751"/>
          <a:ext cx="763389" cy="224993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3"/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95250</xdr:colOff>
      <xdr:row>4</xdr:row>
      <xdr:rowOff>392907</xdr:rowOff>
    </xdr:from>
    <xdr:to>
      <xdr:col>3</xdr:col>
      <xdr:colOff>1085850</xdr:colOff>
      <xdr:row>6</xdr:row>
      <xdr:rowOff>172244</xdr:rowOff>
    </xdr:to>
    <xdr:pic>
      <xdr:nvPicPr>
        <xdr:cNvPr id="9" name="Imagem 8" descr="Descrição: Cemig GT color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154907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055894\AppData\Local\Microsoft\Windows\INetCache\Content.Outlook\Y1YZNJJ9\teste_atualizado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ORPARQ1\Groups\SA\PCPM\ESTATISTICA\Balanco_Energia_PCAR\2020\Balan&#231;o%20de%20Energia%20El&#233;trica_2020_2008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 pot inst"/>
      <sheetName val="Evol GF"/>
      <sheetName val="16032020"/>
      <sheetName val="10022020"/>
      <sheetName val="resumo"/>
      <sheetName val="06122019"/>
      <sheetName val="21082019"/>
      <sheetName val="23072019"/>
      <sheetName val="05062019"/>
      <sheetName val="01052019"/>
      <sheetName val="11012019"/>
      <sheetName val="31122018 (2)"/>
      <sheetName val="31122017 (2)"/>
      <sheetName val="31122018"/>
      <sheetName val="20122018"/>
      <sheetName val="28112018"/>
      <sheetName val="01082018"/>
      <sheetName val="01062018"/>
      <sheetName val="01032018"/>
      <sheetName val="01012018"/>
      <sheetName val="01122017"/>
      <sheetName val="30102017"/>
      <sheetName val="27092017"/>
      <sheetName val="08092017"/>
      <sheetName val="19072017"/>
      <sheetName val="20042017"/>
      <sheetName val="31032017"/>
      <sheetName val="20F (3)"/>
      <sheetName val="31122016"/>
      <sheetName val="04112016"/>
      <sheetName val="05082016"/>
      <sheetName val="29062016"/>
      <sheetName val="18062016"/>
      <sheetName val="19052016"/>
      <sheetName val="28042016"/>
      <sheetName val="20042016"/>
      <sheetName val="13012016"/>
      <sheetName val="06012016"/>
      <sheetName val="01082015"/>
      <sheetName val="04032015"/>
      <sheetName val="27022015"/>
      <sheetName val="31122014"/>
      <sheetName val="14122014"/>
      <sheetName val="Power View2"/>
      <sheetName val="referência"/>
      <sheetName val="20F (2)"/>
      <sheetName val="20F"/>
      <sheetName val="Dow Jones 2018"/>
      <sheetName val="teste_atualizado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RMES"/>
      <sheetName val="Confere"/>
      <sheetName val="Configurações"/>
      <sheetName val="RESUMO 20F (Sem Cruzamento)"/>
      <sheetName val="Infograma"/>
      <sheetName val="RESUMO 20F"/>
      <sheetName val="PlanejamentoC&amp;V"/>
      <sheetName val="CEMIG HOLDING_APENAS_INTEGRAIS"/>
      <sheetName val="EnergiaSecundaria"/>
      <sheetName val="SazoCCEAR"/>
      <sheetName val="Dados_PC-PM"/>
      <sheetName val="CEMIG D"/>
      <sheetName val="CEMIG G"/>
      <sheetName val="CEMIG_Conv"/>
      <sheetName val="CEMIG_I0"/>
      <sheetName val="CEMIG_I1"/>
      <sheetName val="CEMIG_I5"/>
      <sheetName val="CEMIG_I8"/>
      <sheetName val="CEMIG_2I5"/>
      <sheetName val="CEMIG PCH G"/>
      <sheetName val="CEMIG PCH I1"/>
      <sheetName val="CEMIG PCH I5"/>
      <sheetName val="HORIZONTES G"/>
      <sheetName val="HORIZONTES I1 G"/>
      <sheetName val="HORIZONTES I5 G"/>
      <sheetName val="ROSAL G"/>
      <sheetName val="SA CARVALHO G"/>
      <sheetName val="SPE G"/>
      <sheetName val="SPE TRES MARIAS"/>
      <sheetName val="SPE CAMARGOS"/>
      <sheetName val="SPE ITUTINGA"/>
      <sheetName val="SPE SALTO GRANDE"/>
      <sheetName val="SPE GERA LESTE"/>
      <sheetName val="SPE GERA OESTE"/>
      <sheetName val="SPE GERA SUL"/>
    </sheetNames>
    <sheetDataSet>
      <sheetData sheetId="0"/>
      <sheetData sheetId="1"/>
      <sheetData sheetId="2"/>
      <sheetData sheetId="3"/>
      <sheetData sheetId="4">
        <row r="69">
          <cell r="C69">
            <v>2116.9591633229998</v>
          </cell>
          <cell r="F69">
            <v>1119.3518670000001</v>
          </cell>
        </row>
        <row r="71">
          <cell r="C71">
            <v>0</v>
          </cell>
          <cell r="F71">
            <v>12336.818433786995</v>
          </cell>
        </row>
        <row r="73">
          <cell r="C73">
            <v>-51.797680790000001</v>
          </cell>
          <cell r="F73">
            <v>0</v>
          </cell>
        </row>
        <row r="75">
          <cell r="C75">
            <v>8447.9208268959992</v>
          </cell>
          <cell r="F75">
            <v>1556.8121771200001</v>
          </cell>
        </row>
        <row r="77">
          <cell r="C77">
            <v>2035.6376093859999</v>
          </cell>
          <cell r="F77">
            <v>0</v>
          </cell>
        </row>
        <row r="79">
          <cell r="C79">
            <v>2464.2625590919997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showRowColHeaders="0" tabSelected="1" zoomScale="80" zoomScaleNormal="80" workbookViewId="0"/>
  </sheetViews>
  <sheetFormatPr defaultColWidth="0" defaultRowHeight="15" zeroHeight="1" x14ac:dyDescent="0.25"/>
  <cols>
    <col min="1" max="15" width="8.7109375" style="1" customWidth="1"/>
    <col min="16" max="16384" width="8.7109375" style="1" hidden="1"/>
  </cols>
  <sheetData>
    <row r="1" spans="13:15" x14ac:dyDescent="0.25">
      <c r="M1" s="24"/>
      <c r="N1" s="24"/>
      <c r="O1" s="24"/>
    </row>
    <row r="2" spans="13:15" x14ac:dyDescent="0.25">
      <c r="M2" s="24"/>
      <c r="N2" s="24"/>
      <c r="O2" s="24"/>
    </row>
    <row r="3" spans="13:15" x14ac:dyDescent="0.25">
      <c r="M3" s="24"/>
      <c r="N3" s="24"/>
      <c r="O3" s="24"/>
    </row>
    <row r="4" spans="13:15" x14ac:dyDescent="0.25">
      <c r="M4" s="24"/>
      <c r="N4" s="24"/>
      <c r="O4" s="24"/>
    </row>
    <row r="5" spans="13:15" x14ac:dyDescent="0.25">
      <c r="M5" s="24"/>
      <c r="N5" s="24"/>
      <c r="O5" s="24"/>
    </row>
    <row r="6" spans="13:15" x14ac:dyDescent="0.25">
      <c r="M6" s="24"/>
      <c r="N6" s="24"/>
      <c r="O6" s="24"/>
    </row>
    <row r="7" spans="13:15" x14ac:dyDescent="0.25">
      <c r="M7" s="24"/>
      <c r="N7" s="24"/>
      <c r="O7" s="24"/>
    </row>
    <row r="8" spans="13:15" x14ac:dyDescent="0.25">
      <c r="M8" s="24"/>
      <c r="N8" s="24"/>
      <c r="O8" s="24"/>
    </row>
    <row r="9" spans="13:15" x14ac:dyDescent="0.25">
      <c r="M9" s="24"/>
      <c r="N9" s="24"/>
      <c r="O9" s="24"/>
    </row>
    <row r="10" spans="13:15" x14ac:dyDescent="0.25">
      <c r="M10" s="24"/>
      <c r="N10" s="24"/>
      <c r="O10" s="24"/>
    </row>
    <row r="11" spans="13:15" x14ac:dyDescent="0.25">
      <c r="M11" s="24"/>
      <c r="N11" s="24"/>
      <c r="O11" s="24"/>
    </row>
    <row r="12" spans="13:15" x14ac:dyDescent="0.25">
      <c r="M12" s="24"/>
      <c r="N12" s="24"/>
      <c r="O12" s="24"/>
    </row>
    <row r="13" spans="13:15" x14ac:dyDescent="0.25">
      <c r="M13" s="24"/>
      <c r="N13" s="24"/>
      <c r="O13" s="24"/>
    </row>
    <row r="14" spans="13:15" x14ac:dyDescent="0.25">
      <c r="M14" s="24"/>
      <c r="N14" s="24"/>
      <c r="O14" s="24"/>
    </row>
    <row r="15" spans="13:15" x14ac:dyDescent="0.25">
      <c r="M15" s="24"/>
      <c r="N15" s="24"/>
      <c r="O15" s="24"/>
    </row>
    <row r="16" spans="13:15" x14ac:dyDescent="0.25">
      <c r="M16" s="24"/>
      <c r="N16" s="24"/>
      <c r="O16" s="24"/>
    </row>
    <row r="17" spans="13:15" x14ac:dyDescent="0.25">
      <c r="M17" s="24"/>
      <c r="N17" s="24"/>
      <c r="O17" s="24"/>
    </row>
    <row r="18" spans="13:15" x14ac:dyDescent="0.25">
      <c r="M18" s="24"/>
      <c r="N18" s="24"/>
      <c r="O18" s="24"/>
    </row>
    <row r="19" spans="13:15" x14ac:dyDescent="0.25">
      <c r="M19" s="24"/>
      <c r="N19" s="24"/>
      <c r="O19" s="24"/>
    </row>
    <row r="20" spans="13:15" x14ac:dyDescent="0.25">
      <c r="M20" s="24"/>
      <c r="N20" s="24"/>
      <c r="O20" s="24"/>
    </row>
    <row r="21" spans="13:15" x14ac:dyDescent="0.25">
      <c r="M21" s="24"/>
      <c r="N21" s="24"/>
      <c r="O21" s="24"/>
    </row>
    <row r="22" spans="13:15" x14ac:dyDescent="0.25">
      <c r="M22" s="24"/>
      <c r="N22" s="24"/>
      <c r="O22" s="24"/>
    </row>
    <row r="23" spans="13:15" x14ac:dyDescent="0.25">
      <c r="M23" s="24"/>
      <c r="N23" s="24"/>
      <c r="O23" s="24"/>
    </row>
    <row r="24" spans="13:15" x14ac:dyDescent="0.25">
      <c r="M24" s="24"/>
      <c r="N24" s="24"/>
      <c r="O24" s="24"/>
    </row>
    <row r="25" spans="13:15" x14ac:dyDescent="0.25">
      <c r="M25" s="24"/>
      <c r="N25" s="24"/>
      <c r="O25" s="24"/>
    </row>
    <row r="26" spans="13:15" x14ac:dyDescent="0.25">
      <c r="M26" s="24"/>
      <c r="N26" s="24"/>
      <c r="O26" s="24"/>
    </row>
    <row r="27" spans="13:15" x14ac:dyDescent="0.25">
      <c r="M27" s="24"/>
      <c r="N27" s="24"/>
      <c r="O27" s="24"/>
    </row>
    <row r="28" spans="13:15" x14ac:dyDescent="0.25">
      <c r="M28" s="24"/>
      <c r="N28" s="24"/>
      <c r="O28" s="24"/>
    </row>
  </sheetData>
  <pageMargins left="0.511811024" right="0.511811024" top="0.78740157499999996" bottom="0.78740157499999996" header="0.31496062000000002" footer="0.31496062000000002"/>
  <pageSetup paperSize="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showGridLines="0" showRowColHeaders="0" zoomScale="80" zoomScaleNormal="80" workbookViewId="0"/>
  </sheetViews>
  <sheetFormatPr defaultColWidth="0" defaultRowHeight="15" zeroHeight="1" x14ac:dyDescent="0.25"/>
  <cols>
    <col min="1" max="1" width="10.85546875" customWidth="1"/>
    <col min="2" max="2" width="61.85546875" bestFit="1" customWidth="1"/>
    <col min="3" max="3" width="15.85546875" customWidth="1"/>
    <col min="4" max="4" width="18.85546875" customWidth="1"/>
    <col min="5" max="5" width="12.5703125" customWidth="1"/>
    <col min="6" max="16384" width="8.7109375" hidden="1"/>
  </cols>
  <sheetData>
    <row r="1" spans="2:4" x14ac:dyDescent="0.25"/>
    <row r="2" spans="2:4" x14ac:dyDescent="0.25"/>
    <row r="3" spans="2:4" x14ac:dyDescent="0.25"/>
    <row r="4" spans="2:4" ht="17.25" customHeight="1" x14ac:dyDescent="0.25">
      <c r="B4" s="163"/>
      <c r="C4" s="164"/>
      <c r="D4" s="164"/>
    </row>
    <row r="5" spans="2:4" ht="17.25" customHeight="1" x14ac:dyDescent="0.25">
      <c r="B5" s="164"/>
      <c r="C5" s="164"/>
      <c r="D5" s="164"/>
    </row>
    <row r="6" spans="2:4" ht="17.25" customHeight="1" x14ac:dyDescent="0.25">
      <c r="B6" s="164"/>
      <c r="C6" s="164"/>
      <c r="D6" s="164"/>
    </row>
    <row r="7" spans="2:4" ht="20.45" customHeight="1" x14ac:dyDescent="0.25">
      <c r="B7" s="21" t="s">
        <v>0</v>
      </c>
      <c r="C7" s="22"/>
      <c r="D7" s="22"/>
    </row>
    <row r="8" spans="2:4" ht="20.45" customHeight="1" x14ac:dyDescent="0.25">
      <c r="B8" s="167"/>
      <c r="C8" s="165" t="s">
        <v>61</v>
      </c>
      <c r="D8" s="166"/>
    </row>
    <row r="9" spans="2:4" ht="20.45" customHeight="1" x14ac:dyDescent="0.25">
      <c r="B9" s="167"/>
      <c r="C9" s="155">
        <v>44012</v>
      </c>
      <c r="D9" s="155">
        <v>43830</v>
      </c>
    </row>
    <row r="10" spans="2:4" ht="20.45" customHeight="1" x14ac:dyDescent="0.25">
      <c r="B10" s="64" t="s">
        <v>86</v>
      </c>
      <c r="C10" s="131"/>
      <c r="D10" s="131"/>
    </row>
    <row r="11" spans="2:4" s="9" customFormat="1" ht="20.45" customHeight="1" x14ac:dyDescent="0.2">
      <c r="B11" s="62" t="s">
        <v>111</v>
      </c>
      <c r="C11" s="63">
        <v>246985</v>
      </c>
      <c r="D11" s="63">
        <v>224102</v>
      </c>
    </row>
    <row r="12" spans="2:4" s="9" customFormat="1" ht="20.45" customHeight="1" x14ac:dyDescent="0.2">
      <c r="B12" s="60" t="s">
        <v>112</v>
      </c>
      <c r="C12" s="61">
        <v>655573</v>
      </c>
      <c r="D12" s="61">
        <v>693996</v>
      </c>
    </row>
    <row r="13" spans="2:4" s="9" customFormat="1" ht="20.45" customHeight="1" x14ac:dyDescent="0.2">
      <c r="B13" s="62" t="s">
        <v>113</v>
      </c>
      <c r="C13" s="63">
        <v>377972</v>
      </c>
      <c r="D13" s="63">
        <v>422312</v>
      </c>
    </row>
    <row r="14" spans="2:4" s="9" customFormat="1" ht="20.45" customHeight="1" x14ac:dyDescent="0.2">
      <c r="B14" s="60" t="s">
        <v>114</v>
      </c>
      <c r="C14" s="61">
        <v>65566</v>
      </c>
      <c r="D14" s="61">
        <v>133868</v>
      </c>
    </row>
    <row r="15" spans="2:4" s="9" customFormat="1" ht="20.45" customHeight="1" x14ac:dyDescent="0.2">
      <c r="B15" s="62" t="s">
        <v>115</v>
      </c>
      <c r="C15" s="63">
        <v>137428</v>
      </c>
      <c r="D15" s="63">
        <v>51248</v>
      </c>
    </row>
    <row r="16" spans="2:4" s="9" customFormat="1" ht="20.45" customHeight="1" x14ac:dyDescent="0.2">
      <c r="B16" s="60" t="s">
        <v>116</v>
      </c>
      <c r="C16" s="61">
        <v>164231</v>
      </c>
      <c r="D16" s="61">
        <v>168785</v>
      </c>
    </row>
    <row r="17" spans="2:4" s="9" customFormat="1" ht="20.45" customHeight="1" x14ac:dyDescent="0.2">
      <c r="B17" s="62" t="s">
        <v>117</v>
      </c>
      <c r="C17" s="63">
        <v>67850</v>
      </c>
      <c r="D17" s="63">
        <v>62550</v>
      </c>
    </row>
    <row r="18" spans="2:4" s="9" customFormat="1" ht="20.45" customHeight="1" x14ac:dyDescent="0.2">
      <c r="B18" s="60" t="s">
        <v>118</v>
      </c>
      <c r="C18" s="61">
        <v>781769</v>
      </c>
      <c r="D18" s="61">
        <v>781769</v>
      </c>
    </row>
    <row r="19" spans="2:4" s="9" customFormat="1" ht="20.45" customHeight="1" x14ac:dyDescent="0.2">
      <c r="B19" s="62" t="s">
        <v>119</v>
      </c>
      <c r="C19" s="63">
        <v>54799</v>
      </c>
      <c r="D19" s="63">
        <v>51020</v>
      </c>
    </row>
    <row r="20" spans="2:4" s="9" customFormat="1" ht="20.45" customHeight="1" x14ac:dyDescent="0.2">
      <c r="B20" s="60" t="s">
        <v>120</v>
      </c>
      <c r="C20" s="61">
        <v>13769</v>
      </c>
      <c r="D20" s="61">
        <v>16724</v>
      </c>
    </row>
    <row r="21" spans="2:4" s="9" customFormat="1" ht="20.45" customHeight="1" x14ac:dyDescent="0.2">
      <c r="B21" s="62" t="s">
        <v>121</v>
      </c>
      <c r="C21" s="63">
        <v>185238</v>
      </c>
      <c r="D21" s="63">
        <v>169138</v>
      </c>
    </row>
    <row r="22" spans="2:4" s="9" customFormat="1" ht="20.45" customHeight="1" x14ac:dyDescent="0.2">
      <c r="B22" s="64" t="s">
        <v>98</v>
      </c>
      <c r="C22" s="132">
        <v>2751180</v>
      </c>
      <c r="D22" s="133">
        <v>2775512</v>
      </c>
    </row>
    <row r="23" spans="2:4" s="9" customFormat="1" ht="20.45" customHeight="1" x14ac:dyDescent="0.2">
      <c r="B23" s="62"/>
      <c r="C23" s="63"/>
      <c r="D23" s="63"/>
    </row>
    <row r="24" spans="2:4" s="9" customFormat="1" ht="20.45" customHeight="1" x14ac:dyDescent="0.2">
      <c r="B24" s="64" t="s">
        <v>99</v>
      </c>
      <c r="C24" s="61"/>
      <c r="D24" s="61"/>
    </row>
    <row r="25" spans="2:4" s="9" customFormat="1" ht="20.45" customHeight="1" x14ac:dyDescent="0.2">
      <c r="B25" s="62" t="s">
        <v>111</v>
      </c>
      <c r="C25" s="63">
        <v>8169057</v>
      </c>
      <c r="D25" s="63">
        <v>5997355</v>
      </c>
    </row>
    <row r="26" spans="2:4" s="9" customFormat="1" ht="20.45" customHeight="1" x14ac:dyDescent="0.2">
      <c r="B26" s="60" t="s">
        <v>112</v>
      </c>
      <c r="C26" s="61">
        <v>492673</v>
      </c>
      <c r="D26" s="61">
        <v>971330</v>
      </c>
    </row>
    <row r="27" spans="2:4" s="9" customFormat="1" ht="20.45" customHeight="1" x14ac:dyDescent="0.2">
      <c r="B27" s="62" t="s">
        <v>101</v>
      </c>
      <c r="C27" s="63">
        <v>478530</v>
      </c>
      <c r="D27" s="63">
        <v>403108</v>
      </c>
    </row>
    <row r="28" spans="2:4" s="9" customFormat="1" ht="20.45" customHeight="1" x14ac:dyDescent="0.2">
      <c r="B28" s="60" t="s">
        <v>122</v>
      </c>
      <c r="C28" s="61">
        <v>144</v>
      </c>
      <c r="D28" s="61">
        <v>352</v>
      </c>
    </row>
    <row r="29" spans="2:4" s="9" customFormat="1" ht="20.45" customHeight="1" x14ac:dyDescent="0.2">
      <c r="B29" s="62" t="s">
        <v>123</v>
      </c>
      <c r="C29" s="63">
        <v>55043</v>
      </c>
      <c r="D29" s="63">
        <v>45298</v>
      </c>
    </row>
    <row r="30" spans="2:4" s="9" customFormat="1" ht="20.45" customHeight="1" x14ac:dyDescent="0.2">
      <c r="B30" s="60" t="s">
        <v>124</v>
      </c>
      <c r="C30" s="61">
        <v>1390903</v>
      </c>
      <c r="D30" s="61">
        <v>1372337</v>
      </c>
    </row>
    <row r="31" spans="2:4" s="9" customFormat="1" ht="20.45" customHeight="1" x14ac:dyDescent="0.2">
      <c r="B31" s="62" t="s">
        <v>125</v>
      </c>
      <c r="C31" s="63">
        <v>411641</v>
      </c>
      <c r="D31" s="63">
        <v>400457</v>
      </c>
    </row>
    <row r="32" spans="2:4" s="9" customFormat="1" ht="20.45" customHeight="1" x14ac:dyDescent="0.2">
      <c r="B32" s="60" t="s">
        <v>126</v>
      </c>
      <c r="C32" s="61">
        <v>505641</v>
      </c>
      <c r="D32" s="61">
        <v>482841</v>
      </c>
    </row>
    <row r="33" spans="2:4" s="9" customFormat="1" ht="20.45" customHeight="1" x14ac:dyDescent="0.2">
      <c r="B33" s="62" t="s">
        <v>120</v>
      </c>
      <c r="C33" s="63">
        <v>34960</v>
      </c>
      <c r="D33" s="63">
        <v>38335</v>
      </c>
    </row>
    <row r="34" spans="2:4" s="9" customFormat="1" ht="20.45" customHeight="1" x14ac:dyDescent="0.2">
      <c r="B34" s="60" t="s">
        <v>121</v>
      </c>
      <c r="C34" s="61">
        <v>52623</v>
      </c>
      <c r="D34" s="61">
        <v>39926</v>
      </c>
    </row>
    <row r="35" spans="2:4" s="9" customFormat="1" ht="20.45" customHeight="1" x14ac:dyDescent="0.2">
      <c r="B35" s="71" t="s">
        <v>109</v>
      </c>
      <c r="C35" s="134">
        <v>11591215</v>
      </c>
      <c r="D35" s="135">
        <v>9751339</v>
      </c>
    </row>
    <row r="36" spans="2:4" s="9" customFormat="1" ht="20.45" customHeight="1" x14ac:dyDescent="0.2">
      <c r="B36" s="64" t="s">
        <v>127</v>
      </c>
      <c r="C36" s="132">
        <v>14342395</v>
      </c>
      <c r="D36" s="133">
        <v>12526851</v>
      </c>
    </row>
    <row r="37" spans="2:4" s="9" customFormat="1" ht="20.45" customHeight="1" x14ac:dyDescent="0.2">
      <c r="B37" s="62"/>
      <c r="C37" s="63"/>
      <c r="D37" s="63"/>
    </row>
    <row r="38" spans="2:4" s="9" customFormat="1" ht="20.45" customHeight="1" x14ac:dyDescent="0.2">
      <c r="B38" s="64" t="s">
        <v>128</v>
      </c>
      <c r="C38" s="61"/>
      <c r="D38" s="61"/>
    </row>
    <row r="39" spans="2:4" s="9" customFormat="1" ht="20.45" customHeight="1" x14ac:dyDescent="0.2">
      <c r="B39" s="62" t="s">
        <v>129</v>
      </c>
      <c r="C39" s="63">
        <v>2600000</v>
      </c>
      <c r="D39" s="63">
        <v>2600000</v>
      </c>
    </row>
    <row r="40" spans="2:4" s="9" customFormat="1" ht="20.45" customHeight="1" x14ac:dyDescent="0.2">
      <c r="B40" s="60" t="s">
        <v>130</v>
      </c>
      <c r="C40" s="61">
        <v>2758087</v>
      </c>
      <c r="D40" s="61">
        <v>2757210</v>
      </c>
    </row>
    <row r="41" spans="2:4" s="9" customFormat="1" ht="20.45" customHeight="1" x14ac:dyDescent="0.2">
      <c r="B41" s="62" t="s">
        <v>131</v>
      </c>
      <c r="C41" s="63">
        <v>-225436</v>
      </c>
      <c r="D41" s="63">
        <v>-221009</v>
      </c>
    </row>
    <row r="42" spans="2:4" ht="19.5" customHeight="1" x14ac:dyDescent="0.25">
      <c r="B42" s="60" t="s">
        <v>132</v>
      </c>
      <c r="C42" s="61">
        <v>368524</v>
      </c>
      <c r="D42" s="61" t="s">
        <v>15</v>
      </c>
    </row>
    <row r="43" spans="2:4" x14ac:dyDescent="0.25">
      <c r="B43" s="71" t="s">
        <v>133</v>
      </c>
      <c r="C43" s="107">
        <v>5501175</v>
      </c>
      <c r="D43" s="108">
        <v>5136201</v>
      </c>
    </row>
    <row r="44" spans="2:4" ht="15.75" thickBot="1" x14ac:dyDescent="0.3">
      <c r="B44" s="64" t="s">
        <v>134</v>
      </c>
      <c r="C44" s="136">
        <v>19843570</v>
      </c>
      <c r="D44" s="137">
        <v>17663052</v>
      </c>
    </row>
    <row r="45" spans="2:4" ht="15.75" thickTop="1" x14ac:dyDescent="0.25"/>
    <row r="46" spans="2:4" x14ac:dyDescent="0.25"/>
    <row r="47" spans="2:4" x14ac:dyDescent="0.25"/>
    <row r="48" spans="2:4" x14ac:dyDescent="0.25"/>
    <row r="49" x14ac:dyDescent="0.25"/>
    <row r="50" x14ac:dyDescent="0.25"/>
    <row r="51" x14ac:dyDescent="0.25"/>
    <row r="52" x14ac:dyDescent="0.25"/>
  </sheetData>
  <mergeCells count="3">
    <mergeCell ref="B4:D6"/>
    <mergeCell ref="B8:B9"/>
    <mergeCell ref="C8:D8"/>
  </mergeCells>
  <conditionalFormatting sqref="B10:D42">
    <cfRule type="expression" dxfId="4" priority="1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0"/>
  <sheetViews>
    <sheetView showGridLines="0" showRowColHeaders="0" zoomScale="80" zoomScaleNormal="80" workbookViewId="0">
      <selection activeCell="G8" sqref="G8"/>
    </sheetView>
  </sheetViews>
  <sheetFormatPr defaultColWidth="0" defaultRowHeight="15" x14ac:dyDescent="0.25"/>
  <cols>
    <col min="1" max="1" width="10.42578125" customWidth="1"/>
    <col min="2" max="2" width="54.42578125" customWidth="1"/>
    <col min="3" max="5" width="21" customWidth="1"/>
    <col min="6" max="6" width="21.85546875" customWidth="1"/>
    <col min="7" max="7" width="12.42578125" customWidth="1"/>
    <col min="8" max="16384" width="8.7109375" hidden="1"/>
  </cols>
  <sheetData>
    <row r="5" spans="2:6" x14ac:dyDescent="0.25">
      <c r="B5" s="163"/>
      <c r="C5" s="163"/>
      <c r="D5" s="163"/>
      <c r="E5" s="164"/>
      <c r="F5" s="164"/>
    </row>
    <row r="6" spans="2:6" x14ac:dyDescent="0.25">
      <c r="B6" s="164"/>
      <c r="C6" s="164"/>
      <c r="D6" s="164"/>
      <c r="E6" s="164"/>
      <c r="F6" s="164"/>
    </row>
    <row r="7" spans="2:6" ht="7.5" customHeight="1" x14ac:dyDescent="0.25">
      <c r="B7" s="164"/>
      <c r="C7" s="164"/>
      <c r="D7" s="164"/>
      <c r="E7" s="164"/>
      <c r="F7" s="164"/>
    </row>
    <row r="8" spans="2:6" ht="32.1" customHeight="1" x14ac:dyDescent="0.25">
      <c r="B8" s="23" t="s">
        <v>1</v>
      </c>
      <c r="C8" s="23"/>
      <c r="D8" s="23"/>
      <c r="E8" s="2"/>
      <c r="F8" s="2"/>
    </row>
    <row r="9" spans="2:6" ht="32.1" customHeight="1" x14ac:dyDescent="0.25">
      <c r="B9" s="167"/>
      <c r="C9" s="165" t="s">
        <v>2</v>
      </c>
      <c r="D9" s="166"/>
      <c r="E9" s="165" t="s">
        <v>3</v>
      </c>
      <c r="F9" s="166"/>
    </row>
    <row r="10" spans="2:6" ht="31.5" customHeight="1" x14ac:dyDescent="0.25">
      <c r="B10" s="167"/>
      <c r="C10" s="155" t="s">
        <v>4</v>
      </c>
      <c r="D10" s="155" t="s">
        <v>135</v>
      </c>
      <c r="E10" s="155" t="s">
        <v>6</v>
      </c>
      <c r="F10" s="155" t="s">
        <v>7</v>
      </c>
    </row>
    <row r="11" spans="2:6" ht="29.1" customHeight="1" x14ac:dyDescent="0.25">
      <c r="B11" s="64" t="s">
        <v>136</v>
      </c>
      <c r="C11" s="131">
        <v>1898028</v>
      </c>
      <c r="D11" s="131">
        <v>2242697</v>
      </c>
      <c r="E11" s="131">
        <v>3789694</v>
      </c>
      <c r="F11" s="131">
        <v>4197573</v>
      </c>
    </row>
    <row r="12" spans="2:6" ht="21" customHeight="1" x14ac:dyDescent="0.25">
      <c r="B12" s="71"/>
      <c r="C12" s="63"/>
      <c r="D12" s="63"/>
      <c r="E12" s="63"/>
      <c r="F12" s="63"/>
    </row>
    <row r="13" spans="2:6" ht="21" customHeight="1" x14ac:dyDescent="0.25">
      <c r="B13" s="64" t="s">
        <v>137</v>
      </c>
      <c r="C13" s="61"/>
      <c r="D13" s="61"/>
      <c r="E13" s="61"/>
      <c r="F13" s="61"/>
    </row>
    <row r="14" spans="2:6" ht="21" customHeight="1" x14ac:dyDescent="0.25">
      <c r="B14" s="62" t="s">
        <v>138</v>
      </c>
      <c r="C14" s="63"/>
      <c r="D14" s="63"/>
      <c r="E14" s="63"/>
      <c r="F14" s="63"/>
    </row>
    <row r="15" spans="2:6" ht="21" customHeight="1" x14ac:dyDescent="0.25">
      <c r="B15" s="60" t="s">
        <v>26</v>
      </c>
      <c r="C15" s="61">
        <v>-48854</v>
      </c>
      <c r="D15" s="61">
        <v>-46168</v>
      </c>
      <c r="E15" s="61">
        <v>-98288</v>
      </c>
      <c r="F15" s="61">
        <v>-92253</v>
      </c>
    </row>
    <row r="16" spans="2:6" ht="21" customHeight="1" x14ac:dyDescent="0.25">
      <c r="B16" s="62" t="s">
        <v>27</v>
      </c>
      <c r="C16" s="138">
        <v>-871396</v>
      </c>
      <c r="D16" s="139">
        <v>-916241</v>
      </c>
      <c r="E16" s="139">
        <v>-1785145</v>
      </c>
      <c r="F16" s="139">
        <v>-1699161</v>
      </c>
    </row>
    <row r="17" spans="2:6" ht="21" customHeight="1" x14ac:dyDescent="0.25">
      <c r="B17" s="140"/>
      <c r="C17" s="141">
        <v>-920250</v>
      </c>
      <c r="D17" s="141">
        <v>-962409</v>
      </c>
      <c r="E17" s="141">
        <v>-1883433</v>
      </c>
      <c r="F17" s="141">
        <v>-1791414</v>
      </c>
    </row>
    <row r="18" spans="2:6" ht="21" customHeight="1" x14ac:dyDescent="0.25">
      <c r="B18" s="71" t="s">
        <v>139</v>
      </c>
      <c r="C18" s="63"/>
      <c r="D18" s="63"/>
      <c r="E18" s="63"/>
      <c r="F18" s="63"/>
    </row>
    <row r="19" spans="2:6" ht="21" customHeight="1" x14ac:dyDescent="0.25">
      <c r="B19" s="60" t="s">
        <v>140</v>
      </c>
      <c r="C19" s="61">
        <v>-71415</v>
      </c>
      <c r="D19" s="61">
        <v>-72787</v>
      </c>
      <c r="E19" s="61">
        <v>-129182</v>
      </c>
      <c r="F19" s="61">
        <v>-141518</v>
      </c>
    </row>
    <row r="20" spans="2:6" ht="21" customHeight="1" x14ac:dyDescent="0.25">
      <c r="B20" s="62" t="s">
        <v>22</v>
      </c>
      <c r="C20" s="63">
        <v>-3080</v>
      </c>
      <c r="D20" s="63">
        <v>-4814</v>
      </c>
      <c r="E20" s="63">
        <v>-4785</v>
      </c>
      <c r="F20" s="63">
        <v>-9028</v>
      </c>
    </row>
    <row r="21" spans="2:6" ht="21" customHeight="1" x14ac:dyDescent="0.25">
      <c r="B21" s="60" t="s">
        <v>23</v>
      </c>
      <c r="C21" s="61">
        <v>-39114</v>
      </c>
      <c r="D21" s="61">
        <v>-39515</v>
      </c>
      <c r="E21" s="61">
        <v>-57307</v>
      </c>
      <c r="F21" s="61">
        <v>-58277</v>
      </c>
    </row>
    <row r="22" spans="2:6" ht="21" customHeight="1" x14ac:dyDescent="0.25">
      <c r="B22" s="62" t="s">
        <v>24</v>
      </c>
      <c r="C22" s="63">
        <v>-47605</v>
      </c>
      <c r="D22" s="63">
        <v>-60264</v>
      </c>
      <c r="E22" s="63">
        <v>-95866</v>
      </c>
      <c r="F22" s="63">
        <v>-103487</v>
      </c>
    </row>
    <row r="23" spans="2:6" ht="21" customHeight="1" x14ac:dyDescent="0.25">
      <c r="B23" s="60" t="s">
        <v>141</v>
      </c>
      <c r="C23" s="61">
        <v>-9250</v>
      </c>
      <c r="D23" s="61">
        <v>-11549</v>
      </c>
      <c r="E23" s="61">
        <v>-16175</v>
      </c>
      <c r="F23" s="61">
        <v>-13954</v>
      </c>
    </row>
    <row r="24" spans="2:6" ht="21" customHeight="1" x14ac:dyDescent="0.25">
      <c r="B24" s="62" t="s">
        <v>28</v>
      </c>
      <c r="C24" s="63">
        <v>-26846</v>
      </c>
      <c r="D24" s="63">
        <v>-54902</v>
      </c>
      <c r="E24" s="63">
        <v>-74044</v>
      </c>
      <c r="F24" s="63">
        <v>-82989</v>
      </c>
    </row>
    <row r="25" spans="2:6" ht="21" customHeight="1" x14ac:dyDescent="0.25">
      <c r="B25" s="60" t="s">
        <v>142</v>
      </c>
      <c r="C25" s="142">
        <v>-10974</v>
      </c>
      <c r="D25" s="143">
        <v>-10020</v>
      </c>
      <c r="E25" s="143">
        <v>-12840</v>
      </c>
      <c r="F25" s="143">
        <v>-9245</v>
      </c>
    </row>
    <row r="26" spans="2:6" ht="21" customHeight="1" x14ac:dyDescent="0.25">
      <c r="B26" s="144"/>
      <c r="C26" s="145">
        <v>-208284</v>
      </c>
      <c r="D26" s="145">
        <v>-253851</v>
      </c>
      <c r="E26" s="145">
        <v>-390199</v>
      </c>
      <c r="F26" s="145">
        <v>-418498</v>
      </c>
    </row>
    <row r="27" spans="2:6" ht="21" customHeight="1" x14ac:dyDescent="0.25">
      <c r="B27" s="64"/>
      <c r="C27" s="61"/>
      <c r="D27" s="61"/>
      <c r="E27" s="61"/>
      <c r="F27" s="61"/>
    </row>
    <row r="28" spans="2:6" ht="21" customHeight="1" x14ac:dyDescent="0.25">
      <c r="B28" s="71" t="s">
        <v>143</v>
      </c>
      <c r="C28" s="146">
        <v>-1128534</v>
      </c>
      <c r="D28" s="146">
        <v>-1216260</v>
      </c>
      <c r="E28" s="146">
        <v>-2273632</v>
      </c>
      <c r="F28" s="146">
        <v>-2209912</v>
      </c>
    </row>
    <row r="29" spans="2:6" ht="21" customHeight="1" x14ac:dyDescent="0.25">
      <c r="B29" s="64"/>
      <c r="C29" s="61"/>
      <c r="D29" s="131"/>
      <c r="E29" s="61"/>
      <c r="F29" s="131"/>
    </row>
    <row r="30" spans="2:6" ht="21" customHeight="1" x14ac:dyDescent="0.25">
      <c r="B30" s="71" t="s">
        <v>144</v>
      </c>
      <c r="C30" s="146">
        <v>769494</v>
      </c>
      <c r="D30" s="146">
        <v>1026437</v>
      </c>
      <c r="E30" s="146">
        <v>1516062</v>
      </c>
      <c r="F30" s="146">
        <v>1987661</v>
      </c>
    </row>
    <row r="31" spans="2:6" ht="21" customHeight="1" x14ac:dyDescent="0.25">
      <c r="B31" s="64"/>
      <c r="C31" s="61"/>
      <c r="D31" s="61"/>
      <c r="E31" s="61"/>
      <c r="F31" s="61"/>
    </row>
    <row r="32" spans="2:6" ht="21" customHeight="1" x14ac:dyDescent="0.25">
      <c r="B32" s="71" t="s">
        <v>145</v>
      </c>
      <c r="C32" s="63"/>
      <c r="D32" s="63"/>
      <c r="E32" s="63"/>
      <c r="F32" s="63"/>
    </row>
    <row r="33" spans="2:6" ht="21" customHeight="1" x14ac:dyDescent="0.25">
      <c r="B33" s="60" t="s">
        <v>146</v>
      </c>
      <c r="C33" s="61">
        <v>-12754</v>
      </c>
      <c r="D33" s="61">
        <v>-2379</v>
      </c>
      <c r="E33" s="61">
        <v>-16297</v>
      </c>
      <c r="F33" s="61">
        <v>-19077</v>
      </c>
    </row>
    <row r="34" spans="2:6" ht="21" customHeight="1" x14ac:dyDescent="0.25">
      <c r="B34" s="62" t="s">
        <v>147</v>
      </c>
      <c r="C34" s="63">
        <v>-6986</v>
      </c>
      <c r="D34" s="63">
        <v>-9652</v>
      </c>
      <c r="E34" s="63">
        <v>-49345</v>
      </c>
      <c r="F34" s="63">
        <v>-56986</v>
      </c>
    </row>
    <row r="35" spans="2:6" ht="21" customHeight="1" x14ac:dyDescent="0.25">
      <c r="B35" s="60" t="s">
        <v>148</v>
      </c>
      <c r="C35" s="142">
        <v>-51751</v>
      </c>
      <c r="D35" s="143">
        <v>-754241</v>
      </c>
      <c r="E35" s="143">
        <v>-105125</v>
      </c>
      <c r="F35" s="143">
        <v>-805576</v>
      </c>
    </row>
    <row r="36" spans="2:6" ht="21" customHeight="1" x14ac:dyDescent="0.25">
      <c r="B36" s="62"/>
      <c r="C36" s="145">
        <v>-71491</v>
      </c>
      <c r="D36" s="145">
        <v>-766272</v>
      </c>
      <c r="E36" s="145">
        <v>-170767</v>
      </c>
      <c r="F36" s="145">
        <v>-881639</v>
      </c>
    </row>
    <row r="37" spans="2:6" ht="21" customHeight="1" x14ac:dyDescent="0.25">
      <c r="B37" s="64"/>
      <c r="C37" s="61"/>
      <c r="D37" s="61"/>
      <c r="E37" s="61"/>
      <c r="F37" s="61"/>
    </row>
    <row r="38" spans="2:6" x14ac:dyDescent="0.25">
      <c r="B38" s="62" t="s">
        <v>149</v>
      </c>
      <c r="C38" s="63">
        <v>-7852</v>
      </c>
      <c r="D38" s="63">
        <v>-27926</v>
      </c>
      <c r="E38" s="63">
        <v>-2395</v>
      </c>
      <c r="F38" s="63">
        <v>8753</v>
      </c>
    </row>
    <row r="39" spans="2:6" ht="21" customHeight="1" x14ac:dyDescent="0.25">
      <c r="B39" s="60" t="s">
        <v>150</v>
      </c>
      <c r="C39" s="61" t="s">
        <v>15</v>
      </c>
      <c r="D39" s="61" t="s">
        <v>15</v>
      </c>
      <c r="E39" s="61" t="s">
        <v>15</v>
      </c>
      <c r="F39" s="61" t="s">
        <v>15</v>
      </c>
    </row>
    <row r="40" spans="2:6" ht="21" customHeight="1" x14ac:dyDescent="0.25">
      <c r="B40" s="62"/>
      <c r="C40" s="138"/>
      <c r="D40" s="139"/>
      <c r="E40" s="139"/>
      <c r="F40" s="139"/>
    </row>
    <row r="41" spans="2:6" ht="25.5" x14ac:dyDescent="0.25">
      <c r="B41" s="64" t="s">
        <v>151</v>
      </c>
      <c r="C41" s="141">
        <v>690151</v>
      </c>
      <c r="D41" s="141">
        <v>232239</v>
      </c>
      <c r="E41" s="141">
        <v>1342900</v>
      </c>
      <c r="F41" s="141">
        <v>1114775</v>
      </c>
    </row>
    <row r="42" spans="2:6" ht="21" customHeight="1" x14ac:dyDescent="0.25">
      <c r="B42" s="62"/>
      <c r="C42" s="63"/>
      <c r="D42" s="63"/>
      <c r="E42" s="63"/>
      <c r="F42" s="63"/>
    </row>
    <row r="43" spans="2:6" ht="21" customHeight="1" x14ac:dyDescent="0.25">
      <c r="B43" s="60" t="s">
        <v>152</v>
      </c>
      <c r="C43" s="61">
        <v>517292</v>
      </c>
      <c r="D43" s="61">
        <v>850301</v>
      </c>
      <c r="E43" s="61">
        <v>1855143</v>
      </c>
      <c r="F43" s="61">
        <v>1014197</v>
      </c>
    </row>
    <row r="44" spans="2:6" ht="21" customHeight="1" x14ac:dyDescent="0.25">
      <c r="B44" s="62" t="s">
        <v>153</v>
      </c>
      <c r="C44" s="138">
        <v>-650994</v>
      </c>
      <c r="D44" s="139">
        <v>-226095</v>
      </c>
      <c r="E44" s="139">
        <v>-2678518</v>
      </c>
      <c r="F44" s="139">
        <v>-455351</v>
      </c>
    </row>
    <row r="45" spans="2:6" ht="21" customHeight="1" x14ac:dyDescent="0.25">
      <c r="B45" s="64" t="s">
        <v>154</v>
      </c>
      <c r="C45" s="141">
        <v>556449</v>
      </c>
      <c r="D45" s="141">
        <v>856445</v>
      </c>
      <c r="E45" s="141">
        <v>519525</v>
      </c>
      <c r="F45" s="141">
        <v>1673621</v>
      </c>
    </row>
    <row r="46" spans="2:6" ht="21" customHeight="1" x14ac:dyDescent="0.25">
      <c r="B46" s="71"/>
      <c r="C46" s="63"/>
      <c r="D46" s="63"/>
      <c r="E46" s="63"/>
      <c r="F46" s="63"/>
    </row>
    <row r="47" spans="2:6" ht="21" customHeight="1" x14ac:dyDescent="0.25">
      <c r="B47" s="60" t="s">
        <v>155</v>
      </c>
      <c r="C47" s="61">
        <v>-31482</v>
      </c>
      <c r="D47" s="61">
        <v>-376971</v>
      </c>
      <c r="E47" s="61">
        <v>-81131</v>
      </c>
      <c r="F47" s="61">
        <v>-583680</v>
      </c>
    </row>
    <row r="48" spans="2:6" ht="21" customHeight="1" x14ac:dyDescent="0.25">
      <c r="B48" s="62" t="s">
        <v>101</v>
      </c>
      <c r="C48" s="63">
        <v>-155956</v>
      </c>
      <c r="D48" s="63">
        <v>-136977</v>
      </c>
      <c r="E48" s="63">
        <v>-73420</v>
      </c>
      <c r="F48" s="63">
        <v>-164228</v>
      </c>
    </row>
    <row r="49" spans="2:6" ht="21" customHeight="1" thickBot="1" x14ac:dyDescent="0.3">
      <c r="B49" s="64" t="s">
        <v>156</v>
      </c>
      <c r="C49" s="136">
        <v>369011</v>
      </c>
      <c r="D49" s="137">
        <v>342497</v>
      </c>
      <c r="E49" s="137">
        <v>364974</v>
      </c>
      <c r="F49" s="137">
        <v>925713</v>
      </c>
    </row>
    <row r="50" spans="2:6" ht="21" customHeight="1" thickTop="1" x14ac:dyDescent="0.25">
      <c r="B50" s="71" t="s">
        <v>157</v>
      </c>
      <c r="C50" s="147">
        <v>0.13</v>
      </c>
      <c r="D50" s="147">
        <v>0.12</v>
      </c>
      <c r="E50" s="147">
        <v>0.13</v>
      </c>
      <c r="F50" s="147">
        <v>0.32</v>
      </c>
    </row>
  </sheetData>
  <mergeCells count="4">
    <mergeCell ref="B9:B10"/>
    <mergeCell ref="C9:D9"/>
    <mergeCell ref="E9:F9"/>
    <mergeCell ref="B5:F7"/>
  </mergeCells>
  <conditionalFormatting sqref="B11:F38 B40:F40 B39:C39 E39:F39 B42:F50 B41:C41 E41:F41">
    <cfRule type="expression" dxfId="3" priority="3">
      <formula>MOD(ROW(),2)=0</formula>
    </cfRule>
  </conditionalFormatting>
  <conditionalFormatting sqref="D41">
    <cfRule type="expression" dxfId="2" priority="1">
      <formula>MOD(ROW(),2)=0</formula>
    </cfRule>
  </conditionalFormatting>
  <conditionalFormatting sqref="D39">
    <cfRule type="expression" dxfId="1" priority="2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85"/>
  <sheetViews>
    <sheetView showGridLines="0" showRowColHeaders="0" zoomScale="80" zoomScaleNormal="80" workbookViewId="0"/>
  </sheetViews>
  <sheetFormatPr defaultColWidth="0" defaultRowHeight="15" x14ac:dyDescent="0.25"/>
  <cols>
    <col min="1" max="1" width="2.85546875" customWidth="1"/>
    <col min="2" max="2" width="90.140625" customWidth="1"/>
    <col min="3" max="4" width="12.140625" customWidth="1"/>
    <col min="5" max="5" width="2.85546875" customWidth="1"/>
    <col min="6" max="16384" width="8.7109375" hidden="1"/>
  </cols>
  <sheetData>
    <row r="7" spans="2:4" ht="9.6" customHeight="1" x14ac:dyDescent="0.25">
      <c r="B7" s="156"/>
      <c r="C7" s="161"/>
      <c r="D7" s="161"/>
    </row>
    <row r="8" spans="2:4" x14ac:dyDescent="0.25">
      <c r="B8" s="6" t="s">
        <v>0</v>
      </c>
      <c r="C8" s="2"/>
      <c r="D8" s="2"/>
    </row>
    <row r="9" spans="2:4" ht="15.75" customHeight="1" x14ac:dyDescent="0.25">
      <c r="B9" s="167"/>
      <c r="C9" s="165" t="s">
        <v>61</v>
      </c>
      <c r="D9" s="166"/>
    </row>
    <row r="10" spans="2:4" ht="32.450000000000003" customHeight="1" x14ac:dyDescent="0.25">
      <c r="B10" s="167"/>
      <c r="C10" s="155" t="s">
        <v>6</v>
      </c>
      <c r="D10" s="155" t="s">
        <v>7</v>
      </c>
    </row>
    <row r="11" spans="2:4" ht="36.6" customHeight="1" x14ac:dyDescent="0.25">
      <c r="B11" s="64" t="s">
        <v>158</v>
      </c>
      <c r="C11" s="123"/>
      <c r="D11" s="123"/>
    </row>
    <row r="12" spans="2:4" ht="21" customHeight="1" x14ac:dyDescent="0.25">
      <c r="B12" s="62" t="s">
        <v>32</v>
      </c>
      <c r="C12" s="63">
        <v>364974</v>
      </c>
      <c r="D12" s="63">
        <v>925713</v>
      </c>
    </row>
    <row r="13" spans="2:4" ht="21" customHeight="1" x14ac:dyDescent="0.25">
      <c r="B13" s="60" t="s">
        <v>159</v>
      </c>
      <c r="C13" s="61"/>
      <c r="D13" s="61"/>
    </row>
    <row r="14" spans="2:4" ht="21" customHeight="1" x14ac:dyDescent="0.25">
      <c r="B14" s="71" t="s">
        <v>160</v>
      </c>
      <c r="C14" s="63"/>
      <c r="D14" s="63"/>
    </row>
    <row r="15" spans="2:4" ht="21" customHeight="1" x14ac:dyDescent="0.25">
      <c r="B15" s="60" t="s">
        <v>24</v>
      </c>
      <c r="C15" s="61">
        <v>104175</v>
      </c>
      <c r="D15" s="61">
        <v>113935</v>
      </c>
    </row>
    <row r="16" spans="2:4" ht="21" customHeight="1" x14ac:dyDescent="0.25">
      <c r="B16" s="62" t="s">
        <v>161</v>
      </c>
      <c r="C16" s="63">
        <v>2317</v>
      </c>
      <c r="D16" s="63">
        <v>2516</v>
      </c>
    </row>
    <row r="17" spans="2:4" ht="21" customHeight="1" x14ac:dyDescent="0.25">
      <c r="B17" s="60" t="s">
        <v>162</v>
      </c>
      <c r="C17" s="61">
        <v>11175</v>
      </c>
      <c r="D17" s="61" t="s">
        <v>15</v>
      </c>
    </row>
    <row r="18" spans="2:4" ht="21" customHeight="1" x14ac:dyDescent="0.25">
      <c r="B18" s="62" t="s">
        <v>163</v>
      </c>
      <c r="C18" s="63">
        <v>-228351</v>
      </c>
      <c r="D18" s="63">
        <v>-274405</v>
      </c>
    </row>
    <row r="19" spans="2:4" ht="21" customHeight="1" x14ac:dyDescent="0.25">
      <c r="B19" s="60" t="s">
        <v>164</v>
      </c>
      <c r="C19" s="61">
        <v>2395</v>
      </c>
      <c r="D19" s="61">
        <v>-8753</v>
      </c>
    </row>
    <row r="20" spans="2:4" ht="21" customHeight="1" x14ac:dyDescent="0.25">
      <c r="B20" s="62" t="s">
        <v>165</v>
      </c>
      <c r="C20" s="63" t="s">
        <v>15</v>
      </c>
      <c r="D20" s="63" t="s">
        <v>15</v>
      </c>
    </row>
    <row r="21" spans="2:4" ht="21" customHeight="1" x14ac:dyDescent="0.25">
      <c r="B21" s="60" t="s">
        <v>166</v>
      </c>
      <c r="C21" s="61">
        <v>8459</v>
      </c>
      <c r="D21" s="61" t="s">
        <v>15</v>
      </c>
    </row>
    <row r="22" spans="2:4" ht="21" customHeight="1" x14ac:dyDescent="0.25">
      <c r="B22" s="62" t="s">
        <v>167</v>
      </c>
      <c r="C22" s="63">
        <v>484156</v>
      </c>
      <c r="D22" s="63">
        <v>377121</v>
      </c>
    </row>
    <row r="23" spans="2:4" ht="21" customHeight="1" x14ac:dyDescent="0.25">
      <c r="B23" s="60" t="s">
        <v>168</v>
      </c>
      <c r="C23" s="61">
        <v>2167950</v>
      </c>
      <c r="D23" s="61">
        <v>-63904</v>
      </c>
    </row>
    <row r="24" spans="2:4" ht="21" customHeight="1" x14ac:dyDescent="0.25">
      <c r="B24" s="62" t="s">
        <v>169</v>
      </c>
      <c r="C24" s="63">
        <v>-429840</v>
      </c>
      <c r="D24" s="63" t="s">
        <v>15</v>
      </c>
    </row>
    <row r="25" spans="2:4" ht="21" customHeight="1" x14ac:dyDescent="0.25">
      <c r="B25" s="60" t="s">
        <v>170</v>
      </c>
      <c r="C25" s="61">
        <v>5982</v>
      </c>
      <c r="D25" s="61">
        <v>5784</v>
      </c>
    </row>
    <row r="26" spans="2:4" ht="21" customHeight="1" x14ac:dyDescent="0.25">
      <c r="B26" s="62" t="s">
        <v>101</v>
      </c>
      <c r="C26" s="63">
        <v>73420</v>
      </c>
      <c r="D26" s="63">
        <v>164228</v>
      </c>
    </row>
    <row r="27" spans="2:4" ht="21" customHeight="1" x14ac:dyDescent="0.25">
      <c r="B27" s="60" t="s">
        <v>171</v>
      </c>
      <c r="C27" s="61">
        <v>-7859</v>
      </c>
      <c r="D27" s="61">
        <v>-665818</v>
      </c>
    </row>
    <row r="28" spans="2:4" ht="21" customHeight="1" x14ac:dyDescent="0.25">
      <c r="B28" s="62" t="s">
        <v>172</v>
      </c>
      <c r="C28" s="63">
        <v>32472</v>
      </c>
      <c r="D28" s="63">
        <v>721062</v>
      </c>
    </row>
    <row r="29" spans="2:4" ht="21" customHeight="1" x14ac:dyDescent="0.25">
      <c r="B29" s="60" t="s">
        <v>225</v>
      </c>
      <c r="C29" s="61">
        <v>-1800960</v>
      </c>
      <c r="D29" s="61">
        <v>-613394</v>
      </c>
    </row>
    <row r="30" spans="2:4" x14ac:dyDescent="0.25">
      <c r="B30" s="62" t="s">
        <v>173</v>
      </c>
      <c r="C30" s="63">
        <v>22800</v>
      </c>
      <c r="D30" s="63">
        <v>21946</v>
      </c>
    </row>
    <row r="31" spans="2:4" ht="21" customHeight="1" x14ac:dyDescent="0.25">
      <c r="B31" s="60" t="s">
        <v>174</v>
      </c>
      <c r="C31" s="61" t="s">
        <v>15</v>
      </c>
      <c r="D31" s="61">
        <v>-62575</v>
      </c>
    </row>
    <row r="32" spans="2:4" ht="21" customHeight="1" x14ac:dyDescent="0.25">
      <c r="B32" s="62" t="s">
        <v>21</v>
      </c>
      <c r="C32" s="138">
        <v>52901</v>
      </c>
      <c r="D32" s="139">
        <v>50230</v>
      </c>
    </row>
    <row r="33" spans="2:4" ht="21" customHeight="1" x14ac:dyDescent="0.25">
      <c r="B33" s="60"/>
      <c r="C33" s="141">
        <v>866166</v>
      </c>
      <c r="D33" s="141">
        <v>693686</v>
      </c>
    </row>
    <row r="34" spans="2:4" ht="21" customHeight="1" x14ac:dyDescent="0.25">
      <c r="B34" s="71" t="s">
        <v>175</v>
      </c>
      <c r="C34" s="63"/>
      <c r="D34" s="63"/>
    </row>
    <row r="35" spans="2:4" ht="21" customHeight="1" x14ac:dyDescent="0.25">
      <c r="B35" s="60" t="s">
        <v>89</v>
      </c>
      <c r="C35" s="61">
        <v>179953</v>
      </c>
      <c r="D35" s="61">
        <v>-314498</v>
      </c>
    </row>
    <row r="36" spans="2:4" ht="21" customHeight="1" x14ac:dyDescent="0.25">
      <c r="B36" s="62" t="s">
        <v>91</v>
      </c>
      <c r="C36" s="63">
        <v>-4717</v>
      </c>
      <c r="D36" s="63">
        <v>4412</v>
      </c>
    </row>
    <row r="37" spans="2:4" ht="21" customHeight="1" x14ac:dyDescent="0.25">
      <c r="B37" s="60" t="s">
        <v>92</v>
      </c>
      <c r="C37" s="61">
        <v>-13154</v>
      </c>
      <c r="D37" s="61">
        <v>-16856</v>
      </c>
    </row>
    <row r="38" spans="2:4" ht="21" customHeight="1" x14ac:dyDescent="0.25">
      <c r="B38" s="62" t="s">
        <v>176</v>
      </c>
      <c r="C38" s="63">
        <v>3422</v>
      </c>
      <c r="D38" s="63">
        <v>-8619</v>
      </c>
    </row>
    <row r="39" spans="2:4" ht="21" customHeight="1" x14ac:dyDescent="0.25">
      <c r="B39" s="60" t="s">
        <v>177</v>
      </c>
      <c r="C39" s="61">
        <v>198063</v>
      </c>
      <c r="D39" s="61">
        <v>25387</v>
      </c>
    </row>
    <row r="40" spans="2:4" ht="21" customHeight="1" x14ac:dyDescent="0.25">
      <c r="B40" s="62" t="s">
        <v>178</v>
      </c>
      <c r="C40" s="63">
        <v>104856</v>
      </c>
      <c r="D40" s="63">
        <v>96419</v>
      </c>
    </row>
    <row r="41" spans="2:4" ht="21" customHeight="1" x14ac:dyDescent="0.25">
      <c r="B41" s="60" t="s">
        <v>179</v>
      </c>
      <c r="C41" s="61">
        <v>224276</v>
      </c>
      <c r="D41" s="61">
        <v>215866</v>
      </c>
    </row>
    <row r="42" spans="2:4" ht="21" customHeight="1" x14ac:dyDescent="0.25">
      <c r="B42" s="62" t="s">
        <v>95</v>
      </c>
      <c r="C42" s="63">
        <v>17305</v>
      </c>
      <c r="D42" s="63">
        <v>-19914</v>
      </c>
    </row>
    <row r="43" spans="2:4" ht="21" customHeight="1" x14ac:dyDescent="0.25">
      <c r="B43" s="60" t="s">
        <v>97</v>
      </c>
      <c r="C43" s="142">
        <v>30614</v>
      </c>
      <c r="D43" s="143">
        <v>38739</v>
      </c>
    </row>
    <row r="44" spans="2:4" ht="21" customHeight="1" x14ac:dyDescent="0.25">
      <c r="B44" s="62"/>
      <c r="C44" s="145">
        <v>740618</v>
      </c>
      <c r="D44" s="145">
        <v>20936</v>
      </c>
    </row>
    <row r="45" spans="2:4" ht="21" customHeight="1" x14ac:dyDescent="0.25">
      <c r="B45" s="60"/>
      <c r="C45" s="131"/>
      <c r="D45" s="131"/>
    </row>
    <row r="46" spans="2:4" ht="21" customHeight="1" x14ac:dyDescent="0.25">
      <c r="B46" s="71" t="s">
        <v>180</v>
      </c>
      <c r="C46" s="63"/>
      <c r="D46" s="63"/>
    </row>
    <row r="47" spans="2:4" ht="21" customHeight="1" x14ac:dyDescent="0.25">
      <c r="B47" s="60" t="s">
        <v>181</v>
      </c>
      <c r="C47" s="61">
        <v>-44340</v>
      </c>
      <c r="D47" s="61">
        <v>-49701</v>
      </c>
    </row>
    <row r="48" spans="2:4" ht="21" customHeight="1" x14ac:dyDescent="0.25">
      <c r="B48" s="62" t="s">
        <v>115</v>
      </c>
      <c r="C48" s="63">
        <v>87012</v>
      </c>
      <c r="D48" s="63">
        <v>-808</v>
      </c>
    </row>
    <row r="49" spans="2:4" ht="21" customHeight="1" x14ac:dyDescent="0.25">
      <c r="B49" s="60" t="s">
        <v>182</v>
      </c>
      <c r="C49" s="61">
        <v>81131</v>
      </c>
      <c r="D49" s="61">
        <v>588740</v>
      </c>
    </row>
    <row r="50" spans="2:4" ht="21" customHeight="1" x14ac:dyDescent="0.25">
      <c r="B50" s="62" t="s">
        <v>183</v>
      </c>
      <c r="C50" s="63">
        <v>3779</v>
      </c>
      <c r="D50" s="63">
        <v>-454</v>
      </c>
    </row>
    <row r="51" spans="2:4" ht="21" customHeight="1" x14ac:dyDescent="0.25">
      <c r="B51" s="60" t="s">
        <v>184</v>
      </c>
      <c r="C51" s="61">
        <v>5191</v>
      </c>
      <c r="D51" s="61">
        <v>13855</v>
      </c>
    </row>
    <row r="52" spans="2:4" ht="21" customHeight="1" x14ac:dyDescent="0.25">
      <c r="B52" s="62" t="s">
        <v>21</v>
      </c>
      <c r="C52" s="63">
        <v>-29035</v>
      </c>
      <c r="D52" s="63">
        <v>-36648</v>
      </c>
    </row>
    <row r="53" spans="2:4" ht="21" customHeight="1" x14ac:dyDescent="0.25">
      <c r="B53" s="60" t="s">
        <v>185</v>
      </c>
      <c r="C53" s="61" t="s">
        <v>15</v>
      </c>
      <c r="D53" s="61">
        <v>-40894</v>
      </c>
    </row>
    <row r="54" spans="2:4" ht="21" customHeight="1" x14ac:dyDescent="0.25">
      <c r="B54" s="62" t="s">
        <v>104</v>
      </c>
      <c r="C54" s="138">
        <v>23463</v>
      </c>
      <c r="D54" s="139">
        <v>2115</v>
      </c>
    </row>
    <row r="55" spans="2:4" ht="21" customHeight="1" x14ac:dyDescent="0.25">
      <c r="B55" s="60"/>
      <c r="C55" s="148">
        <v>127201</v>
      </c>
      <c r="D55" s="149">
        <v>476205</v>
      </c>
    </row>
    <row r="56" spans="2:4" ht="21" customHeight="1" x14ac:dyDescent="0.25">
      <c r="B56" s="71" t="s">
        <v>186</v>
      </c>
      <c r="C56" s="107">
        <v>1733985</v>
      </c>
      <c r="D56" s="108">
        <v>1190827</v>
      </c>
    </row>
    <row r="57" spans="2:4" ht="21" customHeight="1" x14ac:dyDescent="0.25">
      <c r="B57" s="60"/>
      <c r="C57" s="61"/>
      <c r="D57" s="61"/>
    </row>
    <row r="58" spans="2:4" ht="21" customHeight="1" x14ac:dyDescent="0.25">
      <c r="B58" s="62" t="s">
        <v>187</v>
      </c>
      <c r="C58" s="63">
        <v>-144394</v>
      </c>
      <c r="D58" s="63">
        <v>-319436</v>
      </c>
    </row>
    <row r="59" spans="2:4" ht="21" customHeight="1" x14ac:dyDescent="0.25">
      <c r="B59" s="60" t="s">
        <v>188</v>
      </c>
      <c r="C59" s="61">
        <v>-428540</v>
      </c>
      <c r="D59" s="61">
        <v>-430614</v>
      </c>
    </row>
    <row r="60" spans="2:4" ht="21" customHeight="1" x14ac:dyDescent="0.25">
      <c r="B60" s="62" t="s">
        <v>189</v>
      </c>
      <c r="C60" s="63">
        <v>177086</v>
      </c>
      <c r="D60" s="63">
        <v>42459</v>
      </c>
    </row>
    <row r="61" spans="2:4" ht="21" customHeight="1" x14ac:dyDescent="0.25">
      <c r="B61" s="60" t="s">
        <v>190</v>
      </c>
      <c r="C61" s="61">
        <v>-213</v>
      </c>
      <c r="D61" s="61">
        <v>-3740</v>
      </c>
    </row>
    <row r="62" spans="2:4" ht="21" customHeight="1" thickBot="1" x14ac:dyDescent="0.3">
      <c r="B62" s="71" t="s">
        <v>191</v>
      </c>
      <c r="C62" s="112">
        <v>1337924</v>
      </c>
      <c r="D62" s="113">
        <v>479496</v>
      </c>
    </row>
    <row r="63" spans="2:4" ht="21" customHeight="1" thickTop="1" x14ac:dyDescent="0.25">
      <c r="B63" s="30"/>
      <c r="C63" s="30"/>
      <c r="D63" s="30"/>
    </row>
    <row r="64" spans="2:4" ht="21" customHeight="1" x14ac:dyDescent="0.25">
      <c r="B64" s="64" t="s">
        <v>192</v>
      </c>
      <c r="C64" s="128"/>
      <c r="D64" s="128"/>
    </row>
    <row r="65" spans="2:4" ht="21" customHeight="1" x14ac:dyDescent="0.25">
      <c r="B65" s="62" t="s">
        <v>193</v>
      </c>
      <c r="C65" s="63">
        <v>-75</v>
      </c>
      <c r="D65" s="63">
        <v>-20794</v>
      </c>
    </row>
    <row r="66" spans="2:4" ht="21" customHeight="1" x14ac:dyDescent="0.25">
      <c r="B66" s="60" t="s">
        <v>194</v>
      </c>
      <c r="C66" s="61" t="s">
        <v>15</v>
      </c>
      <c r="D66" s="61" t="s">
        <v>15</v>
      </c>
    </row>
    <row r="67" spans="2:4" ht="21" customHeight="1" x14ac:dyDescent="0.25">
      <c r="B67" s="62" t="s">
        <v>195</v>
      </c>
      <c r="C67" s="63" t="s">
        <v>15</v>
      </c>
      <c r="D67" s="63">
        <v>46599</v>
      </c>
    </row>
    <row r="68" spans="2:4" ht="21" customHeight="1" x14ac:dyDescent="0.25">
      <c r="B68" s="60" t="s">
        <v>106</v>
      </c>
      <c r="C68" s="61">
        <v>-63225</v>
      </c>
      <c r="D68" s="61">
        <v>-34413</v>
      </c>
    </row>
    <row r="69" spans="2:4" ht="21" customHeight="1" x14ac:dyDescent="0.25">
      <c r="B69" s="62" t="s">
        <v>107</v>
      </c>
      <c r="C69" s="63">
        <v>-1072</v>
      </c>
      <c r="D69" s="63">
        <v>-932</v>
      </c>
    </row>
    <row r="70" spans="2:4" ht="21" customHeight="1" x14ac:dyDescent="0.25">
      <c r="B70" s="60" t="s">
        <v>88</v>
      </c>
      <c r="C70" s="61">
        <v>-738867</v>
      </c>
      <c r="D70" s="61">
        <v>-90898</v>
      </c>
    </row>
    <row r="71" spans="2:4" ht="21" customHeight="1" thickBot="1" x14ac:dyDescent="0.3">
      <c r="B71" s="71" t="s">
        <v>196</v>
      </c>
      <c r="C71" s="112">
        <v>-803239</v>
      </c>
      <c r="D71" s="113">
        <v>-100438</v>
      </c>
    </row>
    <row r="72" spans="2:4" ht="18.75" customHeight="1" thickTop="1" x14ac:dyDescent="0.25">
      <c r="B72" s="64"/>
      <c r="C72" s="61"/>
      <c r="D72" s="61"/>
    </row>
    <row r="73" spans="2:4" ht="15" customHeight="1" x14ac:dyDescent="0.25">
      <c r="B73" s="71" t="s">
        <v>197</v>
      </c>
      <c r="C73" s="63"/>
      <c r="D73" s="63"/>
    </row>
    <row r="74" spans="2:4" ht="15" customHeight="1" x14ac:dyDescent="0.25">
      <c r="B74" s="60" t="s">
        <v>198</v>
      </c>
      <c r="C74" s="61" t="s">
        <v>15</v>
      </c>
      <c r="D74" s="61">
        <v>-42947</v>
      </c>
    </row>
    <row r="75" spans="2:4" ht="15" customHeight="1" x14ac:dyDescent="0.25">
      <c r="B75" s="62" t="s">
        <v>199</v>
      </c>
      <c r="C75" s="63">
        <v>-488920</v>
      </c>
      <c r="D75" s="63">
        <v>-319927</v>
      </c>
    </row>
    <row r="76" spans="2:4" x14ac:dyDescent="0.25">
      <c r="B76" s="60" t="s">
        <v>200</v>
      </c>
      <c r="C76" s="61">
        <v>-8806</v>
      </c>
      <c r="D76" s="61">
        <v>-7686</v>
      </c>
    </row>
    <row r="77" spans="2:4" ht="15.75" thickBot="1" x14ac:dyDescent="0.3">
      <c r="B77" s="71" t="s">
        <v>201</v>
      </c>
      <c r="C77" s="112">
        <v>-497726</v>
      </c>
      <c r="D77" s="113">
        <v>-370560</v>
      </c>
    </row>
    <row r="78" spans="2:4" ht="16.5" customHeight="1" thickTop="1" x14ac:dyDescent="0.25">
      <c r="B78" s="60"/>
      <c r="C78" s="131"/>
      <c r="D78" s="61"/>
    </row>
    <row r="79" spans="2:4" x14ac:dyDescent="0.25">
      <c r="B79" s="71" t="s">
        <v>202</v>
      </c>
      <c r="C79" s="146">
        <v>36959</v>
      </c>
      <c r="D79" s="146">
        <v>8498</v>
      </c>
    </row>
    <row r="80" spans="2:4" x14ac:dyDescent="0.25">
      <c r="B80" s="64" t="s">
        <v>203</v>
      </c>
      <c r="C80" s="131">
        <v>211608</v>
      </c>
      <c r="D80" s="131">
        <v>301696</v>
      </c>
    </row>
    <row r="81" spans="2:4" ht="15.75" thickBot="1" x14ac:dyDescent="0.3">
      <c r="B81" s="71" t="s">
        <v>204</v>
      </c>
      <c r="C81" s="112">
        <v>248567</v>
      </c>
      <c r="D81" s="113">
        <v>310194</v>
      </c>
    </row>
    <row r="82" spans="2:4" ht="15.75" thickTop="1" x14ac:dyDescent="0.25">
      <c r="B82" s="30"/>
      <c r="C82" s="30"/>
      <c r="D82" s="30"/>
    </row>
    <row r="83" spans="2:4" x14ac:dyDescent="0.25">
      <c r="B83" s="30"/>
      <c r="C83" s="30"/>
      <c r="D83" s="30"/>
    </row>
    <row r="84" spans="2:4" x14ac:dyDescent="0.25">
      <c r="B84" s="30"/>
      <c r="C84" s="30"/>
      <c r="D84" s="30"/>
    </row>
    <row r="85" spans="2:4" x14ac:dyDescent="0.25">
      <c r="B85" s="30"/>
      <c r="C85" s="30"/>
      <c r="D85" s="30"/>
    </row>
  </sheetData>
  <mergeCells count="3">
    <mergeCell ref="B7:D7"/>
    <mergeCell ref="B9:B10"/>
    <mergeCell ref="C9:D9"/>
  </mergeCells>
  <conditionalFormatting sqref="B11:D81">
    <cfRule type="expression" dxfId="0" priority="1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8:O60"/>
  <sheetViews>
    <sheetView showGridLines="0" showRowColHeaders="0" zoomScale="70" zoomScaleNormal="70" workbookViewId="0"/>
  </sheetViews>
  <sheetFormatPr defaultRowHeight="12.75" x14ac:dyDescent="0.2"/>
  <cols>
    <col min="1" max="1" width="12.85546875" style="25" customWidth="1"/>
    <col min="2" max="2" width="24.42578125" style="25" customWidth="1"/>
    <col min="3" max="3" width="17.5703125" style="25" customWidth="1"/>
    <col min="4" max="4" width="26.28515625" style="25" customWidth="1"/>
    <col min="5" max="5" width="15.140625" style="25" customWidth="1"/>
    <col min="6" max="6" width="15.42578125" style="28" customWidth="1"/>
    <col min="7" max="7" width="4.42578125" style="28" bestFit="1" customWidth="1"/>
    <col min="8" max="8" width="9.140625" style="25"/>
    <col min="9" max="9" width="12.140625" style="25" customWidth="1"/>
    <col min="10" max="10" width="9" style="25" customWidth="1"/>
    <col min="11" max="11" width="34" style="25" hidden="1" customWidth="1"/>
    <col min="12" max="13" width="9.140625" style="25" hidden="1" customWidth="1"/>
    <col min="14" max="14" width="31" style="25" hidden="1" customWidth="1"/>
    <col min="15" max="15" width="9.140625" style="25" hidden="1" customWidth="1"/>
    <col min="16" max="16" width="9.140625" style="25" customWidth="1"/>
    <col min="17" max="16384" width="9.140625" style="25"/>
  </cols>
  <sheetData>
    <row r="8" spans="2:8" x14ac:dyDescent="0.2">
      <c r="B8" s="156" t="s">
        <v>205</v>
      </c>
      <c r="C8" s="156"/>
      <c r="D8" s="156"/>
      <c r="E8" s="156"/>
      <c r="F8" s="156"/>
      <c r="G8" s="156"/>
      <c r="H8" s="156"/>
    </row>
    <row r="9" spans="2:8" x14ac:dyDescent="0.2">
      <c r="B9" s="156"/>
      <c r="C9" s="156"/>
      <c r="D9" s="156"/>
      <c r="E9" s="156"/>
      <c r="F9" s="156"/>
      <c r="G9" s="156"/>
      <c r="H9" s="156"/>
    </row>
    <row r="10" spans="2:8" x14ac:dyDescent="0.2">
      <c r="B10" s="156"/>
      <c r="C10" s="156"/>
      <c r="D10" s="156"/>
      <c r="E10" s="156"/>
      <c r="F10" s="156"/>
      <c r="G10" s="156"/>
      <c r="H10" s="156"/>
    </row>
    <row r="12" spans="2:8" x14ac:dyDescent="0.2">
      <c r="B12" s="28"/>
      <c r="C12" s="38"/>
      <c r="D12" s="28"/>
      <c r="E12" s="28"/>
    </row>
    <row r="13" spans="2:8" x14ac:dyDescent="0.2">
      <c r="B13" s="28"/>
      <c r="C13" s="28"/>
      <c r="D13" s="28"/>
      <c r="E13" s="38"/>
      <c r="F13" s="39"/>
    </row>
    <row r="14" spans="2:8" x14ac:dyDescent="0.2">
      <c r="B14" s="28"/>
      <c r="C14" s="38"/>
      <c r="D14" s="28"/>
      <c r="E14" s="38"/>
    </row>
    <row r="15" spans="2:8" x14ac:dyDescent="0.2">
      <c r="B15" s="28"/>
      <c r="C15" s="28"/>
      <c r="D15" s="28"/>
      <c r="E15" s="28"/>
    </row>
    <row r="16" spans="2:8" x14ac:dyDescent="0.2">
      <c r="B16" s="28"/>
      <c r="C16" s="28"/>
      <c r="D16" s="28"/>
      <c r="E16" s="28"/>
    </row>
    <row r="17" spans="2:15" x14ac:dyDescent="0.2">
      <c r="B17" s="28"/>
      <c r="C17" s="28"/>
      <c r="D17" s="28"/>
      <c r="E17" s="28"/>
    </row>
    <row r="18" spans="2:15" ht="20.25" x14ac:dyDescent="0.2">
      <c r="B18" s="157" t="s">
        <v>206</v>
      </c>
      <c r="C18" s="157"/>
      <c r="D18" s="40"/>
      <c r="E18" s="41" t="s">
        <v>207</v>
      </c>
      <c r="F18" s="40"/>
    </row>
    <row r="19" spans="2:15" x14ac:dyDescent="0.2">
      <c r="B19" s="28"/>
      <c r="C19" s="28"/>
      <c r="D19" s="28"/>
      <c r="E19" s="28"/>
    </row>
    <row r="20" spans="2:15" ht="20.25" x14ac:dyDescent="0.3">
      <c r="B20" s="42">
        <f>L23</f>
        <v>15012.982477906999</v>
      </c>
      <c r="C20" s="42" t="s">
        <v>208</v>
      </c>
      <c r="D20" s="28"/>
      <c r="E20" s="43">
        <f>O23</f>
        <v>15012.982477906995</v>
      </c>
      <c r="F20" s="42" t="s">
        <v>208</v>
      </c>
    </row>
    <row r="21" spans="2:15" ht="26.25" x14ac:dyDescent="0.4">
      <c r="B21" s="28"/>
      <c r="C21" s="38"/>
      <c r="D21" s="28"/>
      <c r="E21" s="28"/>
      <c r="K21" s="44" t="s">
        <v>209</v>
      </c>
    </row>
    <row r="22" spans="2:15" x14ac:dyDescent="0.2">
      <c r="B22" s="28"/>
      <c r="C22" s="28"/>
      <c r="D22" s="28"/>
      <c r="E22" s="38"/>
    </row>
    <row r="23" spans="2:15" ht="15.75" x14ac:dyDescent="0.25">
      <c r="B23" s="28"/>
      <c r="C23" s="28"/>
      <c r="D23" s="28"/>
      <c r="E23" s="28"/>
      <c r="K23" s="45" t="s">
        <v>210</v>
      </c>
      <c r="L23" s="46">
        <f>L25+L33+L35+L37</f>
        <v>15012.982477906999</v>
      </c>
      <c r="M23" s="47"/>
      <c r="N23" s="48" t="s">
        <v>211</v>
      </c>
      <c r="O23" s="49">
        <f>O25</f>
        <v>15012.982477906995</v>
      </c>
    </row>
    <row r="24" spans="2:15" x14ac:dyDescent="0.2">
      <c r="B24" s="28"/>
      <c r="C24" s="28"/>
      <c r="D24" s="28"/>
      <c r="E24" s="28"/>
    </row>
    <row r="25" spans="2:15" ht="15.75" x14ac:dyDescent="0.25">
      <c r="B25" s="28"/>
      <c r="C25" s="28"/>
      <c r="D25" s="28"/>
      <c r="E25" s="38"/>
      <c r="K25" s="50" t="s">
        <v>212</v>
      </c>
      <c r="L25" s="51">
        <f>SUM(L27:L31)</f>
        <v>2065.1614825329998</v>
      </c>
      <c r="N25" s="48" t="s">
        <v>213</v>
      </c>
      <c r="O25" s="49">
        <f>SUM(O27:O35)</f>
        <v>15012.982477906995</v>
      </c>
    </row>
    <row r="26" spans="2:15" x14ac:dyDescent="0.2">
      <c r="B26" s="28"/>
      <c r="C26" s="28"/>
      <c r="D26" s="28"/>
      <c r="E26" s="28"/>
    </row>
    <row r="27" spans="2:15" x14ac:dyDescent="0.2">
      <c r="B27" s="28"/>
      <c r="C27" s="38"/>
      <c r="D27" s="28"/>
      <c r="E27" s="28"/>
      <c r="K27" s="52" t="s">
        <v>214</v>
      </c>
      <c r="L27" s="53">
        <f>[2]Infograma!C69</f>
        <v>2116.9591633229998</v>
      </c>
      <c r="N27" s="54" t="s">
        <v>215</v>
      </c>
      <c r="O27" s="55">
        <f>[2]Infograma!F69</f>
        <v>1119.3518670000001</v>
      </c>
    </row>
    <row r="28" spans="2:15" x14ac:dyDescent="0.2">
      <c r="B28" s="28"/>
      <c r="C28" s="56"/>
      <c r="D28" s="28"/>
      <c r="E28" s="38"/>
      <c r="K28" s="57"/>
      <c r="L28" s="57"/>
      <c r="N28" s="58"/>
      <c r="O28" s="55"/>
    </row>
    <row r="29" spans="2:15" x14ac:dyDescent="0.2">
      <c r="B29" s="28"/>
      <c r="C29" s="38"/>
      <c r="D29" s="28"/>
      <c r="E29" s="56"/>
      <c r="K29" s="52" t="s">
        <v>216</v>
      </c>
      <c r="L29" s="53">
        <f>[2]Infograma!C71</f>
        <v>0</v>
      </c>
      <c r="N29" s="59" t="s">
        <v>217</v>
      </c>
      <c r="O29" s="55">
        <f>[2]Infograma!F71</f>
        <v>12336.818433786995</v>
      </c>
    </row>
    <row r="30" spans="2:15" x14ac:dyDescent="0.2">
      <c r="B30" s="28"/>
      <c r="C30" s="28"/>
      <c r="D30" s="28"/>
      <c r="E30" s="38"/>
      <c r="K30" s="57"/>
      <c r="L30" s="57"/>
      <c r="N30" s="58"/>
      <c r="O30" s="55"/>
    </row>
    <row r="31" spans="2:15" x14ac:dyDescent="0.2">
      <c r="B31" s="28"/>
      <c r="C31" s="28"/>
      <c r="D31" s="28"/>
      <c r="E31" s="38"/>
      <c r="K31" s="52" t="s">
        <v>218</v>
      </c>
      <c r="L31" s="53">
        <f>[2]Infograma!C73</f>
        <v>-51.797680790000001</v>
      </c>
      <c r="N31" s="59" t="s">
        <v>219</v>
      </c>
      <c r="O31" s="55">
        <f>[2]Infograma!F73</f>
        <v>0</v>
      </c>
    </row>
    <row r="32" spans="2:15" x14ac:dyDescent="0.2">
      <c r="B32" s="28"/>
      <c r="C32" s="28"/>
      <c r="D32" s="28"/>
      <c r="E32" s="28"/>
      <c r="N32" s="59"/>
      <c r="O32" s="55"/>
    </row>
    <row r="33" spans="11:15" ht="15" x14ac:dyDescent="0.25">
      <c r="K33" s="50" t="s">
        <v>220</v>
      </c>
      <c r="L33" s="51">
        <f>[2]Infograma!C75</f>
        <v>8447.9208268959992</v>
      </c>
      <c r="N33" s="59" t="s">
        <v>221</v>
      </c>
      <c r="O33" s="55">
        <f>[2]Infograma!F75</f>
        <v>1556.8121771200001</v>
      </c>
    </row>
    <row r="34" spans="11:15" x14ac:dyDescent="0.2">
      <c r="N34" s="59"/>
      <c r="O34" s="55"/>
    </row>
    <row r="35" spans="11:15" ht="15" x14ac:dyDescent="0.25">
      <c r="K35" s="50" t="s">
        <v>222</v>
      </c>
      <c r="L35" s="51">
        <f>[2]Infograma!C77</f>
        <v>2035.6376093859999</v>
      </c>
      <c r="N35" s="59" t="s">
        <v>223</v>
      </c>
      <c r="O35" s="55">
        <f>[2]Infograma!F77</f>
        <v>0</v>
      </c>
    </row>
    <row r="37" spans="11:15" ht="15" x14ac:dyDescent="0.25">
      <c r="K37" s="50" t="s">
        <v>224</v>
      </c>
      <c r="L37" s="51">
        <f>[2]Infograma!C79</f>
        <v>2464.2625590919997</v>
      </c>
    </row>
    <row r="60" spans="9:9" ht="15" x14ac:dyDescent="0.25">
      <c r="I60" s="29"/>
    </row>
  </sheetData>
  <mergeCells count="2">
    <mergeCell ref="B8:H10"/>
    <mergeCell ref="B18:C18"/>
  </mergeCells>
  <pageMargins left="0" right="0" top="0" bottom="0" header="0" footer="0"/>
  <pageSetup paperSize="9"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showGridLines="0" showRowColHeaders="0" zoomScale="80" zoomScaleNormal="80" workbookViewId="0"/>
  </sheetViews>
  <sheetFormatPr defaultColWidth="8.7109375" defaultRowHeight="15" zeroHeight="1" x14ac:dyDescent="0.25"/>
  <cols>
    <col min="1" max="1" width="13.85546875" customWidth="1"/>
    <col min="2" max="2" width="59.7109375" customWidth="1"/>
    <col min="3" max="6" width="20.28515625" customWidth="1"/>
    <col min="16383" max="16383" width="8.7109375" customWidth="1"/>
  </cols>
  <sheetData>
    <row r="1" spans="1:6" ht="15" customHeight="1" x14ac:dyDescent="0.25">
      <c r="B1" s="156"/>
      <c r="C1" s="156"/>
      <c r="D1" s="156"/>
      <c r="E1" s="156"/>
    </row>
    <row r="2" spans="1:6" ht="15" customHeight="1" x14ac:dyDescent="0.25">
      <c r="B2" s="156"/>
      <c r="C2" s="156"/>
      <c r="D2" s="156"/>
      <c r="E2" s="156"/>
    </row>
    <row r="3" spans="1:6" ht="15" customHeight="1" x14ac:dyDescent="0.25">
      <c r="B3" s="156"/>
      <c r="C3" s="156"/>
      <c r="D3" s="156"/>
      <c r="E3" s="156"/>
    </row>
    <row r="4" spans="1:6" ht="15" customHeight="1" x14ac:dyDescent="0.25">
      <c r="B4" s="156"/>
      <c r="C4" s="156"/>
      <c r="D4" s="156"/>
      <c r="E4" s="156"/>
    </row>
    <row r="5" spans="1:6" ht="15" customHeight="1" x14ac:dyDescent="0.25">
      <c r="B5" s="156"/>
      <c r="C5" s="156"/>
      <c r="D5" s="156"/>
      <c r="E5" s="156"/>
    </row>
    <row r="6" spans="1:6" ht="15" customHeight="1" x14ac:dyDescent="0.25">
      <c r="B6" s="156"/>
      <c r="C6" s="156"/>
      <c r="D6" s="156"/>
      <c r="E6" s="156"/>
    </row>
    <row r="7" spans="1:6" ht="24.6" customHeight="1" x14ac:dyDescent="0.25">
      <c r="A7" s="10"/>
      <c r="B7" s="4" t="s">
        <v>0</v>
      </c>
      <c r="C7" s="10"/>
      <c r="D7" s="10"/>
    </row>
    <row r="8" spans="1:6" ht="9.75" customHeight="1" x14ac:dyDescent="0.25">
      <c r="A8" s="10"/>
      <c r="B8" s="4"/>
      <c r="C8" s="10"/>
      <c r="D8" s="10"/>
    </row>
    <row r="9" spans="1:6" ht="32.450000000000003" customHeight="1" x14ac:dyDescent="0.25">
      <c r="A9" s="10"/>
      <c r="B9" s="160"/>
      <c r="C9" s="158" t="s">
        <v>2</v>
      </c>
      <c r="D9" s="159"/>
      <c r="E9" s="158" t="s">
        <v>3</v>
      </c>
      <c r="F9" s="159"/>
    </row>
    <row r="10" spans="1:6" ht="24.6" customHeight="1" x14ac:dyDescent="0.25">
      <c r="A10" s="10"/>
      <c r="B10" s="160"/>
      <c r="C10" s="150" t="s">
        <v>4</v>
      </c>
      <c r="D10" s="150" t="s">
        <v>5</v>
      </c>
      <c r="E10" s="150" t="s">
        <v>6</v>
      </c>
      <c r="F10" s="150" t="s">
        <v>7</v>
      </c>
    </row>
    <row r="11" spans="1:6" ht="27" customHeight="1" x14ac:dyDescent="0.25">
      <c r="A11" s="10"/>
      <c r="B11" s="60" t="s">
        <v>8</v>
      </c>
      <c r="C11" s="61">
        <v>1548549</v>
      </c>
      <c r="D11" s="61">
        <v>1693260</v>
      </c>
      <c r="E11" s="61">
        <v>3440383</v>
      </c>
      <c r="F11" s="61">
        <v>3423710</v>
      </c>
    </row>
    <row r="12" spans="1:6" ht="24.6" customHeight="1" x14ac:dyDescent="0.25">
      <c r="A12" s="10"/>
      <c r="B12" s="62" t="s">
        <v>9</v>
      </c>
      <c r="C12" s="63">
        <v>353035</v>
      </c>
      <c r="D12" s="63">
        <v>172904</v>
      </c>
      <c r="E12" s="63">
        <v>524649</v>
      </c>
      <c r="F12" s="63">
        <v>336060</v>
      </c>
    </row>
    <row r="13" spans="1:6" ht="24.6" customHeight="1" x14ac:dyDescent="0.25">
      <c r="A13" s="10"/>
      <c r="B13" s="60" t="s">
        <v>10</v>
      </c>
      <c r="C13" s="61">
        <v>46520</v>
      </c>
      <c r="D13" s="61">
        <v>95363</v>
      </c>
      <c r="E13" s="61">
        <v>146412</v>
      </c>
      <c r="F13" s="61">
        <v>176151</v>
      </c>
    </row>
    <row r="14" spans="1:6" ht="24.6" customHeight="1" x14ac:dyDescent="0.25">
      <c r="A14" s="10"/>
      <c r="B14" s="62" t="s">
        <v>11</v>
      </c>
      <c r="C14" s="63">
        <v>26846</v>
      </c>
      <c r="D14" s="63">
        <v>54902</v>
      </c>
      <c r="E14" s="63">
        <v>74044</v>
      </c>
      <c r="F14" s="63">
        <v>82989</v>
      </c>
    </row>
    <row r="15" spans="1:6" ht="24.6" customHeight="1" x14ac:dyDescent="0.25">
      <c r="A15" s="10"/>
      <c r="B15" s="60" t="s">
        <v>12</v>
      </c>
      <c r="C15" s="61">
        <v>7074</v>
      </c>
      <c r="D15" s="61">
        <v>144821</v>
      </c>
      <c r="E15" s="61">
        <v>31598</v>
      </c>
      <c r="F15" s="61">
        <v>404037</v>
      </c>
    </row>
    <row r="16" spans="1:6" x14ac:dyDescent="0.25">
      <c r="A16" s="10"/>
      <c r="B16" s="62" t="s">
        <v>13</v>
      </c>
      <c r="C16" s="63">
        <v>259680</v>
      </c>
      <c r="D16" s="63">
        <v>57921</v>
      </c>
      <c r="E16" s="63">
        <v>316218</v>
      </c>
      <c r="F16" s="63">
        <v>90420</v>
      </c>
    </row>
    <row r="17" spans="1:6" ht="24.6" customHeight="1" x14ac:dyDescent="0.25">
      <c r="A17" s="10"/>
      <c r="B17" s="60" t="s">
        <v>14</v>
      </c>
      <c r="C17" s="61" t="s">
        <v>15</v>
      </c>
      <c r="D17" s="61">
        <v>2064</v>
      </c>
      <c r="E17" s="61" t="s">
        <v>15</v>
      </c>
      <c r="F17" s="61">
        <v>64640</v>
      </c>
    </row>
    <row r="18" spans="1:6" ht="24.6" customHeight="1" x14ac:dyDescent="0.25">
      <c r="A18" s="10"/>
      <c r="B18" s="62" t="s">
        <v>16</v>
      </c>
      <c r="C18" s="63" t="s">
        <v>15</v>
      </c>
      <c r="D18" s="63">
        <v>424403</v>
      </c>
      <c r="E18" s="63" t="s">
        <v>15</v>
      </c>
      <c r="F18" s="63">
        <v>424403</v>
      </c>
    </row>
    <row r="19" spans="1:6" ht="24.6" customHeight="1" x14ac:dyDescent="0.25">
      <c r="A19" s="10"/>
      <c r="B19" s="60" t="s">
        <v>17</v>
      </c>
      <c r="C19" s="61">
        <v>35821</v>
      </c>
      <c r="D19" s="61">
        <v>44355</v>
      </c>
      <c r="E19" s="61">
        <v>70265</v>
      </c>
      <c r="F19" s="61">
        <v>91748</v>
      </c>
    </row>
    <row r="20" spans="1:6" ht="24.6" customHeight="1" x14ac:dyDescent="0.25">
      <c r="A20" s="10"/>
      <c r="B20" s="62" t="s">
        <v>18</v>
      </c>
      <c r="C20" s="63">
        <v>-379497</v>
      </c>
      <c r="D20" s="63">
        <v>-447296</v>
      </c>
      <c r="E20" s="63">
        <v>-813875</v>
      </c>
      <c r="F20" s="63">
        <v>-896585</v>
      </c>
    </row>
    <row r="21" spans="1:6" ht="24.6" customHeight="1" thickBot="1" x14ac:dyDescent="0.3">
      <c r="A21" s="10"/>
      <c r="B21" s="64"/>
      <c r="C21" s="65">
        <v>1898028</v>
      </c>
      <c r="D21" s="66">
        <v>2242697</v>
      </c>
      <c r="E21" s="66">
        <v>3789694</v>
      </c>
      <c r="F21" s="66">
        <v>4197573</v>
      </c>
    </row>
    <row r="22" spans="1:6" ht="15.75" thickTop="1" x14ac:dyDescent="0.25">
      <c r="A22" s="10"/>
      <c r="B22" s="10"/>
      <c r="C22" s="10"/>
      <c r="D22" s="10"/>
    </row>
    <row r="23" spans="1:6" hidden="1" x14ac:dyDescent="0.25"/>
    <row r="24" spans="1:6" hidden="1" x14ac:dyDescent="0.25">
      <c r="C24" s="8"/>
      <c r="D24" s="8"/>
    </row>
    <row r="25" spans="1:6" hidden="1" x14ac:dyDescent="0.25">
      <c r="C25" s="7"/>
      <c r="D25" s="7"/>
    </row>
    <row r="26" spans="1:6" hidden="1" x14ac:dyDescent="0.25">
      <c r="C26" s="7"/>
      <c r="D26" s="7"/>
    </row>
    <row r="27" spans="1:6" hidden="1" x14ac:dyDescent="0.25">
      <c r="C27" s="7"/>
      <c r="D27" s="7"/>
    </row>
    <row r="28" spans="1:6" hidden="1" x14ac:dyDescent="0.25"/>
    <row r="29" spans="1:6" hidden="1" x14ac:dyDescent="0.25">
      <c r="C29" s="7"/>
      <c r="D29" s="7"/>
    </row>
    <row r="30" spans="1:6" hidden="1" x14ac:dyDescent="0.25">
      <c r="C30" s="7"/>
      <c r="D30" s="7"/>
    </row>
    <row r="31" spans="1:6" hidden="1" x14ac:dyDescent="0.25">
      <c r="C31" s="7"/>
      <c r="D31" s="7"/>
    </row>
    <row r="32" spans="1:6" hidden="1" x14ac:dyDescent="0.25">
      <c r="C32" s="7"/>
      <c r="D32" s="7"/>
    </row>
    <row r="33" spans="3:4" hidden="1" x14ac:dyDescent="0.25">
      <c r="D33" s="7"/>
    </row>
    <row r="34" spans="3:4" hidden="1" x14ac:dyDescent="0.25">
      <c r="C34" s="7"/>
      <c r="D34" s="7"/>
    </row>
    <row r="35" spans="3:4" hidden="1" x14ac:dyDescent="0.25">
      <c r="C35" s="7"/>
      <c r="D35" s="7"/>
    </row>
    <row r="36" spans="3:4" hidden="1" x14ac:dyDescent="0.25">
      <c r="C36" s="7"/>
      <c r="D36" s="7"/>
    </row>
    <row r="37" spans="3:4" hidden="1" x14ac:dyDescent="0.25">
      <c r="C37" s="7"/>
      <c r="D37" s="7"/>
    </row>
    <row r="38" spans="3:4" hidden="1" x14ac:dyDescent="0.25">
      <c r="C38" s="7"/>
      <c r="D38" s="7"/>
    </row>
    <row r="39" spans="3:4" hidden="1" x14ac:dyDescent="0.25">
      <c r="C39" s="7"/>
      <c r="D39" s="7"/>
    </row>
    <row r="40" spans="3:4" hidden="1" x14ac:dyDescent="0.25">
      <c r="C40" s="7"/>
      <c r="D40" s="7"/>
    </row>
    <row r="41" spans="3:4" x14ac:dyDescent="0.25"/>
    <row r="42" spans="3:4" x14ac:dyDescent="0.25"/>
    <row r="43" spans="3:4" x14ac:dyDescent="0.25"/>
    <row r="44" spans="3:4" x14ac:dyDescent="0.25"/>
    <row r="45" spans="3:4" x14ac:dyDescent="0.25"/>
    <row r="46" spans="3:4" x14ac:dyDescent="0.25"/>
    <row r="47" spans="3:4" x14ac:dyDescent="0.25"/>
    <row r="48" spans="3:4" x14ac:dyDescent="0.25"/>
  </sheetData>
  <mergeCells count="4">
    <mergeCell ref="C9:D9"/>
    <mergeCell ref="B1:E6"/>
    <mergeCell ref="B9:B10"/>
    <mergeCell ref="E9:F9"/>
  </mergeCells>
  <conditionalFormatting sqref="C17:D18">
    <cfRule type="expression" dxfId="13" priority="2">
      <formula>MOD(ROW(),2)=0</formula>
    </cfRule>
  </conditionalFormatting>
  <conditionalFormatting sqref="B11:F20">
    <cfRule type="expression" dxfId="12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0"/>
  <sheetViews>
    <sheetView showGridLines="0" showRowColHeaders="0" zoomScale="80" zoomScaleNormal="80" workbookViewId="0">
      <selection activeCell="B9" sqref="B9:F10"/>
    </sheetView>
  </sheetViews>
  <sheetFormatPr defaultColWidth="8.7109375" defaultRowHeight="15" zeroHeight="1" x14ac:dyDescent="0.25"/>
  <cols>
    <col min="1" max="1" width="12.140625" customWidth="1"/>
    <col min="2" max="2" width="57.7109375" bestFit="1" customWidth="1"/>
    <col min="3" max="5" width="20.5703125" customWidth="1"/>
    <col min="6" max="6" width="24.140625" customWidth="1"/>
    <col min="7" max="7" width="14.7109375" customWidth="1"/>
    <col min="8" max="8" width="19.28515625" customWidth="1"/>
    <col min="9" max="10" width="8.7109375" customWidth="1"/>
  </cols>
  <sheetData>
    <row r="1" spans="2:9" x14ac:dyDescent="0.25"/>
    <row r="2" spans="2:9" x14ac:dyDescent="0.25"/>
    <row r="3" spans="2:9" x14ac:dyDescent="0.25"/>
    <row r="4" spans="2:9" x14ac:dyDescent="0.25"/>
    <row r="5" spans="2:9" x14ac:dyDescent="0.25">
      <c r="B5" s="156"/>
      <c r="C5" s="156"/>
      <c r="D5" s="156"/>
      <c r="E5" s="156"/>
      <c r="F5" s="156"/>
      <c r="G5" s="161"/>
      <c r="H5" s="161"/>
      <c r="I5" s="161"/>
    </row>
    <row r="6" spans="2:9" x14ac:dyDescent="0.25">
      <c r="B6" s="161"/>
      <c r="C6" s="161"/>
      <c r="D6" s="161"/>
      <c r="E6" s="161"/>
      <c r="F6" s="161"/>
      <c r="G6" s="161"/>
      <c r="H6" s="161"/>
      <c r="I6" s="161"/>
    </row>
    <row r="7" spans="2:9" x14ac:dyDescent="0.25">
      <c r="B7" s="161"/>
      <c r="C7" s="161"/>
      <c r="D7" s="161"/>
      <c r="E7" s="161"/>
      <c r="F7" s="161"/>
      <c r="G7" s="161"/>
      <c r="H7" s="161"/>
      <c r="I7" s="161"/>
    </row>
    <row r="8" spans="2:9" ht="21" customHeight="1" x14ac:dyDescent="0.25">
      <c r="B8" s="11" t="s">
        <v>0</v>
      </c>
      <c r="C8" s="11"/>
      <c r="D8" s="11"/>
      <c r="E8" s="2"/>
      <c r="F8" s="2"/>
    </row>
    <row r="9" spans="2:9" ht="24" customHeight="1" x14ac:dyDescent="0.25">
      <c r="B9" s="159"/>
      <c r="C9" s="158" t="s">
        <v>2</v>
      </c>
      <c r="D9" s="159"/>
      <c r="E9" s="158" t="s">
        <v>3</v>
      </c>
      <c r="F9" s="159"/>
    </row>
    <row r="10" spans="2:9" ht="24" customHeight="1" x14ac:dyDescent="0.25">
      <c r="B10" s="159"/>
      <c r="C10" s="150" t="s">
        <v>4</v>
      </c>
      <c r="D10" s="150" t="s">
        <v>5</v>
      </c>
      <c r="E10" s="150" t="s">
        <v>6</v>
      </c>
      <c r="F10" s="150" t="s">
        <v>7</v>
      </c>
    </row>
    <row r="11" spans="2:9" ht="24" customHeight="1" x14ac:dyDescent="0.25">
      <c r="B11" s="60" t="s">
        <v>19</v>
      </c>
      <c r="C11" s="67">
        <v>80483</v>
      </c>
      <c r="D11" s="67">
        <v>77669</v>
      </c>
      <c r="E11" s="67">
        <v>155531</v>
      </c>
      <c r="F11" s="67">
        <v>168274</v>
      </c>
    </row>
    <row r="12" spans="2:9" ht="24" customHeight="1" x14ac:dyDescent="0.25">
      <c r="B12" s="68" t="s">
        <v>20</v>
      </c>
      <c r="C12" s="69">
        <v>1838</v>
      </c>
      <c r="D12" s="69">
        <v>27042</v>
      </c>
      <c r="E12" s="69">
        <v>8037</v>
      </c>
      <c r="F12" s="69">
        <v>42331</v>
      </c>
    </row>
    <row r="13" spans="2:9" ht="24" customHeight="1" x14ac:dyDescent="0.25">
      <c r="B13" s="60" t="s">
        <v>21</v>
      </c>
      <c r="C13" s="67">
        <v>25452</v>
      </c>
      <c r="D13" s="67">
        <v>20963</v>
      </c>
      <c r="E13" s="67">
        <v>47979</v>
      </c>
      <c r="F13" s="67">
        <v>42631</v>
      </c>
    </row>
    <row r="14" spans="2:9" ht="24" customHeight="1" x14ac:dyDescent="0.25">
      <c r="B14" s="68" t="s">
        <v>22</v>
      </c>
      <c r="C14" s="69">
        <v>3017</v>
      </c>
      <c r="D14" s="69">
        <v>4646</v>
      </c>
      <c r="E14" s="69">
        <v>6166</v>
      </c>
      <c r="F14" s="69">
        <v>10155</v>
      </c>
    </row>
    <row r="15" spans="2:9" ht="24" customHeight="1" x14ac:dyDescent="0.25">
      <c r="B15" s="60" t="s">
        <v>23</v>
      </c>
      <c r="C15" s="67">
        <v>34852</v>
      </c>
      <c r="D15" s="67">
        <v>44171</v>
      </c>
      <c r="E15" s="67">
        <v>69754</v>
      </c>
      <c r="F15" s="67">
        <v>78649</v>
      </c>
    </row>
    <row r="16" spans="2:9" ht="24" customHeight="1" x14ac:dyDescent="0.25">
      <c r="B16" s="68" t="s">
        <v>24</v>
      </c>
      <c r="C16" s="69">
        <v>51736</v>
      </c>
      <c r="D16" s="69">
        <v>66813</v>
      </c>
      <c r="E16" s="69">
        <v>104175</v>
      </c>
      <c r="F16" s="69">
        <v>113935</v>
      </c>
    </row>
    <row r="17" spans="2:6" ht="24" customHeight="1" x14ac:dyDescent="0.25">
      <c r="B17" s="60" t="s">
        <v>25</v>
      </c>
      <c r="C17" s="67">
        <v>23992</v>
      </c>
      <c r="D17" s="67">
        <v>712897</v>
      </c>
      <c r="E17" s="67">
        <v>55272</v>
      </c>
      <c r="F17" s="67">
        <v>743008</v>
      </c>
    </row>
    <row r="18" spans="2:6" ht="24" customHeight="1" x14ac:dyDescent="0.25">
      <c r="B18" s="62" t="s">
        <v>26</v>
      </c>
      <c r="C18" s="70">
        <v>48854</v>
      </c>
      <c r="D18" s="70">
        <v>46168</v>
      </c>
      <c r="E18" s="70">
        <v>98288</v>
      </c>
      <c r="F18" s="70">
        <v>92253</v>
      </c>
    </row>
    <row r="19" spans="2:6" ht="24" customHeight="1" x14ac:dyDescent="0.25">
      <c r="B19" s="60" t="s">
        <v>27</v>
      </c>
      <c r="C19" s="67">
        <v>871396</v>
      </c>
      <c r="D19" s="67">
        <v>916241</v>
      </c>
      <c r="E19" s="67">
        <v>1785145</v>
      </c>
      <c r="F19" s="67">
        <v>1699161</v>
      </c>
    </row>
    <row r="20" spans="2:6" ht="24" customHeight="1" x14ac:dyDescent="0.25">
      <c r="B20" s="62" t="s">
        <v>28</v>
      </c>
      <c r="C20" s="70">
        <v>26846</v>
      </c>
      <c r="D20" s="70">
        <v>54902</v>
      </c>
      <c r="E20" s="70">
        <v>74044</v>
      </c>
      <c r="F20" s="70">
        <v>82989</v>
      </c>
    </row>
    <row r="21" spans="2:6" ht="27" customHeight="1" x14ac:dyDescent="0.25">
      <c r="B21" s="60" t="s">
        <v>29</v>
      </c>
      <c r="C21" s="67">
        <v>31559</v>
      </c>
      <c r="D21" s="67">
        <v>11020</v>
      </c>
      <c r="E21" s="67">
        <v>40008</v>
      </c>
      <c r="F21" s="67">
        <v>18165</v>
      </c>
    </row>
    <row r="22" spans="2:6" ht="24" customHeight="1" thickBot="1" x14ac:dyDescent="0.3">
      <c r="B22" s="71"/>
      <c r="C22" s="72">
        <v>1200025</v>
      </c>
      <c r="D22" s="73">
        <v>1982532</v>
      </c>
      <c r="E22" s="73">
        <v>2444399</v>
      </c>
      <c r="F22" s="73">
        <v>3091551</v>
      </c>
    </row>
    <row r="23" spans="2:6" ht="15.75" thickTop="1" x14ac:dyDescent="0.25">
      <c r="B23" s="27"/>
      <c r="C23" s="27"/>
      <c r="D23" s="27"/>
      <c r="E23" s="27"/>
      <c r="F23" s="27"/>
    </row>
    <row r="24" spans="2:6" x14ac:dyDescent="0.25"/>
    <row r="25" spans="2:6" hidden="1" x14ac:dyDescent="0.25"/>
    <row r="26" spans="2:6" hidden="1" x14ac:dyDescent="0.25">
      <c r="E26" s="8"/>
      <c r="F26" s="8"/>
    </row>
    <row r="27" spans="2:6" hidden="1" x14ac:dyDescent="0.25">
      <c r="E27" s="7"/>
      <c r="F27" s="7"/>
    </row>
    <row r="28" spans="2:6" hidden="1" x14ac:dyDescent="0.25">
      <c r="E28" s="7"/>
      <c r="F28" s="7"/>
    </row>
    <row r="29" spans="2:6" hidden="1" x14ac:dyDescent="0.25">
      <c r="E29" s="7"/>
      <c r="F29" s="7"/>
    </row>
    <row r="30" spans="2:6" hidden="1" x14ac:dyDescent="0.25">
      <c r="E30" s="7"/>
      <c r="F30" s="7"/>
    </row>
    <row r="31" spans="2:6" hidden="1" x14ac:dyDescent="0.25">
      <c r="E31" s="7"/>
      <c r="F31" s="7"/>
    </row>
    <row r="32" spans="2:6" hidden="1" x14ac:dyDescent="0.25">
      <c r="E32" s="7"/>
      <c r="F32" s="7"/>
    </row>
    <row r="33" spans="5:6" hidden="1" x14ac:dyDescent="0.25">
      <c r="E33" s="7"/>
      <c r="F33" s="7"/>
    </row>
    <row r="34" spans="5:6" hidden="1" x14ac:dyDescent="0.25">
      <c r="E34" s="7"/>
      <c r="F34" s="7"/>
    </row>
    <row r="35" spans="5:6" hidden="1" x14ac:dyDescent="0.25">
      <c r="E35" s="7"/>
      <c r="F35" s="7"/>
    </row>
    <row r="36" spans="5:6" hidden="1" x14ac:dyDescent="0.25">
      <c r="E36" s="7"/>
      <c r="F36" s="7"/>
    </row>
    <row r="37" spans="5:6" hidden="1" x14ac:dyDescent="0.25">
      <c r="E37" s="7"/>
      <c r="F37" s="7"/>
    </row>
    <row r="38" spans="5:6" hidden="1" x14ac:dyDescent="0.25">
      <c r="E38" s="7"/>
      <c r="F38" s="7"/>
    </row>
    <row r="39" spans="5:6" hidden="1" x14ac:dyDescent="0.25">
      <c r="E39" s="7"/>
      <c r="F39" s="7"/>
    </row>
    <row r="40" spans="5:6" x14ac:dyDescent="0.25"/>
  </sheetData>
  <mergeCells count="4">
    <mergeCell ref="B5:I7"/>
    <mergeCell ref="E9:F9"/>
    <mergeCell ref="C9:D9"/>
    <mergeCell ref="B9:B10"/>
  </mergeCells>
  <conditionalFormatting sqref="B11:F21">
    <cfRule type="expression" dxfId="11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5"/>
  <sheetViews>
    <sheetView showGridLines="0" showRowColHeaders="0" zoomScale="80" zoomScaleNormal="80" workbookViewId="0"/>
  </sheetViews>
  <sheetFormatPr defaultColWidth="8.7109375" defaultRowHeight="15" zeroHeight="1" x14ac:dyDescent="0.25"/>
  <cols>
    <col min="1" max="1" width="15.28515625" customWidth="1"/>
    <col min="2" max="2" width="47.140625" bestFit="1" customWidth="1"/>
    <col min="3" max="4" width="16.140625" customWidth="1"/>
    <col min="5" max="5" width="9" customWidth="1"/>
    <col min="6" max="6" width="0.85546875" style="27" customWidth="1"/>
    <col min="7" max="8" width="16.140625" customWidth="1"/>
    <col min="9" max="9" width="9" style="12" customWidth="1"/>
    <col min="10" max="10" width="10.5703125" customWidth="1"/>
    <col min="11" max="11" width="17.5703125" customWidth="1"/>
    <col min="12" max="12" width="12.140625" customWidth="1"/>
  </cols>
  <sheetData>
    <row r="1" spans="2:11" x14ac:dyDescent="0.25"/>
    <row r="2" spans="2:11" x14ac:dyDescent="0.25"/>
    <row r="3" spans="2:11" x14ac:dyDescent="0.25"/>
    <row r="4" spans="2:11" x14ac:dyDescent="0.25"/>
    <row r="5" spans="2:11" x14ac:dyDescent="0.25"/>
    <row r="6" spans="2:11" ht="27.95" customHeight="1" x14ac:dyDescent="0.25">
      <c r="B6" s="14"/>
      <c r="C6" s="14"/>
      <c r="D6" s="14"/>
      <c r="E6" s="14"/>
      <c r="F6" s="31"/>
      <c r="G6" s="14"/>
      <c r="H6" s="14"/>
      <c r="I6" s="13"/>
      <c r="J6" s="5"/>
      <c r="K6" s="5"/>
    </row>
    <row r="7" spans="2:11" ht="27.95" customHeight="1" thickBot="1" x14ac:dyDescent="0.3">
      <c r="B7" s="14"/>
      <c r="C7" s="14"/>
      <c r="D7" s="14"/>
      <c r="E7" s="14"/>
      <c r="F7" s="31"/>
      <c r="G7" s="14"/>
      <c r="H7" s="14"/>
      <c r="I7" s="13"/>
      <c r="J7" s="5"/>
      <c r="K7" s="5"/>
    </row>
    <row r="8" spans="2:11" s="15" customFormat="1" ht="23.45" customHeight="1" thickBot="1" x14ac:dyDescent="0.3">
      <c r="B8" s="162" t="s">
        <v>30</v>
      </c>
      <c r="C8" s="158" t="s">
        <v>2</v>
      </c>
      <c r="D8" s="159"/>
      <c r="E8" s="159"/>
      <c r="F8" s="74"/>
      <c r="G8" s="158" t="s">
        <v>3</v>
      </c>
      <c r="H8" s="159"/>
      <c r="I8" s="159"/>
    </row>
    <row r="9" spans="2:11" s="15" customFormat="1" ht="30" customHeight="1" x14ac:dyDescent="0.25">
      <c r="B9" s="162"/>
      <c r="C9" s="150" t="s">
        <v>4</v>
      </c>
      <c r="D9" s="150" t="s">
        <v>5</v>
      </c>
      <c r="E9" s="150" t="s">
        <v>31</v>
      </c>
      <c r="F9" s="75"/>
      <c r="G9" s="150" t="s">
        <v>6</v>
      </c>
      <c r="H9" s="150" t="s">
        <v>7</v>
      </c>
      <c r="I9" s="150" t="s">
        <v>31</v>
      </c>
    </row>
    <row r="10" spans="2:11" s="15" customFormat="1" ht="23.45" customHeight="1" x14ac:dyDescent="0.25">
      <c r="B10" s="76" t="s">
        <v>32</v>
      </c>
      <c r="C10" s="77">
        <v>369011</v>
      </c>
      <c r="D10" s="77">
        <v>342497</v>
      </c>
      <c r="E10" s="78">
        <v>7.74</v>
      </c>
      <c r="F10" s="79"/>
      <c r="G10" s="77">
        <v>364974</v>
      </c>
      <c r="H10" s="77">
        <v>925713</v>
      </c>
      <c r="I10" s="78">
        <v>-60.57</v>
      </c>
    </row>
    <row r="11" spans="2:11" s="15" customFormat="1" ht="23.45" customHeight="1" x14ac:dyDescent="0.25">
      <c r="B11" s="80" t="s">
        <v>33</v>
      </c>
      <c r="C11" s="81">
        <v>187438</v>
      </c>
      <c r="D11" s="81">
        <v>513948</v>
      </c>
      <c r="E11" s="82">
        <v>-63.53</v>
      </c>
      <c r="F11" s="79"/>
      <c r="G11" s="81">
        <v>154551</v>
      </c>
      <c r="H11" s="81">
        <v>747908</v>
      </c>
      <c r="I11" s="82">
        <v>-79.34</v>
      </c>
    </row>
    <row r="12" spans="2:11" s="15" customFormat="1" ht="23.45" customHeight="1" x14ac:dyDescent="0.25">
      <c r="B12" s="76" t="s">
        <v>34</v>
      </c>
      <c r="C12" s="77">
        <v>133702</v>
      </c>
      <c r="D12" s="77">
        <v>-624206</v>
      </c>
      <c r="E12" s="78" t="s">
        <v>15</v>
      </c>
      <c r="F12" s="79"/>
      <c r="G12" s="77">
        <v>823375</v>
      </c>
      <c r="H12" s="77">
        <v>-558846</v>
      </c>
      <c r="I12" s="78" t="s">
        <v>15</v>
      </c>
    </row>
    <row r="13" spans="2:11" s="15" customFormat="1" ht="23.45" customHeight="1" x14ac:dyDescent="0.25">
      <c r="B13" s="80" t="s">
        <v>35</v>
      </c>
      <c r="C13" s="81">
        <v>51736</v>
      </c>
      <c r="D13" s="81">
        <v>66813</v>
      </c>
      <c r="E13" s="82">
        <v>-22.57</v>
      </c>
      <c r="F13" s="79"/>
      <c r="G13" s="81">
        <v>104175</v>
      </c>
      <c r="H13" s="81">
        <v>113935</v>
      </c>
      <c r="I13" s="82">
        <v>-8.57</v>
      </c>
    </row>
    <row r="14" spans="2:11" s="15" customFormat="1" ht="23.45" customHeight="1" x14ac:dyDescent="0.25">
      <c r="B14" s="83" t="s">
        <v>36</v>
      </c>
      <c r="C14" s="84">
        <v>741887</v>
      </c>
      <c r="D14" s="85">
        <v>299052</v>
      </c>
      <c r="E14" s="86">
        <v>148.08000000000001</v>
      </c>
      <c r="F14" s="87"/>
      <c r="G14" s="88">
        <v>1447075</v>
      </c>
      <c r="H14" s="85">
        <v>1228710</v>
      </c>
      <c r="I14" s="86">
        <v>17.77</v>
      </c>
    </row>
    <row r="15" spans="2:11" s="15" customFormat="1" ht="23.45" customHeight="1" x14ac:dyDescent="0.25">
      <c r="B15" s="89" t="s">
        <v>37</v>
      </c>
      <c r="C15" s="90"/>
      <c r="D15" s="90"/>
      <c r="E15" s="91"/>
      <c r="F15" s="92"/>
      <c r="G15" s="90"/>
      <c r="H15" s="90"/>
      <c r="I15" s="91"/>
    </row>
    <row r="16" spans="2:11" s="15" customFormat="1" x14ac:dyDescent="0.25">
      <c r="B16" s="76" t="s">
        <v>38</v>
      </c>
      <c r="C16" s="77" t="s">
        <v>15</v>
      </c>
      <c r="D16" s="77">
        <v>-424403</v>
      </c>
      <c r="E16" s="78" t="s">
        <v>15</v>
      </c>
      <c r="F16" s="79"/>
      <c r="G16" s="77" t="s">
        <v>15</v>
      </c>
      <c r="H16" s="77">
        <v>-424403</v>
      </c>
      <c r="I16" s="78" t="s">
        <v>15</v>
      </c>
    </row>
    <row r="17" spans="2:9" s="15" customFormat="1" x14ac:dyDescent="0.25">
      <c r="B17" s="80" t="s">
        <v>39</v>
      </c>
      <c r="C17" s="81" t="s">
        <v>15</v>
      </c>
      <c r="D17" s="81">
        <v>688031</v>
      </c>
      <c r="E17" s="82" t="s">
        <v>15</v>
      </c>
      <c r="F17" s="79"/>
      <c r="G17" s="81" t="s">
        <v>15</v>
      </c>
      <c r="H17" s="81">
        <v>688031</v>
      </c>
      <c r="I17" s="82" t="s">
        <v>15</v>
      </c>
    </row>
    <row r="18" spans="2:9" s="15" customFormat="1" ht="23.45" customHeight="1" x14ac:dyDescent="0.25">
      <c r="B18" s="76" t="s">
        <v>40</v>
      </c>
      <c r="C18" s="77">
        <v>-429840</v>
      </c>
      <c r="D18" s="77" t="s">
        <v>15</v>
      </c>
      <c r="E18" s="78" t="s">
        <v>15</v>
      </c>
      <c r="F18" s="79"/>
      <c r="G18" s="77">
        <v>-429840</v>
      </c>
      <c r="H18" s="77" t="s">
        <v>15</v>
      </c>
      <c r="I18" s="78" t="s">
        <v>15</v>
      </c>
    </row>
    <row r="19" spans="2:9" s="15" customFormat="1" ht="23.45" customHeight="1" thickBot="1" x14ac:dyDescent="0.3">
      <c r="B19" s="89" t="s">
        <v>41</v>
      </c>
      <c r="C19" s="93">
        <v>312047</v>
      </c>
      <c r="D19" s="94">
        <v>562680</v>
      </c>
      <c r="E19" s="95">
        <v>-44.54</v>
      </c>
      <c r="F19" s="26"/>
      <c r="G19" s="96">
        <v>1017235</v>
      </c>
      <c r="H19" s="94">
        <v>1492338</v>
      </c>
      <c r="I19" s="95">
        <v>-31.84</v>
      </c>
    </row>
    <row r="20" spans="2:9" ht="15.75" thickTop="1" x14ac:dyDescent="0.25"/>
    <row r="21" spans="2:9" x14ac:dyDescent="0.25"/>
    <row r="22" spans="2:9" x14ac:dyDescent="0.25">
      <c r="F22" s="32"/>
      <c r="G22" s="7"/>
    </row>
    <row r="23" spans="2:9" x14ac:dyDescent="0.25">
      <c r="F23" s="32"/>
      <c r="G23" s="7"/>
    </row>
    <row r="24" spans="2:9" x14ac:dyDescent="0.25">
      <c r="F24" s="32"/>
      <c r="G24" s="7"/>
    </row>
    <row r="25" spans="2:9" x14ac:dyDescent="0.25">
      <c r="F25" s="32"/>
      <c r="G25" s="7"/>
    </row>
    <row r="26" spans="2:9" x14ac:dyDescent="0.25">
      <c r="F26" s="32"/>
      <c r="G26" s="7"/>
    </row>
    <row r="27" spans="2:9" x14ac:dyDescent="0.25">
      <c r="B27" s="12"/>
      <c r="C27" s="12"/>
      <c r="D27" s="12"/>
      <c r="E27" s="12"/>
      <c r="I27"/>
    </row>
    <row r="28" spans="2:9" x14ac:dyDescent="0.25">
      <c r="B28" s="12"/>
      <c r="C28" s="12"/>
      <c r="D28" s="12"/>
      <c r="E28" s="12"/>
      <c r="I28"/>
    </row>
    <row r="29" spans="2:9" x14ac:dyDescent="0.25">
      <c r="B29" s="12"/>
      <c r="C29" s="12"/>
      <c r="D29" s="12"/>
      <c r="E29" s="12"/>
      <c r="I29"/>
    </row>
    <row r="30" spans="2:9" x14ac:dyDescent="0.25">
      <c r="B30" s="12"/>
      <c r="C30" s="12"/>
      <c r="D30" s="12"/>
      <c r="E30" s="12"/>
      <c r="I30"/>
    </row>
    <row r="31" spans="2:9" x14ac:dyDescent="0.25">
      <c r="B31" s="12"/>
      <c r="C31" s="12"/>
      <c r="D31" s="12"/>
      <c r="E31" s="12"/>
      <c r="I31"/>
    </row>
    <row r="32" spans="2:9" x14ac:dyDescent="0.25"/>
    <row r="33" spans="2:9" x14ac:dyDescent="0.25"/>
    <row r="34" spans="2:9" x14ac:dyDescent="0.25">
      <c r="B34" s="12"/>
      <c r="C34" s="12"/>
      <c r="D34" s="12"/>
      <c r="E34" s="12"/>
      <c r="I34"/>
    </row>
    <row r="35" spans="2:9" x14ac:dyDescent="0.25">
      <c r="B35" s="12"/>
      <c r="C35" s="12"/>
      <c r="D35" s="12"/>
      <c r="E35" s="12"/>
      <c r="I35"/>
    </row>
    <row r="36" spans="2:9" x14ac:dyDescent="0.25">
      <c r="B36" s="12"/>
      <c r="C36" s="12"/>
      <c r="D36" s="12"/>
      <c r="E36" s="12"/>
      <c r="I36"/>
    </row>
    <row r="37" spans="2:9" x14ac:dyDescent="0.25">
      <c r="B37" s="12"/>
      <c r="C37" s="12"/>
      <c r="D37" s="12"/>
      <c r="E37" s="12"/>
      <c r="I37"/>
    </row>
    <row r="38" spans="2:9" x14ac:dyDescent="0.25">
      <c r="B38" s="12"/>
      <c r="C38" s="12"/>
      <c r="D38" s="12"/>
      <c r="E38" s="12"/>
      <c r="I38"/>
    </row>
    <row r="39" spans="2:9" x14ac:dyDescent="0.25">
      <c r="B39" s="12"/>
      <c r="C39" s="12"/>
      <c r="D39" s="12"/>
      <c r="E39" s="12"/>
      <c r="I39"/>
    </row>
    <row r="40" spans="2:9" x14ac:dyDescent="0.25"/>
    <row r="41" spans="2:9" x14ac:dyDescent="0.25"/>
    <row r="42" spans="2:9" x14ac:dyDescent="0.25"/>
    <row r="43" spans="2:9" ht="3.75" customHeight="1" x14ac:dyDescent="0.25"/>
    <row r="44" spans="2:9" x14ac:dyDescent="0.25"/>
    <row r="45" spans="2:9" x14ac:dyDescent="0.25"/>
  </sheetData>
  <mergeCells count="3">
    <mergeCell ref="B8:B9"/>
    <mergeCell ref="C8:E8"/>
    <mergeCell ref="G8:I8"/>
  </mergeCells>
  <conditionalFormatting sqref="C18:E18">
    <cfRule type="expression" dxfId="10" priority="3">
      <formula>MOD(ROW(),2)=0</formula>
    </cfRule>
  </conditionalFormatting>
  <conditionalFormatting sqref="B10:E19 G10:H19">
    <cfRule type="expression" dxfId="9" priority="2">
      <formula>MOD(ROW(),2)=0</formula>
    </cfRule>
  </conditionalFormatting>
  <conditionalFormatting sqref="B10:E19 G10:I19">
    <cfRule type="expression" dxfId="8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showGridLines="0" showRowColHeaders="0" zoomScale="80" zoomScaleNormal="80" workbookViewId="0"/>
  </sheetViews>
  <sheetFormatPr defaultColWidth="2.7109375" defaultRowHeight="15" zeroHeight="1" x14ac:dyDescent="0.25"/>
  <cols>
    <col min="1" max="1" width="12.42578125" customWidth="1"/>
    <col min="2" max="2" width="61.5703125" bestFit="1" customWidth="1"/>
    <col min="3" max="5" width="19.140625" customWidth="1"/>
    <col min="6" max="6" width="21.85546875" customWidth="1"/>
    <col min="7" max="7" width="13.85546875" customWidth="1"/>
  </cols>
  <sheetData>
    <row r="1" spans="2:7" x14ac:dyDescent="0.25"/>
    <row r="2" spans="2:7" x14ac:dyDescent="0.25"/>
    <row r="3" spans="2:7" x14ac:dyDescent="0.25"/>
    <row r="4" spans="2:7" x14ac:dyDescent="0.25">
      <c r="B4" s="163"/>
      <c r="C4" s="163"/>
      <c r="D4" s="163"/>
      <c r="E4" s="164"/>
      <c r="F4" s="164"/>
      <c r="G4" s="164"/>
    </row>
    <row r="5" spans="2:7" x14ac:dyDescent="0.25">
      <c r="B5" s="164"/>
      <c r="C5" s="164"/>
      <c r="D5" s="164"/>
      <c r="E5" s="164"/>
      <c r="F5" s="164"/>
      <c r="G5" s="164"/>
    </row>
    <row r="6" spans="2:7" ht="21.95" customHeight="1" x14ac:dyDescent="0.25">
      <c r="B6" s="164"/>
      <c r="C6" s="164"/>
      <c r="D6" s="164"/>
      <c r="E6" s="164"/>
      <c r="F6" s="164"/>
      <c r="G6" s="164"/>
    </row>
    <row r="7" spans="2:7" ht="21.6" customHeight="1" x14ac:dyDescent="0.25">
      <c r="B7" s="6" t="s">
        <v>0</v>
      </c>
      <c r="C7" s="6"/>
      <c r="D7" s="6"/>
      <c r="E7" s="2"/>
      <c r="F7" s="2"/>
    </row>
    <row r="8" spans="2:7" ht="21.6" customHeight="1" x14ac:dyDescent="0.25">
      <c r="B8" s="159"/>
      <c r="C8" s="158" t="s">
        <v>2</v>
      </c>
      <c r="D8" s="159"/>
      <c r="E8" s="158" t="s">
        <v>3</v>
      </c>
      <c r="F8" s="159"/>
    </row>
    <row r="9" spans="2:7" ht="20.45" customHeight="1" x14ac:dyDescent="0.25">
      <c r="B9" s="159"/>
      <c r="C9" s="150" t="s">
        <v>4</v>
      </c>
      <c r="D9" s="150" t="s">
        <v>5</v>
      </c>
      <c r="E9" s="150" t="s">
        <v>6</v>
      </c>
      <c r="F9" s="150" t="s">
        <v>7</v>
      </c>
    </row>
    <row r="10" spans="2:7" ht="20.45" customHeight="1" x14ac:dyDescent="0.25">
      <c r="B10" s="64" t="s">
        <v>42</v>
      </c>
      <c r="C10" s="61"/>
      <c r="D10" s="97"/>
      <c r="E10" s="61"/>
      <c r="F10" s="97"/>
    </row>
    <row r="11" spans="2:7" ht="20.45" customHeight="1" x14ac:dyDescent="0.25">
      <c r="B11" s="62" t="s">
        <v>43</v>
      </c>
      <c r="C11" s="63">
        <v>8095</v>
      </c>
      <c r="D11" s="63">
        <v>12393</v>
      </c>
      <c r="E11" s="63">
        <v>15375</v>
      </c>
      <c r="F11" s="63">
        <v>21165</v>
      </c>
    </row>
    <row r="12" spans="2:7" ht="20.45" customHeight="1" x14ac:dyDescent="0.25">
      <c r="B12" s="60" t="s">
        <v>44</v>
      </c>
      <c r="C12" s="61">
        <v>2794</v>
      </c>
      <c r="D12" s="61">
        <v>5855</v>
      </c>
      <c r="E12" s="61">
        <v>4840</v>
      </c>
      <c r="F12" s="61">
        <v>11553</v>
      </c>
    </row>
    <row r="13" spans="2:7" ht="20.45" customHeight="1" x14ac:dyDescent="0.25">
      <c r="B13" s="62" t="s">
        <v>45</v>
      </c>
      <c r="C13" s="63">
        <v>2860</v>
      </c>
      <c r="D13" s="63">
        <v>5127</v>
      </c>
      <c r="E13" s="63">
        <v>4984</v>
      </c>
      <c r="F13" s="63">
        <v>8680</v>
      </c>
    </row>
    <row r="14" spans="2:7" ht="20.45" customHeight="1" x14ac:dyDescent="0.25">
      <c r="B14" s="60" t="s">
        <v>46</v>
      </c>
      <c r="C14" s="61">
        <v>4018</v>
      </c>
      <c r="D14" s="61" t="s">
        <v>15</v>
      </c>
      <c r="E14" s="61" t="s">
        <v>15</v>
      </c>
      <c r="F14" s="61" t="s">
        <v>15</v>
      </c>
    </row>
    <row r="15" spans="2:7" ht="20.45" customHeight="1" x14ac:dyDescent="0.25">
      <c r="B15" s="62" t="s">
        <v>47</v>
      </c>
      <c r="C15" s="63">
        <v>1029</v>
      </c>
      <c r="D15" s="63">
        <v>2740</v>
      </c>
      <c r="E15" s="63">
        <v>2541</v>
      </c>
      <c r="F15" s="63">
        <v>5761</v>
      </c>
    </row>
    <row r="16" spans="2:7" ht="20.45" customHeight="1" x14ac:dyDescent="0.25">
      <c r="B16" s="60" t="s">
        <v>48</v>
      </c>
      <c r="C16" s="61" t="s">
        <v>15</v>
      </c>
      <c r="D16" s="61">
        <v>96751</v>
      </c>
      <c r="E16" s="61" t="s">
        <v>15</v>
      </c>
      <c r="F16" s="61">
        <v>63904</v>
      </c>
    </row>
    <row r="17" spans="2:6" ht="20.45" customHeight="1" x14ac:dyDescent="0.25">
      <c r="B17" s="62" t="s">
        <v>49</v>
      </c>
      <c r="C17" s="63">
        <v>486720</v>
      </c>
      <c r="D17" s="63">
        <v>461083</v>
      </c>
      <c r="E17" s="63">
        <v>1800960</v>
      </c>
      <c r="F17" s="63">
        <v>613394</v>
      </c>
    </row>
    <row r="18" spans="2:6" ht="20.45" customHeight="1" x14ac:dyDescent="0.25">
      <c r="B18" s="60" t="s">
        <v>50</v>
      </c>
      <c r="C18" s="61">
        <v>2680</v>
      </c>
      <c r="D18" s="61">
        <v>23315</v>
      </c>
      <c r="E18" s="61">
        <v>2680</v>
      </c>
      <c r="F18" s="61">
        <v>45979</v>
      </c>
    </row>
    <row r="19" spans="2:6" ht="20.45" customHeight="1" x14ac:dyDescent="0.25">
      <c r="B19" s="62" t="s">
        <v>51</v>
      </c>
      <c r="C19" s="63">
        <v>3557</v>
      </c>
      <c r="D19" s="63">
        <v>241415</v>
      </c>
      <c r="E19" s="63">
        <v>7859</v>
      </c>
      <c r="F19" s="63">
        <v>241415</v>
      </c>
    </row>
    <row r="20" spans="2:6" ht="20.45" customHeight="1" x14ac:dyDescent="0.25">
      <c r="B20" s="60" t="s">
        <v>52</v>
      </c>
      <c r="C20" s="61">
        <v>4806</v>
      </c>
      <c r="D20" s="61">
        <v>9891</v>
      </c>
      <c r="E20" s="61">
        <v>16334</v>
      </c>
      <c r="F20" s="61">
        <v>12517</v>
      </c>
    </row>
    <row r="21" spans="2:6" ht="20.45" customHeight="1" x14ac:dyDescent="0.25">
      <c r="B21" s="62" t="s">
        <v>53</v>
      </c>
      <c r="C21" s="63">
        <v>733</v>
      </c>
      <c r="D21" s="63">
        <v>-8269</v>
      </c>
      <c r="E21" s="63">
        <v>-430</v>
      </c>
      <c r="F21" s="63">
        <v>-10171</v>
      </c>
    </row>
    <row r="22" spans="2:6" ht="20.45" customHeight="1" x14ac:dyDescent="0.25">
      <c r="B22" s="60"/>
      <c r="C22" s="98">
        <v>517292</v>
      </c>
      <c r="D22" s="99">
        <v>850301</v>
      </c>
      <c r="E22" s="99">
        <v>1855143</v>
      </c>
      <c r="F22" s="99">
        <v>1014197</v>
      </c>
    </row>
    <row r="23" spans="2:6" ht="20.45" customHeight="1" x14ac:dyDescent="0.25">
      <c r="B23" s="71" t="s">
        <v>54</v>
      </c>
      <c r="C23" s="63"/>
      <c r="D23" s="63"/>
      <c r="E23" s="63"/>
      <c r="F23" s="63"/>
    </row>
    <row r="24" spans="2:6" ht="20.45" customHeight="1" x14ac:dyDescent="0.25">
      <c r="B24" s="60" t="s">
        <v>55</v>
      </c>
      <c r="C24" s="61">
        <v>-224291</v>
      </c>
      <c r="D24" s="61">
        <v>-200177</v>
      </c>
      <c r="E24" s="61">
        <v>-473701</v>
      </c>
      <c r="F24" s="61">
        <v>-398641</v>
      </c>
    </row>
    <row r="25" spans="2:6" ht="20.45" customHeight="1" x14ac:dyDescent="0.25">
      <c r="B25" s="62" t="s">
        <v>56</v>
      </c>
      <c r="C25" s="63">
        <v>-2995</v>
      </c>
      <c r="D25" s="63">
        <v>-2907</v>
      </c>
      <c r="E25" s="63">
        <v>-5982</v>
      </c>
      <c r="F25" s="63">
        <v>-5784</v>
      </c>
    </row>
    <row r="26" spans="2:6" ht="20.45" customHeight="1" x14ac:dyDescent="0.25">
      <c r="B26" s="60" t="s">
        <v>57</v>
      </c>
      <c r="C26" s="61">
        <v>-999</v>
      </c>
      <c r="D26" s="61">
        <v>-4153</v>
      </c>
      <c r="E26" s="61">
        <v>-4922</v>
      </c>
      <c r="F26" s="61">
        <v>-7599</v>
      </c>
    </row>
    <row r="27" spans="2:6" ht="20.45" customHeight="1" x14ac:dyDescent="0.25">
      <c r="B27" s="62" t="s">
        <v>46</v>
      </c>
      <c r="C27" s="63" t="s">
        <v>15</v>
      </c>
      <c r="D27" s="63">
        <v>-12899</v>
      </c>
      <c r="E27" s="63">
        <v>-13000</v>
      </c>
      <c r="F27" s="63">
        <v>-30353</v>
      </c>
    </row>
    <row r="28" spans="2:6" ht="20.45" customHeight="1" x14ac:dyDescent="0.25">
      <c r="B28" s="60" t="s">
        <v>58</v>
      </c>
      <c r="C28" s="61">
        <v>-2212</v>
      </c>
      <c r="D28" s="61">
        <v>-2729</v>
      </c>
      <c r="E28" s="61">
        <v>-4585</v>
      </c>
      <c r="F28" s="61">
        <v>-5472</v>
      </c>
    </row>
    <row r="29" spans="2:6" ht="20.45" customHeight="1" x14ac:dyDescent="0.25">
      <c r="B29" s="62" t="s">
        <v>48</v>
      </c>
      <c r="C29" s="63">
        <v>-415950</v>
      </c>
      <c r="D29" s="63" t="s">
        <v>15</v>
      </c>
      <c r="E29" s="63">
        <v>-2167950</v>
      </c>
      <c r="F29" s="63" t="s">
        <v>15</v>
      </c>
    </row>
    <row r="30" spans="2:6" ht="20.45" customHeight="1" x14ac:dyDescent="0.25">
      <c r="B30" s="60" t="s">
        <v>59</v>
      </c>
      <c r="C30" s="61">
        <v>-1313</v>
      </c>
      <c r="D30" s="61">
        <v>-2023</v>
      </c>
      <c r="E30" s="61">
        <v>-2677</v>
      </c>
      <c r="F30" s="61">
        <v>-3740</v>
      </c>
    </row>
    <row r="31" spans="2:6" ht="20.45" customHeight="1" x14ac:dyDescent="0.25">
      <c r="B31" s="62" t="s">
        <v>52</v>
      </c>
      <c r="C31" s="63">
        <v>-3234</v>
      </c>
      <c r="D31" s="63">
        <v>-1207</v>
      </c>
      <c r="E31" s="63">
        <v>-5701</v>
      </c>
      <c r="F31" s="63">
        <v>-3762</v>
      </c>
    </row>
    <row r="32" spans="2:6" x14ac:dyDescent="0.25">
      <c r="B32" s="60"/>
      <c r="C32" s="100">
        <v>-650994</v>
      </c>
      <c r="D32" s="101">
        <v>-226095</v>
      </c>
      <c r="E32" s="101">
        <v>-2678518</v>
      </c>
      <c r="F32" s="101">
        <v>-455351</v>
      </c>
    </row>
    <row r="33" spans="2:6" ht="15.75" thickBot="1" x14ac:dyDescent="0.3">
      <c r="B33" s="71" t="s">
        <v>60</v>
      </c>
      <c r="C33" s="102">
        <v>-133702</v>
      </c>
      <c r="D33" s="103">
        <v>624206</v>
      </c>
      <c r="E33" s="103">
        <v>-823375</v>
      </c>
      <c r="F33" s="103">
        <v>558846</v>
      </c>
    </row>
    <row r="34" spans="2:6" ht="15.75" thickTop="1" x14ac:dyDescent="0.25"/>
    <row r="35" spans="2:6" x14ac:dyDescent="0.25"/>
    <row r="36" spans="2:6" x14ac:dyDescent="0.25"/>
    <row r="37" spans="2:6" x14ac:dyDescent="0.25"/>
    <row r="38" spans="2:6" x14ac:dyDescent="0.25"/>
  </sheetData>
  <mergeCells count="4">
    <mergeCell ref="B4:G6"/>
    <mergeCell ref="C8:D8"/>
    <mergeCell ref="E8:F8"/>
    <mergeCell ref="B8:B9"/>
  </mergeCells>
  <conditionalFormatting sqref="B10:F31">
    <cfRule type="expression" dxfId="7" priority="1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8"/>
  <sheetViews>
    <sheetView showGridLines="0" showRowColHeaders="0" zoomScale="80" zoomScaleNormal="80" workbookViewId="0">
      <selection activeCell="B9" sqref="B9:H9"/>
    </sheetView>
  </sheetViews>
  <sheetFormatPr defaultColWidth="8.7109375" defaultRowHeight="15" zeroHeight="1" x14ac:dyDescent="0.25"/>
  <cols>
    <col min="1" max="1" width="4.7109375" customWidth="1"/>
    <col min="2" max="2" width="30.140625" customWidth="1"/>
    <col min="3" max="5" width="12" customWidth="1"/>
    <col min="6" max="6" width="9.5703125" bestFit="1" customWidth="1"/>
    <col min="7" max="7" width="12.42578125" bestFit="1" customWidth="1"/>
    <col min="8" max="8" width="10.85546875" bestFit="1" customWidth="1"/>
    <col min="9" max="9" width="4.140625" customWidth="1"/>
  </cols>
  <sheetData>
    <row r="1" spans="2:8" x14ac:dyDescent="0.25"/>
    <row r="2" spans="2:8" x14ac:dyDescent="0.25"/>
    <row r="3" spans="2:8" x14ac:dyDescent="0.25"/>
    <row r="4" spans="2:8" ht="15" customHeight="1" x14ac:dyDescent="0.25">
      <c r="B4" s="163"/>
      <c r="C4" s="163"/>
      <c r="D4" s="163"/>
      <c r="E4" s="163"/>
      <c r="F4" s="163"/>
      <c r="G4" s="163"/>
      <c r="H4" s="163"/>
    </row>
    <row r="5" spans="2:8" ht="15" customHeight="1" x14ac:dyDescent="0.25">
      <c r="B5" s="163"/>
      <c r="C5" s="163"/>
      <c r="D5" s="163"/>
      <c r="E5" s="163"/>
      <c r="F5" s="163"/>
      <c r="G5" s="163"/>
      <c r="H5" s="163"/>
    </row>
    <row r="6" spans="2:8" ht="15" customHeight="1" x14ac:dyDescent="0.25">
      <c r="B6" s="163"/>
      <c r="C6" s="163"/>
      <c r="D6" s="163"/>
      <c r="E6" s="163"/>
      <c r="F6" s="163"/>
      <c r="G6" s="163"/>
      <c r="H6" s="163"/>
    </row>
    <row r="7" spans="2:8" ht="20.100000000000001" customHeight="1" x14ac:dyDescent="0.25">
      <c r="B7" s="17" t="s">
        <v>0</v>
      </c>
      <c r="C7" s="15"/>
      <c r="D7" s="15"/>
      <c r="E7" s="15"/>
      <c r="F7" s="15"/>
      <c r="G7" s="15"/>
      <c r="H7" s="15"/>
    </row>
    <row r="8" spans="2:8" ht="9.75" customHeight="1" x14ac:dyDescent="0.25">
      <c r="B8" s="17"/>
      <c r="C8" s="15"/>
      <c r="D8" s="15"/>
      <c r="E8" s="15"/>
      <c r="F8" s="15"/>
      <c r="G8" s="15"/>
      <c r="H8" s="15"/>
    </row>
    <row r="9" spans="2:8" ht="20.45" customHeight="1" x14ac:dyDescent="0.25">
      <c r="B9" s="152" t="s">
        <v>61</v>
      </c>
      <c r="C9" s="151">
        <v>2020</v>
      </c>
      <c r="D9" s="151">
        <v>2021</v>
      </c>
      <c r="E9" s="151">
        <v>2022</v>
      </c>
      <c r="F9" s="151">
        <v>2023</v>
      </c>
      <c r="G9" s="151">
        <v>2024</v>
      </c>
      <c r="H9" s="151" t="s">
        <v>62</v>
      </c>
    </row>
    <row r="10" spans="2:8" ht="20.45" customHeight="1" x14ac:dyDescent="0.25">
      <c r="B10" s="71" t="s">
        <v>63</v>
      </c>
      <c r="C10" s="104"/>
      <c r="D10" s="104"/>
      <c r="E10" s="104"/>
      <c r="F10" s="104"/>
      <c r="G10" s="104"/>
      <c r="H10" s="105"/>
    </row>
    <row r="11" spans="2:8" ht="20.45" customHeight="1" x14ac:dyDescent="0.25">
      <c r="B11" s="60" t="s">
        <v>64</v>
      </c>
      <c r="C11" s="61">
        <v>62075</v>
      </c>
      <c r="D11" s="61" t="s">
        <v>15</v>
      </c>
      <c r="E11" s="61" t="s">
        <v>15</v>
      </c>
      <c r="F11" s="61" t="s">
        <v>15</v>
      </c>
      <c r="G11" s="61">
        <v>8214000</v>
      </c>
      <c r="H11" s="106">
        <v>8276075</v>
      </c>
    </row>
    <row r="12" spans="2:8" ht="20.45" customHeight="1" x14ac:dyDescent="0.25">
      <c r="B12" s="71" t="s">
        <v>65</v>
      </c>
      <c r="C12" s="107">
        <v>62075</v>
      </c>
      <c r="D12" s="108" t="s">
        <v>15</v>
      </c>
      <c r="E12" s="108" t="s">
        <v>15</v>
      </c>
      <c r="F12" s="108" t="s">
        <v>15</v>
      </c>
      <c r="G12" s="108">
        <v>8214000</v>
      </c>
      <c r="H12" s="108">
        <v>8276075</v>
      </c>
    </row>
    <row r="13" spans="2:8" ht="20.45" customHeight="1" x14ac:dyDescent="0.25">
      <c r="B13" s="64" t="s">
        <v>66</v>
      </c>
      <c r="C13" s="61"/>
      <c r="D13" s="61"/>
      <c r="E13" s="61"/>
      <c r="F13" s="61"/>
      <c r="G13" s="61"/>
      <c r="H13" s="106"/>
    </row>
    <row r="14" spans="2:8" ht="20.45" customHeight="1" x14ac:dyDescent="0.25">
      <c r="B14" s="62" t="s">
        <v>67</v>
      </c>
      <c r="C14" s="63">
        <v>33153</v>
      </c>
      <c r="D14" s="63">
        <v>342461</v>
      </c>
      <c r="E14" s="63">
        <v>352839</v>
      </c>
      <c r="F14" s="63" t="s">
        <v>15</v>
      </c>
      <c r="G14" s="63" t="s">
        <v>15</v>
      </c>
      <c r="H14" s="109">
        <v>728453</v>
      </c>
    </row>
    <row r="15" spans="2:8" ht="20.45" customHeight="1" x14ac:dyDescent="0.25">
      <c r="B15" s="60" t="s">
        <v>68</v>
      </c>
      <c r="C15" s="61">
        <v>144602</v>
      </c>
      <c r="D15" s="61">
        <v>288687</v>
      </c>
      <c r="E15" s="61" t="s">
        <v>15</v>
      </c>
      <c r="F15" s="61" t="s">
        <v>15</v>
      </c>
      <c r="G15" s="61" t="s">
        <v>15</v>
      </c>
      <c r="H15" s="106">
        <v>433289</v>
      </c>
    </row>
    <row r="16" spans="2:8" ht="20.45" customHeight="1" x14ac:dyDescent="0.25">
      <c r="B16" s="62" t="s">
        <v>69</v>
      </c>
      <c r="C16" s="63">
        <v>184910</v>
      </c>
      <c r="D16" s="63" t="s">
        <v>15</v>
      </c>
      <c r="E16" s="63" t="s">
        <v>15</v>
      </c>
      <c r="F16" s="63" t="s">
        <v>15</v>
      </c>
      <c r="G16" s="63" t="s">
        <v>15</v>
      </c>
      <c r="H16" s="109">
        <v>184910</v>
      </c>
    </row>
    <row r="17" spans="2:8" ht="20.45" customHeight="1" x14ac:dyDescent="0.25">
      <c r="B17" s="64" t="s">
        <v>70</v>
      </c>
      <c r="C17" s="110">
        <v>362665</v>
      </c>
      <c r="D17" s="111">
        <v>631148</v>
      </c>
      <c r="E17" s="111">
        <v>352839</v>
      </c>
      <c r="F17" s="111" t="s">
        <v>15</v>
      </c>
      <c r="G17" s="111" t="s">
        <v>15</v>
      </c>
      <c r="H17" s="111">
        <v>1346652</v>
      </c>
    </row>
    <row r="18" spans="2:8" ht="20.45" customHeight="1" x14ac:dyDescent="0.25">
      <c r="B18" s="62" t="s">
        <v>71</v>
      </c>
      <c r="C18" s="63">
        <v>-8961</v>
      </c>
      <c r="D18" s="63">
        <v>-4507</v>
      </c>
      <c r="E18" s="63">
        <v>-28</v>
      </c>
      <c r="F18" s="63" t="s">
        <v>15</v>
      </c>
      <c r="G18" s="63">
        <v>-17201</v>
      </c>
      <c r="H18" s="109">
        <v>-30697</v>
      </c>
    </row>
    <row r="19" spans="2:8" ht="20.45" customHeight="1" x14ac:dyDescent="0.25">
      <c r="B19" s="60" t="s">
        <v>72</v>
      </c>
      <c r="C19" s="61" t="s">
        <v>15</v>
      </c>
      <c r="D19" s="61" t="s">
        <v>15</v>
      </c>
      <c r="E19" s="61" t="s">
        <v>15</v>
      </c>
      <c r="F19" s="61" t="s">
        <v>15</v>
      </c>
      <c r="G19" s="61">
        <v>-27742</v>
      </c>
      <c r="H19" s="106">
        <v>-27742</v>
      </c>
    </row>
    <row r="20" spans="2:8" ht="19.5" customHeight="1" thickBot="1" x14ac:dyDescent="0.3">
      <c r="B20" s="71" t="s">
        <v>73</v>
      </c>
      <c r="C20" s="112">
        <v>415779</v>
      </c>
      <c r="D20" s="113">
        <v>626641</v>
      </c>
      <c r="E20" s="113">
        <v>352811</v>
      </c>
      <c r="F20" s="113" t="s">
        <v>15</v>
      </c>
      <c r="G20" s="113">
        <v>8169057</v>
      </c>
      <c r="H20" s="113">
        <v>9564288</v>
      </c>
    </row>
    <row r="21" spans="2:8" ht="15.75" thickTop="1" x14ac:dyDescent="0.25"/>
    <row r="22" spans="2:8" x14ac:dyDescent="0.25"/>
    <row r="23" spans="2:8" x14ac:dyDescent="0.25"/>
    <row r="24" spans="2:8" x14ac:dyDescent="0.25"/>
    <row r="25" spans="2:8" x14ac:dyDescent="0.25"/>
    <row r="26" spans="2:8" x14ac:dyDescent="0.25"/>
    <row r="27" spans="2:8" x14ac:dyDescent="0.25"/>
    <row r="28" spans="2:8" x14ac:dyDescent="0.25"/>
    <row r="29" spans="2:8" x14ac:dyDescent="0.25"/>
    <row r="30" spans="2:8" x14ac:dyDescent="0.25"/>
    <row r="31" spans="2:8" x14ac:dyDescent="0.25"/>
    <row r="32" spans="2:8" x14ac:dyDescent="0.25"/>
    <row r="33" x14ac:dyDescent="0.25"/>
    <row r="34" x14ac:dyDescent="0.25"/>
    <row r="35" x14ac:dyDescent="0.25"/>
    <row r="36" x14ac:dyDescent="0.25"/>
    <row r="37" x14ac:dyDescent="0.25"/>
    <row r="38" x14ac:dyDescent="0.25"/>
  </sheetData>
  <mergeCells count="1">
    <mergeCell ref="B4:H6"/>
  </mergeCells>
  <conditionalFormatting sqref="B10:H20">
    <cfRule type="expression" dxfId="6" priority="1">
      <formula>MOD(ROW(),2)=0</formula>
    </cfRule>
  </conditionalFormatting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showRowColHeaders="0" zoomScale="80" zoomScaleNormal="80" workbookViewId="0">
      <selection activeCell="B8" sqref="B8:D9"/>
    </sheetView>
  </sheetViews>
  <sheetFormatPr defaultColWidth="0" defaultRowHeight="15" zeroHeight="1" x14ac:dyDescent="0.25"/>
  <cols>
    <col min="1" max="1" width="13.7109375" style="18" customWidth="1"/>
    <col min="2" max="2" width="49.7109375" style="18" customWidth="1"/>
    <col min="3" max="4" width="22.28515625" style="18" customWidth="1"/>
    <col min="5" max="5" width="18.42578125" style="18" customWidth="1"/>
    <col min="6" max="7" width="9.140625" style="18" hidden="1" customWidth="1"/>
    <col min="8" max="16384" width="9.140625" style="18" hidden="1"/>
  </cols>
  <sheetData>
    <row r="1" spans="1:7" x14ac:dyDescent="0.25"/>
    <row r="2" spans="1:7" x14ac:dyDescent="0.25"/>
    <row r="3" spans="1:7" x14ac:dyDescent="0.25"/>
    <row r="4" spans="1:7" x14ac:dyDescent="0.25"/>
    <row r="5" spans="1:7" x14ac:dyDescent="0.25">
      <c r="A5" s="15"/>
      <c r="B5" s="163"/>
      <c r="C5" s="164"/>
      <c r="D5" s="164"/>
      <c r="E5" s="164"/>
      <c r="F5" s="164"/>
      <c r="G5" s="164"/>
    </row>
    <row r="6" spans="1:7" x14ac:dyDescent="0.25">
      <c r="A6" s="15"/>
      <c r="B6" s="164"/>
      <c r="C6" s="164"/>
      <c r="D6" s="164"/>
      <c r="E6" s="164"/>
      <c r="F6" s="164"/>
      <c r="G6" s="164"/>
    </row>
    <row r="7" spans="1:7" ht="21.6" customHeight="1" x14ac:dyDescent="0.25">
      <c r="B7" s="6" t="s">
        <v>0</v>
      </c>
      <c r="C7" s="3"/>
      <c r="D7" s="3"/>
    </row>
    <row r="8" spans="1:7" ht="17.45" customHeight="1" x14ac:dyDescent="0.25">
      <c r="B8" s="159" t="s">
        <v>74</v>
      </c>
      <c r="C8" s="151" t="s">
        <v>75</v>
      </c>
      <c r="D8" s="153" t="s">
        <v>76</v>
      </c>
    </row>
    <row r="9" spans="1:7" ht="17.45" customHeight="1" x14ac:dyDescent="0.25">
      <c r="B9" s="159"/>
      <c r="C9" s="151">
        <v>2020</v>
      </c>
      <c r="D9" s="154">
        <v>43983</v>
      </c>
    </row>
    <row r="10" spans="1:7" ht="17.45" customHeight="1" x14ac:dyDescent="0.25">
      <c r="B10" s="16" t="s">
        <v>77</v>
      </c>
      <c r="C10" s="19">
        <f>C11+C12</f>
        <v>76689</v>
      </c>
      <c r="D10" s="20">
        <f>D11+D12</f>
        <v>18809</v>
      </c>
    </row>
    <row r="11" spans="1:7" ht="17.45" customHeight="1" x14ac:dyDescent="0.25">
      <c r="B11" s="114" t="s">
        <v>78</v>
      </c>
      <c r="C11" s="115">
        <v>73172</v>
      </c>
      <c r="D11" s="116">
        <f>3691+14521</f>
        <v>18212</v>
      </c>
    </row>
    <row r="12" spans="1:7" ht="17.45" customHeight="1" x14ac:dyDescent="0.25">
      <c r="B12" s="117" t="s">
        <v>79</v>
      </c>
      <c r="C12" s="118">
        <f>SUM(C13:C16)</f>
        <v>3517</v>
      </c>
      <c r="D12" s="119">
        <f>SUM(D13:D16)</f>
        <v>597</v>
      </c>
    </row>
    <row r="13" spans="1:7" ht="17.45" customHeight="1" x14ac:dyDescent="0.25">
      <c r="B13" s="114" t="s">
        <v>80</v>
      </c>
      <c r="C13" s="115">
        <v>1075</v>
      </c>
      <c r="D13" s="116">
        <v>438</v>
      </c>
    </row>
    <row r="14" spans="1:7" ht="17.45" customHeight="1" x14ac:dyDescent="0.25">
      <c r="B14" s="120" t="s">
        <v>81</v>
      </c>
      <c r="C14" s="121" t="s">
        <v>15</v>
      </c>
      <c r="D14" s="122">
        <v>0</v>
      </c>
    </row>
    <row r="15" spans="1:7" ht="17.45" customHeight="1" x14ac:dyDescent="0.25">
      <c r="B15" s="114" t="s">
        <v>82</v>
      </c>
      <c r="C15" s="115">
        <v>1254</v>
      </c>
      <c r="D15" s="116">
        <f>75+84</f>
        <v>159</v>
      </c>
    </row>
    <row r="16" spans="1:7" ht="17.45" customHeight="1" x14ac:dyDescent="0.25">
      <c r="B16" s="120" t="s">
        <v>83</v>
      </c>
      <c r="C16" s="121">
        <v>1188</v>
      </c>
      <c r="D16" s="122">
        <v>0</v>
      </c>
    </row>
    <row r="17" spans="2:4" ht="17.45" customHeight="1" x14ac:dyDescent="0.25">
      <c r="B17" s="120"/>
      <c r="C17" s="121"/>
      <c r="D17" s="122"/>
    </row>
    <row r="18" spans="2:4" ht="17.45" customHeight="1" x14ac:dyDescent="0.25">
      <c r="B18" s="16" t="s">
        <v>84</v>
      </c>
      <c r="C18" s="19">
        <f>C19</f>
        <v>159567</v>
      </c>
      <c r="D18" s="20">
        <f>D19</f>
        <v>75823</v>
      </c>
    </row>
    <row r="19" spans="2:4" ht="17.45" customHeight="1" x14ac:dyDescent="0.25">
      <c r="B19" s="120" t="s">
        <v>78</v>
      </c>
      <c r="C19" s="121">
        <v>159567</v>
      </c>
      <c r="D19" s="122">
        <v>75823</v>
      </c>
    </row>
    <row r="20" spans="2:4" x14ac:dyDescent="0.25">
      <c r="B20" s="33"/>
      <c r="C20" s="34"/>
      <c r="D20" s="35"/>
    </row>
    <row r="21" spans="2:4" ht="15" hidden="1" customHeight="1" x14ac:dyDescent="0.25">
      <c r="B21" s="36" t="s">
        <v>85</v>
      </c>
      <c r="C21" s="37" t="e">
        <f>+C10+C18+#REF!+#REF!</f>
        <v>#REF!</v>
      </c>
      <c r="D21" s="37" t="e">
        <f>+D10+D18+#REF!+#REF!</f>
        <v>#REF!</v>
      </c>
    </row>
    <row r="22" spans="2:4" hidden="1" x14ac:dyDescent="0.25"/>
    <row r="23" spans="2:4" hidden="1" x14ac:dyDescent="0.25"/>
    <row r="24" spans="2:4" hidden="1" x14ac:dyDescent="0.25"/>
    <row r="25" spans="2:4" x14ac:dyDescent="0.25"/>
    <row r="26" spans="2:4" x14ac:dyDescent="0.25"/>
    <row r="27" spans="2:4" x14ac:dyDescent="0.25"/>
    <row r="28" spans="2:4" x14ac:dyDescent="0.25"/>
    <row r="29" spans="2:4" x14ac:dyDescent="0.25"/>
    <row r="30" spans="2:4" x14ac:dyDescent="0.25"/>
    <row r="31" spans="2:4" x14ac:dyDescent="0.25"/>
    <row r="32" spans="2:4" x14ac:dyDescent="0.25"/>
    <row r="33" x14ac:dyDescent="0.25"/>
    <row r="34" x14ac:dyDescent="0.25"/>
    <row r="35" x14ac:dyDescent="0.25"/>
    <row r="36" x14ac:dyDescent="0.25"/>
    <row r="37" x14ac:dyDescent="0.25"/>
  </sheetData>
  <mergeCells count="2">
    <mergeCell ref="B8:B9"/>
    <mergeCell ref="B5:G6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C53"/>
  <sheetViews>
    <sheetView showGridLines="0" showRowColHeaders="0" zoomScale="80" zoomScaleNormal="80" workbookViewId="0">
      <selection activeCell="B8" sqref="B8:D9"/>
    </sheetView>
  </sheetViews>
  <sheetFormatPr defaultColWidth="0" defaultRowHeight="15" zeroHeight="1" x14ac:dyDescent="0.25"/>
  <cols>
    <col min="1" max="1" width="9.85546875" customWidth="1"/>
    <col min="2" max="2" width="62.28515625" customWidth="1"/>
    <col min="3" max="4" width="17.85546875" customWidth="1"/>
    <col min="5" max="5" width="11.42578125" customWidth="1"/>
    <col min="6" max="9" width="8.7109375" hidden="1" customWidth="1"/>
    <col min="10" max="16382" width="8.7109375" hidden="1"/>
    <col min="16383" max="16383" width="10.42578125" hidden="1" customWidth="1"/>
    <col min="16384" max="16384" width="0.5703125" customWidth="1"/>
  </cols>
  <sheetData>
    <row r="1" spans="2:4" x14ac:dyDescent="0.25"/>
    <row r="2" spans="2:4" x14ac:dyDescent="0.25"/>
    <row r="3" spans="2:4" x14ac:dyDescent="0.25"/>
    <row r="4" spans="2:4" x14ac:dyDescent="0.25">
      <c r="B4" s="163"/>
      <c r="C4" s="164"/>
      <c r="D4" s="164"/>
    </row>
    <row r="5" spans="2:4" ht="32.1" customHeight="1" x14ac:dyDescent="0.25">
      <c r="B5" s="164"/>
      <c r="C5" s="164"/>
      <c r="D5" s="164"/>
    </row>
    <row r="6" spans="2:4" x14ac:dyDescent="0.25">
      <c r="B6" s="164"/>
      <c r="C6" s="164"/>
      <c r="D6" s="164"/>
    </row>
    <row r="7" spans="2:4" x14ac:dyDescent="0.25">
      <c r="B7" s="6" t="s">
        <v>0</v>
      </c>
      <c r="C7" s="2"/>
      <c r="D7" s="2"/>
    </row>
    <row r="8" spans="2:4" x14ac:dyDescent="0.25">
      <c r="B8" s="167"/>
      <c r="C8" s="165" t="s">
        <v>61</v>
      </c>
      <c r="D8" s="166"/>
    </row>
    <row r="9" spans="2:4" ht="21.95" customHeight="1" x14ac:dyDescent="0.25">
      <c r="B9" s="167"/>
      <c r="C9" s="155">
        <v>44012</v>
      </c>
      <c r="D9" s="155">
        <v>43830</v>
      </c>
    </row>
    <row r="10" spans="2:4" ht="23.1" customHeight="1" x14ac:dyDescent="0.25">
      <c r="B10" s="64" t="s">
        <v>86</v>
      </c>
      <c r="C10" s="123"/>
      <c r="D10" s="123"/>
    </row>
    <row r="11" spans="2:4" ht="18.95" customHeight="1" x14ac:dyDescent="0.25">
      <c r="B11" s="62" t="s">
        <v>87</v>
      </c>
      <c r="C11" s="70">
        <v>248567</v>
      </c>
      <c r="D11" s="70">
        <v>211608</v>
      </c>
    </row>
    <row r="12" spans="2:4" ht="18.95" customHeight="1" x14ac:dyDescent="0.25">
      <c r="B12" s="60" t="s">
        <v>88</v>
      </c>
      <c r="C12" s="67">
        <v>1033279</v>
      </c>
      <c r="D12" s="67">
        <v>372678</v>
      </c>
    </row>
    <row r="13" spans="2:4" ht="18.95" customHeight="1" x14ac:dyDescent="0.25">
      <c r="B13" s="62" t="s">
        <v>89</v>
      </c>
      <c r="C13" s="70">
        <v>840000</v>
      </c>
      <c r="D13" s="70">
        <v>1033281</v>
      </c>
    </row>
    <row r="14" spans="2:4" ht="18.95" customHeight="1" x14ac:dyDescent="0.25">
      <c r="B14" s="60" t="s">
        <v>90</v>
      </c>
      <c r="C14" s="67">
        <v>92393</v>
      </c>
      <c r="D14" s="67">
        <v>95815</v>
      </c>
    </row>
    <row r="15" spans="2:4" ht="18.95" customHeight="1" x14ac:dyDescent="0.25">
      <c r="B15" s="62" t="s">
        <v>91</v>
      </c>
      <c r="C15" s="70">
        <v>396758</v>
      </c>
      <c r="D15" s="70">
        <v>51182</v>
      </c>
    </row>
    <row r="16" spans="2:4" ht="18.95" customHeight="1" x14ac:dyDescent="0.25">
      <c r="B16" s="60" t="s">
        <v>92</v>
      </c>
      <c r="C16" s="67">
        <v>406004</v>
      </c>
      <c r="D16" s="67">
        <v>364562</v>
      </c>
    </row>
    <row r="17" spans="2:4" ht="18.95" customHeight="1" x14ac:dyDescent="0.25">
      <c r="B17" s="62" t="s">
        <v>93</v>
      </c>
      <c r="C17" s="70">
        <v>26192</v>
      </c>
      <c r="D17" s="70">
        <v>112043</v>
      </c>
    </row>
    <row r="18" spans="2:4" ht="18.95" customHeight="1" x14ac:dyDescent="0.25">
      <c r="B18" s="60" t="s">
        <v>94</v>
      </c>
      <c r="C18" s="67">
        <v>582067</v>
      </c>
      <c r="D18" s="67">
        <v>439582</v>
      </c>
    </row>
    <row r="19" spans="2:4" ht="18.95" customHeight="1" x14ac:dyDescent="0.25">
      <c r="B19" s="62" t="s">
        <v>95</v>
      </c>
      <c r="C19" s="70">
        <v>159016</v>
      </c>
      <c r="D19" s="70">
        <v>171849</v>
      </c>
    </row>
    <row r="20" spans="2:4" ht="18.95" customHeight="1" x14ac:dyDescent="0.25">
      <c r="B20" s="60" t="s">
        <v>96</v>
      </c>
      <c r="C20" s="67">
        <v>589555</v>
      </c>
      <c r="D20" s="67">
        <v>234766</v>
      </c>
    </row>
    <row r="21" spans="2:4" ht="18.95" customHeight="1" x14ac:dyDescent="0.25">
      <c r="B21" s="62" t="s">
        <v>97</v>
      </c>
      <c r="C21" s="70">
        <v>130219</v>
      </c>
      <c r="D21" s="70">
        <v>151187</v>
      </c>
    </row>
    <row r="22" spans="2:4" ht="18.95" customHeight="1" x14ac:dyDescent="0.25">
      <c r="B22" s="64" t="s">
        <v>98</v>
      </c>
      <c r="C22" s="124">
        <v>4504050</v>
      </c>
      <c r="D22" s="125">
        <v>3238553</v>
      </c>
    </row>
    <row r="23" spans="2:4" ht="18.95" customHeight="1" x14ac:dyDescent="0.25">
      <c r="B23" s="62"/>
      <c r="C23" s="126"/>
      <c r="D23" s="127"/>
    </row>
    <row r="24" spans="2:4" ht="18.95" customHeight="1" x14ac:dyDescent="0.25">
      <c r="B24" s="64" t="s">
        <v>99</v>
      </c>
      <c r="C24" s="128"/>
      <c r="D24" s="128"/>
    </row>
    <row r="25" spans="2:4" ht="18.95" customHeight="1" x14ac:dyDescent="0.25">
      <c r="B25" s="62" t="s">
        <v>100</v>
      </c>
      <c r="C25" s="70">
        <v>79182</v>
      </c>
      <c r="D25" s="104">
        <v>916</v>
      </c>
    </row>
    <row r="26" spans="2:4" ht="18.95" customHeight="1" x14ac:dyDescent="0.25">
      <c r="B26" s="60" t="s">
        <v>89</v>
      </c>
      <c r="C26" s="67">
        <v>2973</v>
      </c>
      <c r="D26" s="67">
        <v>5942</v>
      </c>
    </row>
    <row r="27" spans="2:4" ht="18.95" customHeight="1" x14ac:dyDescent="0.25">
      <c r="B27" s="62" t="s">
        <v>101</v>
      </c>
      <c r="C27" s="70">
        <v>7102</v>
      </c>
      <c r="D27" s="70">
        <v>5100</v>
      </c>
    </row>
    <row r="28" spans="2:4" ht="18.95" customHeight="1" x14ac:dyDescent="0.25">
      <c r="B28" s="60" t="s">
        <v>91</v>
      </c>
      <c r="C28" s="67">
        <v>276853</v>
      </c>
      <c r="D28" s="67">
        <v>676051</v>
      </c>
    </row>
    <row r="29" spans="2:4" ht="11.45" customHeight="1" x14ac:dyDescent="0.25">
      <c r="B29" s="62" t="s">
        <v>92</v>
      </c>
      <c r="C29" s="70">
        <v>3067</v>
      </c>
      <c r="D29" s="70">
        <v>3067</v>
      </c>
    </row>
    <row r="30" spans="2:4" ht="18.95" customHeight="1" x14ac:dyDescent="0.25">
      <c r="B30" s="60" t="s">
        <v>102</v>
      </c>
      <c r="C30" s="67">
        <v>168755</v>
      </c>
      <c r="D30" s="67">
        <v>364277</v>
      </c>
    </row>
    <row r="31" spans="2:4" ht="18.95" customHeight="1" x14ac:dyDescent="0.25">
      <c r="B31" s="62" t="s">
        <v>103</v>
      </c>
      <c r="C31" s="70">
        <v>2691936</v>
      </c>
      <c r="D31" s="70">
        <v>1456178</v>
      </c>
    </row>
    <row r="32" spans="2:4" ht="18.95" customHeight="1" x14ac:dyDescent="0.25">
      <c r="B32" s="60" t="s">
        <v>104</v>
      </c>
      <c r="C32" s="67">
        <v>57422</v>
      </c>
      <c r="D32" s="67">
        <v>64472</v>
      </c>
    </row>
    <row r="33" spans="2:4" ht="18.95" customHeight="1" x14ac:dyDescent="0.25">
      <c r="B33" s="62" t="s">
        <v>94</v>
      </c>
      <c r="C33" s="70">
        <v>3982574</v>
      </c>
      <c r="D33" s="70">
        <v>4125488</v>
      </c>
    </row>
    <row r="34" spans="2:4" ht="18.95" customHeight="1" x14ac:dyDescent="0.25">
      <c r="B34" s="60" t="s">
        <v>95</v>
      </c>
      <c r="C34" s="67">
        <v>1442480</v>
      </c>
      <c r="D34" s="67">
        <v>1024385</v>
      </c>
    </row>
    <row r="35" spans="2:4" ht="18.95" customHeight="1" x14ac:dyDescent="0.25">
      <c r="B35" s="62" t="s">
        <v>105</v>
      </c>
      <c r="C35" s="70">
        <v>4020667</v>
      </c>
      <c r="D35" s="70">
        <v>4041565</v>
      </c>
    </row>
    <row r="36" spans="2:4" ht="18.95" customHeight="1" x14ac:dyDescent="0.25">
      <c r="B36" s="60" t="s">
        <v>106</v>
      </c>
      <c r="C36" s="67">
        <v>2420425</v>
      </c>
      <c r="D36" s="67">
        <v>2448487</v>
      </c>
    </row>
    <row r="37" spans="2:4" ht="18.95" customHeight="1" x14ac:dyDescent="0.25">
      <c r="B37" s="62" t="s">
        <v>107</v>
      </c>
      <c r="C37" s="70">
        <v>139913</v>
      </c>
      <c r="D37" s="70">
        <v>155587</v>
      </c>
    </row>
    <row r="38" spans="2:4" ht="18.95" customHeight="1" x14ac:dyDescent="0.25">
      <c r="B38" s="60" t="s">
        <v>108</v>
      </c>
      <c r="C38" s="67">
        <v>46171</v>
      </c>
      <c r="D38" s="67">
        <v>52984</v>
      </c>
    </row>
    <row r="39" spans="2:4" ht="18.95" customHeight="1" x14ac:dyDescent="0.25">
      <c r="B39" s="71" t="s">
        <v>109</v>
      </c>
      <c r="C39" s="129">
        <v>15339520</v>
      </c>
      <c r="D39" s="130">
        <v>14424499</v>
      </c>
    </row>
    <row r="40" spans="2:4" ht="18.95" customHeight="1" x14ac:dyDescent="0.25">
      <c r="B40" s="64" t="s">
        <v>110</v>
      </c>
      <c r="C40" s="124">
        <v>19843570</v>
      </c>
      <c r="D40" s="125">
        <v>17663052</v>
      </c>
    </row>
    <row r="41" spans="2:4" x14ac:dyDescent="0.25"/>
    <row r="42" spans="2:4" hidden="1" x14ac:dyDescent="0.25"/>
    <row r="43" spans="2:4" hidden="1" x14ac:dyDescent="0.25"/>
    <row r="44" spans="2:4" x14ac:dyDescent="0.25"/>
    <row r="45" spans="2:4" x14ac:dyDescent="0.25"/>
    <row r="46" spans="2:4" x14ac:dyDescent="0.25"/>
    <row r="47" spans="2:4" x14ac:dyDescent="0.25"/>
    <row r="48" spans="2:4" x14ac:dyDescent="0.25"/>
    <row r="49" x14ac:dyDescent="0.25"/>
    <row r="50" x14ac:dyDescent="0.25"/>
    <row r="51" x14ac:dyDescent="0.25"/>
    <row r="52" x14ac:dyDescent="0.25"/>
    <row r="53" x14ac:dyDescent="0.25"/>
  </sheetData>
  <mergeCells count="3">
    <mergeCell ref="B4:D6"/>
    <mergeCell ref="C8:D8"/>
    <mergeCell ref="B8:B9"/>
  </mergeCells>
  <conditionalFormatting sqref="B10:D40">
    <cfRule type="expression" dxfId="5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4</vt:i4>
      </vt:variant>
    </vt:vector>
  </HeadingPairs>
  <TitlesOfParts>
    <vt:vector size="16" baseType="lpstr">
      <vt:lpstr>Cemig GT (Índice)</vt:lpstr>
      <vt:lpstr>1.1 Balanço de Energia</vt:lpstr>
      <vt:lpstr>2.1 Receita</vt:lpstr>
      <vt:lpstr>2.2 Custos Despesas operaci</vt:lpstr>
      <vt:lpstr>2.3 LAJIDA</vt:lpstr>
      <vt:lpstr>2.4 Resultado Financeiro</vt:lpstr>
      <vt:lpstr>2.5 Endividamento</vt:lpstr>
      <vt:lpstr>2.6 Investimentos</vt:lpstr>
      <vt:lpstr>3.1 BP (Ativo)</vt:lpstr>
      <vt:lpstr>3.2 BP (Passivo)</vt:lpstr>
      <vt:lpstr>4.1 DRE</vt:lpstr>
      <vt:lpstr>5. Fluxo de caixa</vt:lpstr>
      <vt:lpstr>'2.2 Custos Despesas operaci'!_Hlk160453777</vt:lpstr>
      <vt:lpstr>'5. Fluxo de caixa'!_Toc229977613</vt:lpstr>
      <vt:lpstr>'3.2 BP (Passivo)'!_Toc282006926</vt:lpstr>
      <vt:lpstr>'3.2 BP (Passivo)'!_Toc282006927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c056837</cp:lastModifiedBy>
  <cp:lastPrinted>2020-11-04T17:24:55Z</cp:lastPrinted>
  <dcterms:created xsi:type="dcterms:W3CDTF">2020-11-04T13:02:04Z</dcterms:created>
  <dcterms:modified xsi:type="dcterms:W3CDTF">2020-11-17T17:54:09Z</dcterms:modified>
</cp:coreProperties>
</file>