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I:\SA\RI\RI_DADOS\1_Informacoes_Tecnicas_e_Financeiras\1. Resultados\2024\3T24\Planilhas interativas\"/>
    </mc:Choice>
  </mc:AlternateContent>
  <xr:revisionPtr revIDLastSave="0" documentId="13_ncr:1_{B2B1EB04-5FAF-4D46-A91E-24C46B6BFE80}" xr6:coauthVersionLast="47" xr6:coauthVersionMax="47" xr10:uidLastSave="{00000000-0000-0000-0000-000000000000}"/>
  <bookViews>
    <workbookView xWindow="20370" yWindow="-120" windowWidth="19440" windowHeight="15600" xr2:uid="{A928DF63-B5CB-4381-89FC-8FD362D10D3E}"/>
    <workbookView xWindow="20370" yWindow="-120" windowWidth="19440" windowHeight="15600" xr2:uid="{8EF12677-AF37-4312-8CF4-32E30721BEC5}"/>
  </bookViews>
  <sheets>
    <sheet name="Cemig GT (Sumário)" sheetId="1" r:id="rId1"/>
    <sheet name="Balanço de Energia" sheetId="5" r:id="rId2"/>
    <sheet name="Venda de energia por classe" sheetId="6" r:id="rId3"/>
    <sheet name="Receita" sheetId="9" r:id="rId4"/>
    <sheet name="Custos e Despesas" sheetId="10" r:id="rId5"/>
    <sheet name="Resultado Financeiro" sheetId="12" r:id="rId6"/>
    <sheet name="Endividamento" sheetId="13" r:id="rId7"/>
    <sheet name="Investimentos" sheetId="14" r:id="rId8"/>
    <sheet name="BP (Ativo)" sheetId="15" r:id="rId9"/>
    <sheet name="BP (Passivo)" sheetId="16" r:id="rId10"/>
    <sheet name="LAJIDA" sheetId="11" r:id="rId11"/>
    <sheet name="DRE" sheetId="17" r:id="rId12"/>
    <sheet name="DFC" sheetId="18" r:id="rId13"/>
  </sheets>
  <externalReferences>
    <externalReference r:id="rId14"/>
  </externalReferences>
  <definedNames>
    <definedName name="_xlnm._FilterDatabase" localSheetId="1" hidden="1">'Balanço de Energia'!$B$26:$B$30</definedName>
    <definedName name="_xlnm._FilterDatabase" localSheetId="12" hidden="1">DFC!$F$8:$H$72</definedName>
    <definedName name="_Hlk160453777" localSheetId="4">'Custos e Despesas'!$B$15</definedName>
    <definedName name="_Toc229977613" localSheetId="12">DFC!#REF!</definedName>
    <definedName name="_Toc282006926" localSheetId="9">'BP (Passivo)'!$B$7</definedName>
    <definedName name="_Toc282006927" localSheetId="9">'BP (Passivo)'!$B$8</definedName>
    <definedName name="_Toc288721758" localSheetId="4">'Custos e Despesas'!#REF!</definedName>
    <definedName name="_Toc288721760" localSheetId="4">'Custos e Despesas'!#REF!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0" l="1"/>
  <c r="D25" i="10"/>
  <c r="C25" i="10"/>
  <c r="C29" i="10" s="1"/>
  <c r="D26" i="17"/>
  <c r="C26" i="17"/>
  <c r="C16" i="14" l="1"/>
  <c r="C19" i="14" s="1"/>
  <c r="H21" i="6" l="1"/>
  <c r="E21" i="6"/>
  <c r="E19" i="6"/>
  <c r="E16" i="6"/>
  <c r="E18" i="6" s="1"/>
  <c r="E15" i="6"/>
  <c r="E14" i="6"/>
  <c r="E13" i="6" l="1"/>
  <c r="E12" i="6"/>
  <c r="C45" i="16" l="1"/>
  <c r="C44" i="16"/>
  <c r="C43" i="16"/>
  <c r="C42" i="16"/>
  <c r="D45" i="16"/>
  <c r="D44" i="16"/>
  <c r="D43" i="16"/>
  <c r="D42" i="16"/>
  <c r="D9" i="16"/>
  <c r="C9" i="16"/>
  <c r="D10" i="10" l="1"/>
  <c r="D9" i="12" s="1"/>
  <c r="C10" i="10"/>
  <c r="C9" i="12" s="1"/>
  <c r="H12" i="6"/>
  <c r="H13" i="6"/>
  <c r="H14" i="6"/>
  <c r="H16" i="6"/>
  <c r="H18" i="6" s="1"/>
  <c r="H19" i="6"/>
  <c r="C12" i="5"/>
  <c r="F12" i="5"/>
  <c r="D29" i="10"/>
  <c r="D31" i="10" s="1"/>
  <c r="C31" i="10"/>
  <c r="C10" i="17" l="1"/>
  <c r="D10" i="17"/>
  <c r="C32" i="10"/>
</calcChain>
</file>

<file path=xl/sharedStrings.xml><?xml version="1.0" encoding="utf-8"?>
<sst xmlns="http://schemas.openxmlformats.org/spreadsheetml/2006/main" count="385" uniqueCount="264">
  <si>
    <t>REQUISITOS TOTAIS</t>
  </si>
  <si>
    <t>Geração - Centro de Gravidade</t>
  </si>
  <si>
    <t>Energia Comercializada</t>
  </si>
  <si>
    <t>Cemig</t>
  </si>
  <si>
    <t>Vendas no ACR e Leilão de ajuste</t>
  </si>
  <si>
    <t xml:space="preserve">Perdas Geração Rede Básica          </t>
  </si>
  <si>
    <t>Contratos Bilaterais</t>
  </si>
  <si>
    <t>Vendas na CCEE</t>
  </si>
  <si>
    <t>Contratos de Compra</t>
  </si>
  <si>
    <t>Consumo Varejista</t>
  </si>
  <si>
    <t>(Em milhares de Reais)</t>
  </si>
  <si>
    <t>MWh</t>
  </si>
  <si>
    <t>R$ (milhares)</t>
  </si>
  <si>
    <t>Preço Médio MWh Faturado  (R$/MWh) (1)</t>
  </si>
  <si>
    <t>Industrial</t>
  </si>
  <si>
    <t>Comercial</t>
  </si>
  <si>
    <t>Rural</t>
  </si>
  <si>
    <t>Subtotal</t>
  </si>
  <si>
    <t>Fornec. não faturado, líquido</t>
  </si>
  <si>
    <t>-</t>
  </si>
  <si>
    <t>Suprim. outras concessionárias</t>
  </si>
  <si>
    <t>Suprim.  não faturado líquido</t>
  </si>
  <si>
    <r>
      <t>Total</t>
    </r>
    <r>
      <rPr>
        <b/>
        <sz val="7"/>
        <color rgb="FF404040"/>
        <rFont val="Calibri"/>
        <family val="2"/>
      </rPr>
      <t> </t>
    </r>
  </si>
  <si>
    <t>Receita de transmissão</t>
  </si>
  <si>
    <t xml:space="preserve">    Receita de operação e manutenção</t>
  </si>
  <si>
    <t xml:space="preserve">    Receita de construção</t>
  </si>
  <si>
    <t xml:space="preserve">    Remuneração financeira do ativo de contrato da transmissão</t>
  </si>
  <si>
    <t>Receita de atualização da bonificação pela outorga</t>
  </si>
  <si>
    <t>Receita de indenização da geração</t>
  </si>
  <si>
    <t>Tributos e encargos incidentes sobre as receitas</t>
  </si>
  <si>
    <t>Total</t>
  </si>
  <si>
    <t>Energia elétrica comprada para revenda</t>
  </si>
  <si>
    <t>Encargos de uso da rede básica de transmissão</t>
  </si>
  <si>
    <t>Custo de construção</t>
  </si>
  <si>
    <t>Pessoal</t>
  </si>
  <si>
    <t>Participação dos empregados no resultado</t>
  </si>
  <si>
    <t>Obrigações Pós-emprego</t>
  </si>
  <si>
    <t>Materiais</t>
  </si>
  <si>
    <t>Serviços de terceiros</t>
  </si>
  <si>
    <t>Depreciação e amortização</t>
  </si>
  <si>
    <t>Provisões para contingências</t>
  </si>
  <si>
    <t>Perdas de créditos esperadas</t>
  </si>
  <si>
    <t>Outros custos e despesas</t>
  </si>
  <si>
    <t>TOTAL</t>
  </si>
  <si>
    <t>Renda de aplicação financeira</t>
  </si>
  <si>
    <t>Acréscimos moratórios sobre venda de energia</t>
  </si>
  <si>
    <t xml:space="preserve">Variação monetária  </t>
  </si>
  <si>
    <t>Variação monetária/depósitos vinculados a litígios</t>
  </si>
  <si>
    <t>Variações cambiais de empréstimos</t>
  </si>
  <si>
    <t>Outras</t>
  </si>
  <si>
    <t>PIS/Pasep e Cofins sobre receitas financeiras</t>
  </si>
  <si>
    <t>Encargos de empréstimos e debêntures</t>
  </si>
  <si>
    <t>Amortização dos custos de transação</t>
  </si>
  <si>
    <t>Variação monetária – Forluz</t>
  </si>
  <si>
    <t>Variação monetária – Empréstimos e debêntures</t>
  </si>
  <si>
    <t xml:space="preserve">Variações monetárias </t>
  </si>
  <si>
    <t>Variação monetária de arrendamento</t>
  </si>
  <si>
    <t>RESULTADO FINANCEIRO LÍQUIDO</t>
  </si>
  <si>
    <t>Amortização da dívida</t>
  </si>
  <si>
    <t>2029 em diante</t>
  </si>
  <si>
    <t xml:space="preserve"> Moedas </t>
  </si>
  <si>
    <t xml:space="preserve"> Dólar Norte Americano</t>
  </si>
  <si>
    <t xml:space="preserve"> Total por moedas </t>
  </si>
  <si>
    <t xml:space="preserve">  IPCA</t>
  </si>
  <si>
    <t xml:space="preserve">  CDI</t>
  </si>
  <si>
    <t xml:space="preserve">  Total por Indexadores</t>
  </si>
  <si>
    <t xml:space="preserve"> (-) Custos de transação </t>
  </si>
  <si>
    <t xml:space="preserve"> (+/-) Recursos antecipados </t>
  </si>
  <si>
    <t xml:space="preserve"> Total geral </t>
  </si>
  <si>
    <t>Financiadores</t>
  </si>
  <si>
    <t>Vencimento principal</t>
  </si>
  <si>
    <t>Moedas</t>
  </si>
  <si>
    <t>Circulante</t>
  </si>
  <si>
    <t>Não circulante</t>
  </si>
  <si>
    <t xml:space="preserve"> MOEDA ESTRANGEIRA </t>
  </si>
  <si>
    <t xml:space="preserve">  </t>
  </si>
  <si>
    <t xml:space="preserve"> Eurobonds </t>
  </si>
  <si>
    <t>2024</t>
  </si>
  <si>
    <t xml:space="preserve">  USD  </t>
  </si>
  <si>
    <t xml:space="preserve"> (+/-) Recursos antecipados</t>
  </si>
  <si>
    <t xml:space="preserve"> Total de empréstimos </t>
  </si>
  <si>
    <t xml:space="preserve">    </t>
  </si>
  <si>
    <t xml:space="preserve"> Debêntures - 9ª Emissão - 1ª Série </t>
  </si>
  <si>
    <t>2027</t>
  </si>
  <si>
    <t xml:space="preserve"> CDI + 1,33% </t>
  </si>
  <si>
    <t xml:space="preserve">  R$  </t>
  </si>
  <si>
    <t xml:space="preserve"> Debêntures - 9ª Emissão - 2ª Série </t>
  </si>
  <si>
    <t>2029</t>
  </si>
  <si>
    <t xml:space="preserve"> IPCA + 7,6245% </t>
  </si>
  <si>
    <t xml:space="preserve"> Total de debêntures </t>
  </si>
  <si>
    <t xml:space="preserve"> Total geral  </t>
  </si>
  <si>
    <t>(Em milhões de Reais)</t>
  </si>
  <si>
    <t xml:space="preserve">Descrição </t>
  </si>
  <si>
    <t>Realizado</t>
  </si>
  <si>
    <t>Geração</t>
  </si>
  <si>
    <t>Transmissão</t>
  </si>
  <si>
    <t>Distribuição</t>
  </si>
  <si>
    <t>Holding</t>
  </si>
  <si>
    <t>Gás</t>
  </si>
  <si>
    <t>Geração Distribuída</t>
  </si>
  <si>
    <t>CIRCULANTE</t>
  </si>
  <si>
    <t>Caixa e equivalentes de caixa</t>
  </si>
  <si>
    <t>Títulos e valores mobiliários</t>
  </si>
  <si>
    <t>Consumidores e revendedores</t>
  </si>
  <si>
    <t>Concessionários - transporte de energia</t>
  </si>
  <si>
    <t>Tributos compensáveis</t>
  </si>
  <si>
    <t>Imposto de renda e contribuição social a recuperar</t>
  </si>
  <si>
    <t>Dividendos a receber</t>
  </si>
  <si>
    <t>Ativo financeiro da concessão</t>
  </si>
  <si>
    <t>Ativos de contrato</t>
  </si>
  <si>
    <t>Outros ativos</t>
  </si>
  <si>
    <t>Ativos classificados como mantidos para venda</t>
  </si>
  <si>
    <t>TOTAL DO CIRCULANTE</t>
  </si>
  <si>
    <t>NÃO CIRCULANTE</t>
  </si>
  <si>
    <t>Instrumentos financeiros derivativos</t>
  </si>
  <si>
    <t>Investimentos</t>
  </si>
  <si>
    <t>Imobilizado</t>
  </si>
  <si>
    <t>Intangível</t>
  </si>
  <si>
    <t>Direito de uso</t>
  </si>
  <si>
    <t>Empréstimos e debêntures</t>
  </si>
  <si>
    <t xml:space="preserve">Fornecedores   </t>
  </si>
  <si>
    <t>Imposto de renda e contribuição social</t>
  </si>
  <si>
    <t>Impostos, taxas e contribuições</t>
  </si>
  <si>
    <t xml:space="preserve">Encargos regulatórios   </t>
  </si>
  <si>
    <t xml:space="preserve">Obrigações pós-emprego </t>
  </si>
  <si>
    <t>Juros sobre capital próprio e dividendos a pagar</t>
  </si>
  <si>
    <t>Salários e encargos sociais</t>
  </si>
  <si>
    <t>Passivo de arrendamentos</t>
  </si>
  <si>
    <t>Outros passivos</t>
  </si>
  <si>
    <t>Imposto de renda e contribuição social diferidos</t>
  </si>
  <si>
    <t xml:space="preserve">Impostos, taxas e contribuições   </t>
  </si>
  <si>
    <t xml:space="preserve">Encargos regulatórios  </t>
  </si>
  <si>
    <t xml:space="preserve">Obrigações pós-emprego    </t>
  </si>
  <si>
    <t>Capital social</t>
  </si>
  <si>
    <t>Reservas de lucros</t>
  </si>
  <si>
    <t>Ajustes de avaliação patrimonial</t>
  </si>
  <si>
    <t>TOTAL DO PATRIMÔNIO LÍQUIDO</t>
  </si>
  <si>
    <t>Comercialização</t>
  </si>
  <si>
    <t>Participações</t>
  </si>
  <si>
    <t>Lucro líquido do período</t>
  </si>
  <si>
    <t>Lajida conforme “Resolução CVM 156”</t>
  </si>
  <si>
    <t>Efeitos não recorrentes e não caixa</t>
  </si>
  <si>
    <t>(Em milhares de Reais, exceto resultado por ação)</t>
  </si>
  <si>
    <t>RECEITA LÍQUIDA</t>
  </si>
  <si>
    <t>CUSTOS</t>
  </si>
  <si>
    <t>Custos com energia elétrica</t>
  </si>
  <si>
    <t>Custos de construção</t>
  </si>
  <si>
    <t>Custos de operação</t>
  </si>
  <si>
    <t>LUCRO BRUTO</t>
  </si>
  <si>
    <t>Despesas gerais e administrativas</t>
  </si>
  <si>
    <t>Resultado de equivalência patrimonial</t>
  </si>
  <si>
    <t>Resultado antes do resultado financeiro e tributos sobre o lucro</t>
  </si>
  <si>
    <t>Receitas financeiras</t>
  </si>
  <si>
    <t>Despesas financeiras</t>
  </si>
  <si>
    <t>Resultado antes do imposto de renda e contribuição social</t>
  </si>
  <si>
    <t>Imposto de renda e contribuição social correntes</t>
  </si>
  <si>
    <t>FLUXO DE CAIXA DAS ATIVIDADES OPERACIONAIS</t>
  </si>
  <si>
    <t>AJUSTES:</t>
  </si>
  <si>
    <t xml:space="preserve">Baixas de valor residual líquido de ativos financeiros da concessão, ativos de contrato, imobilizado e intangível </t>
  </si>
  <si>
    <t>Ajuste na expectativa do fluxo de caixa dos ativos financeiros e de contrato da concessão</t>
  </si>
  <si>
    <t>Equivalência patrimonial</t>
  </si>
  <si>
    <t>Ajuste referente à desvalorização em investimentos</t>
  </si>
  <si>
    <t xml:space="preserve">Juros e variações monetárias </t>
  </si>
  <si>
    <t>Variação cambial de empréstimos</t>
  </si>
  <si>
    <t>Provisões para contingências e perdas de créditos esperadas</t>
  </si>
  <si>
    <t>Variação do valor justo de instrumentos financeiros derivativos</t>
  </si>
  <si>
    <t>Variação do valor justo de instrumentos financeiros - Opção de venda</t>
  </si>
  <si>
    <t>Obrigações pós-emprego</t>
  </si>
  <si>
    <t>Outros</t>
  </si>
  <si>
    <t>(Aumento) redução de ativos</t>
  </si>
  <si>
    <t xml:space="preserve">Depósitos vinculados a litígios </t>
  </si>
  <si>
    <t>Dividendos recebidos</t>
  </si>
  <si>
    <t>Ativos financeiros da concessão e ativos de contrato</t>
  </si>
  <si>
    <t xml:space="preserve">Outros </t>
  </si>
  <si>
    <t>Aumento (redução) de passivos</t>
  </si>
  <si>
    <t>Fornecedores</t>
  </si>
  <si>
    <t>Salários e contribuições sociais</t>
  </si>
  <si>
    <t>Encargos regulatórios</t>
  </si>
  <si>
    <t>Caixa gerado pelas atividades operacionais</t>
  </si>
  <si>
    <t>Imposto de renda e contribuição social pagos</t>
  </si>
  <si>
    <t>Juros pagos de arrendamentos</t>
  </si>
  <si>
    <t>CAIXA LÍQUIDO GERADO PELAS ATIVIDADES OPERACIONAIS</t>
  </si>
  <si>
    <t>FLUXO DE CAIXA DAS ATIVIDADES DE INVESTIMENTO</t>
  </si>
  <si>
    <t>Aportes em investimentos</t>
  </si>
  <si>
    <t>Redução de capital em investida</t>
  </si>
  <si>
    <t>FLUXO DE CAIXA DAS ATIVIDADES DE FINANCIAMENTO</t>
  </si>
  <si>
    <t>Juros sobre capital próprio e dividendos pagos</t>
  </si>
  <si>
    <t>Pagamentos de arrendamentos</t>
  </si>
  <si>
    <t>CAIXA LÍQUIDO CONSUMIDO PELAS ATIVIDADES DE FINANCIAMENTO</t>
  </si>
  <si>
    <t>VARIAÇÃO LÍQUIDA DE CAIXA E EQUIVALENTES DE CAIXA</t>
  </si>
  <si>
    <t>Outras receitas</t>
  </si>
  <si>
    <t>Consumidores, revendedores e concessionários de transporte de energia</t>
  </si>
  <si>
    <t>Juros recebidos</t>
  </si>
  <si>
    <t>Aplicações em Títulos e Valores Mobiliários</t>
  </si>
  <si>
    <t>Resgates de Títulos e Valores Mobiliários</t>
  </si>
  <si>
    <t>Realizável a longo prazo</t>
  </si>
  <si>
    <t>Imposto de renda e contribuição social corrente e diferido</t>
  </si>
  <si>
    <t>Contribuições pagas de pós-emprego</t>
  </si>
  <si>
    <t>Provisões para contingências pagas</t>
  </si>
  <si>
    <t>Contratos na CCEE</t>
  </si>
  <si>
    <t>RECURSOS TOTAIS</t>
  </si>
  <si>
    <t>Fornecimento bruto de energia elétrica</t>
  </si>
  <si>
    <t>Ganho na alienação de ativos</t>
  </si>
  <si>
    <t xml:space="preserve">Encargos financeiros anuais </t>
  </si>
  <si>
    <t xml:space="preserve">  Títulos e valores mobiliários </t>
  </si>
  <si>
    <t xml:space="preserve">  Consumidores e revendedores</t>
  </si>
  <si>
    <t xml:space="preserve">  Imposto de renda e contribuição social diferidos</t>
  </si>
  <si>
    <t xml:space="preserve">  Tributos compensáveis</t>
  </si>
  <si>
    <t xml:space="preserve">  Imposto de renda e contribuição social a recuperar</t>
  </si>
  <si>
    <t xml:space="preserve">  Depósitos vinculados a litígios</t>
  </si>
  <si>
    <t xml:space="preserve">  Outros ativos</t>
  </si>
  <si>
    <t xml:space="preserve">  Ativo financeiro da concessão</t>
  </si>
  <si>
    <t xml:space="preserve">  Ativos de contrato</t>
  </si>
  <si>
    <t>TOTAL DO NÃO CIRCULANTE</t>
  </si>
  <si>
    <t>TOTAL DO ATIVO</t>
  </si>
  <si>
    <t>TOTAL DO PASSIVO</t>
  </si>
  <si>
    <t xml:space="preserve">PATRIMÔNIO LÍQUIDO </t>
  </si>
  <si>
    <t>Lucros acumulados</t>
  </si>
  <si>
    <t>TOTAL DO PASSIVO E DO PATRIMÔNIO LÍQUIDO</t>
  </si>
  <si>
    <t>LUCRO LÍQUIDO DO PERÍODO</t>
  </si>
  <si>
    <t>Resultado básico e diluído por ação – R$</t>
  </si>
  <si>
    <t>Provisão para redução ao valor recuperável de ativos</t>
  </si>
  <si>
    <t>Alienação de ativos</t>
  </si>
  <si>
    <t>Liquidação na CCEE</t>
  </si>
  <si>
    <t>RECEITAS FINANCEIRAS</t>
  </si>
  <si>
    <t>Ganhos com inst. financeiros derivativos</t>
  </si>
  <si>
    <t>DESPESAS FINANCEIRAS</t>
  </si>
  <si>
    <t>Despesa de Imposto de Renda e Contribuição Social correntes e diferidos</t>
  </si>
  <si>
    <t>Resultado financeiro líquido</t>
  </si>
  <si>
    <t xml:space="preserve">Lajida ajustado </t>
  </si>
  <si>
    <t>Juros pagos de empréstimos e debêntures</t>
  </si>
  <si>
    <t>Liquidação de instrumentos financeiros derivativos</t>
  </si>
  <si>
    <t>Liquidação da opção de venda - SAAG</t>
  </si>
  <si>
    <t>CAIXA LÍQUIDO GERADO (CONSUMIDO) PELAS ATIVIDADES DE INVESTIMENTO</t>
  </si>
  <si>
    <t>Caixa e equivalentes de caixa no início do período</t>
  </si>
  <si>
    <t>Caixa e equivalentes de caixa no final do período</t>
  </si>
  <si>
    <t>3T24</t>
  </si>
  <si>
    <t>3T23</t>
  </si>
  <si>
    <t>9M24</t>
  </si>
  <si>
    <t>9M23</t>
  </si>
  <si>
    <t>Poder Público</t>
  </si>
  <si>
    <t>Alienação de investimentos</t>
  </si>
  <si>
    <t>Perda (reversão) por redução ao valor recuperável</t>
  </si>
  <si>
    <t>Outras despesas</t>
  </si>
  <si>
    <t>Efeitos da revisão tarifária periódica da RAP</t>
  </si>
  <si>
    <t xml:space="preserve">Reversão de provisão com partes relacionadas </t>
  </si>
  <si>
    <t xml:space="preserve">(1)       O preço médio não inclui a receita de fornecimento e suprimento não faturado.  </t>
  </si>
  <si>
    <t>Lajida 3T24  – R$ mil</t>
  </si>
  <si>
    <t>Lajida 3T23  – R$ mil</t>
  </si>
  <si>
    <t>Lajida ajustado</t>
  </si>
  <si>
    <t xml:space="preserve">  Ganho na alienação de investimentos </t>
  </si>
  <si>
    <t xml:space="preserve">  Resultado da Revisão Tarifária Periódica </t>
  </si>
  <si>
    <t>Reversão de perda por redução ao valor recuperável - PCHs mantidas para venda</t>
  </si>
  <si>
    <t>Adição em Imobilizado</t>
  </si>
  <si>
    <t>Adição em Intangível</t>
  </si>
  <si>
    <t>6.386 GWh</t>
  </si>
  <si>
    <t>Vendas no MRE</t>
  </si>
  <si>
    <t>Investimentos realizados</t>
  </si>
  <si>
    <t>DESPESAS E OUTRAS RECEITAS</t>
  </si>
  <si>
    <t>Revisão Tarifária Periódica, liquida</t>
  </si>
  <si>
    <t>Total custos e despesas</t>
  </si>
  <si>
    <t>Ganho na alienação de investimentos</t>
  </si>
  <si>
    <t>Total outras receitas</t>
  </si>
  <si>
    <t xml:space="preserve">  Reversão de provisão com parte relacionada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</si>
</sst>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_-* #,##0.00_-;\(#,##0.00\);_-* &quot;-&quot;??_-;_-@_-"/>
    <numFmt numFmtId="167" formatCode="_-* #,##0_-;\(#,##0\);_-* &quot;-&quot;??_-;_-@_-"/>
    <numFmt numFmtId="168" formatCode="_-* #,##0_-;\-* #,##0_-;_-* &quot;-&quot;??_-;_-@_-"/>
  </numFmts>
  <fonts count="3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b/>
      <sz val="10"/>
      <color rgb="FF00744D"/>
      <name val="Arial"/>
      <family val="2"/>
    </font>
    <font>
      <sz val="10"/>
      <name val="Arial"/>
      <family val="2"/>
    </font>
    <font>
      <sz val="7.5"/>
      <color theme="1"/>
      <name val="Calibri"/>
      <family val="2"/>
    </font>
    <font>
      <sz val="7.5"/>
      <color rgb="FF404040"/>
      <name val="Calibri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sz val="10"/>
      <color theme="1" tint="0.249977111117893"/>
      <name val="Arial"/>
      <family val="2"/>
    </font>
    <font>
      <b/>
      <sz val="11"/>
      <color rgb="FFFFFFFF"/>
      <name val="Arial"/>
      <family val="2"/>
    </font>
    <font>
      <b/>
      <sz val="11"/>
      <color rgb="FF00744D"/>
      <name val="Arial"/>
      <family val="2"/>
    </font>
    <font>
      <b/>
      <sz val="14"/>
      <color rgb="FF00744D"/>
      <name val="Calibri"/>
      <family val="2"/>
    </font>
    <font>
      <b/>
      <sz val="10"/>
      <color theme="1" tint="0.249977111117893"/>
      <name val="Arial"/>
      <family val="2"/>
    </font>
    <font>
      <sz val="12"/>
      <color rgb="FF404040"/>
      <name val="Arial"/>
      <family val="2"/>
    </font>
    <font>
      <sz val="11"/>
      <color rgb="FFFFFFFF"/>
      <name val="Arial"/>
      <family val="2"/>
    </font>
    <font>
      <b/>
      <sz val="10"/>
      <color rgb="FF0000FF"/>
      <name val="Arial"/>
      <family val="2"/>
    </font>
    <font>
      <b/>
      <sz val="10"/>
      <color rgb="FF0000E1"/>
      <name val="Arial"/>
      <family val="2"/>
    </font>
    <font>
      <sz val="10"/>
      <color rgb="FF000000"/>
      <name val="Arial"/>
      <family val="2"/>
    </font>
    <font>
      <b/>
      <u/>
      <sz val="10"/>
      <color rgb="FF0000FF"/>
      <name val="Arial"/>
      <family val="2"/>
    </font>
    <font>
      <sz val="7"/>
      <color rgb="FF40404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404040"/>
      <name val="WordVisi_MSFontService"/>
      <charset val="1"/>
    </font>
    <font>
      <sz val="6.5"/>
      <color rgb="FFFFFFFF"/>
      <name val="Calibri"/>
      <family val="2"/>
    </font>
    <font>
      <b/>
      <sz val="7"/>
      <color rgb="FF404040"/>
      <name val="Calibri"/>
      <family val="2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rgb="FF46D2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8228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</fills>
  <borders count="5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theme="0"/>
      </left>
      <right style="thick">
        <color rgb="FFFFFFFF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double">
        <color indexed="64"/>
      </bottom>
      <diagonal/>
    </border>
    <border>
      <left style="double">
        <color rgb="FF006600"/>
      </left>
      <right/>
      <top style="double">
        <color rgb="FF006600"/>
      </top>
      <bottom/>
      <diagonal/>
    </border>
    <border>
      <left/>
      <right style="double">
        <color rgb="FF006600"/>
      </right>
      <top style="double">
        <color rgb="FF006600"/>
      </top>
      <bottom/>
      <diagonal/>
    </border>
    <border>
      <left style="double">
        <color rgb="FF006600"/>
      </left>
      <right/>
      <top/>
      <bottom/>
      <diagonal/>
    </border>
    <border>
      <left/>
      <right style="double">
        <color rgb="FF006600"/>
      </right>
      <top/>
      <bottom/>
      <diagonal/>
    </border>
    <border>
      <left style="double">
        <color rgb="FF006600"/>
      </left>
      <right/>
      <top/>
      <bottom style="double">
        <color rgb="FF006600"/>
      </bottom>
      <diagonal/>
    </border>
    <border>
      <left/>
      <right style="double">
        <color rgb="FF006600"/>
      </right>
      <top/>
      <bottom style="double">
        <color rgb="FF0066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/>
      <top style="thin">
        <color indexed="64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4" fillId="2" borderId="0" applyFont="0" applyBorder="0" applyAlignment="0">
      <alignment vertical="center" wrapText="1"/>
    </xf>
    <xf numFmtId="0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89">
    <xf numFmtId="0" fontId="0" fillId="0" borderId="0" xfId="0"/>
    <xf numFmtId="0" fontId="1" fillId="3" borderId="0" xfId="0" applyFont="1" applyFill="1"/>
    <xf numFmtId="0" fontId="4" fillId="0" borderId="0" xfId="0" applyFont="1"/>
    <xf numFmtId="0" fontId="4" fillId="4" borderId="0" xfId="0" applyFont="1" applyFill="1"/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3"/>
    <xf numFmtId="164" fontId="11" fillId="0" borderId="0" xfId="3" applyNumberFormat="1"/>
    <xf numFmtId="164" fontId="0" fillId="0" borderId="0" xfId="4" applyNumberFormat="1" applyFont="1" applyFill="1"/>
    <xf numFmtId="164" fontId="0" fillId="0" borderId="0" xfId="4" applyNumberFormat="1" applyFont="1"/>
    <xf numFmtId="0" fontId="12" fillId="0" borderId="0" xfId="0" applyFont="1" applyAlignment="1">
      <alignment horizontal="left" vertical="center" indent="3"/>
    </xf>
    <xf numFmtId="0" fontId="13" fillId="0" borderId="0" xfId="0" applyFont="1" applyAlignment="1">
      <alignment horizontal="left" vertical="center" indent="3"/>
    </xf>
    <xf numFmtId="0" fontId="15" fillId="2" borderId="0" xfId="0" applyFont="1" applyFill="1" applyAlignment="1">
      <alignment vertical="center" wrapText="1"/>
    </xf>
    <xf numFmtId="0" fontId="15" fillId="7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167" fontId="15" fillId="2" borderId="2" xfId="0" applyNumberFormat="1" applyFont="1" applyFill="1" applyBorder="1" applyAlignment="1">
      <alignment horizontal="right" vertical="center" wrapText="1"/>
    </xf>
    <xf numFmtId="167" fontId="15" fillId="7" borderId="2" xfId="0" applyNumberFormat="1" applyFont="1" applyFill="1" applyBorder="1" applyAlignment="1">
      <alignment horizontal="right" vertical="center" wrapText="1"/>
    </xf>
    <xf numFmtId="167" fontId="14" fillId="2" borderId="2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6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0" fillId="4" borderId="0" xfId="0" applyFill="1"/>
    <xf numFmtId="3" fontId="0" fillId="4" borderId="0" xfId="0" applyNumberFormat="1" applyFill="1"/>
    <xf numFmtId="0" fontId="15" fillId="7" borderId="0" xfId="0" applyFont="1" applyFill="1" applyAlignment="1">
      <alignment horizontal="left" vertical="center" wrapText="1" indent="2"/>
    </xf>
    <xf numFmtId="0" fontId="6" fillId="6" borderId="0" xfId="0" applyFont="1" applyFill="1" applyAlignment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168" fontId="6" fillId="6" borderId="2" xfId="1" applyNumberFormat="1" applyFont="1" applyFill="1" applyBorder="1" applyAlignment="1">
      <alignment horizontal="center" vertical="center" wrapText="1"/>
    </xf>
    <xf numFmtId="168" fontId="6" fillId="6" borderId="4" xfId="1" applyNumberFormat="1" applyFont="1" applyFill="1" applyBorder="1" applyAlignment="1">
      <alignment horizontal="center" vertical="center" wrapText="1"/>
    </xf>
    <xf numFmtId="168" fontId="15" fillId="7" borderId="4" xfId="1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 indent="1"/>
    </xf>
    <xf numFmtId="0" fontId="16" fillId="2" borderId="0" xfId="0" applyFont="1" applyFill="1" applyAlignment="1">
      <alignment horizontal="left" vertical="center" wrapText="1" indent="1"/>
    </xf>
    <xf numFmtId="0" fontId="10" fillId="0" borderId="0" xfId="0" applyFont="1" applyAlignment="1">
      <alignment vertical="center"/>
    </xf>
    <xf numFmtId="0" fontId="1" fillId="0" borderId="0" xfId="0" applyFont="1"/>
    <xf numFmtId="167" fontId="15" fillId="2" borderId="5" xfId="0" applyNumberFormat="1" applyFont="1" applyFill="1" applyBorder="1" applyAlignment="1">
      <alignment horizontal="right" vertical="center" wrapText="1"/>
    </xf>
    <xf numFmtId="167" fontId="14" fillId="2" borderId="6" xfId="0" applyNumberFormat="1" applyFont="1" applyFill="1" applyBorder="1" applyAlignment="1">
      <alignment horizontal="right" vertical="center" wrapText="1"/>
    </xf>
    <xf numFmtId="0" fontId="17" fillId="5" borderId="0" xfId="0" applyFont="1" applyFill="1" applyAlignment="1">
      <alignment horizontal="center" vertical="center" wrapText="1"/>
    </xf>
    <xf numFmtId="0" fontId="15" fillId="2" borderId="8" xfId="0" applyFont="1" applyFill="1" applyBorder="1" applyAlignment="1">
      <alignment horizontal="right" vertical="center" wrapText="1"/>
    </xf>
    <xf numFmtId="167" fontId="16" fillId="2" borderId="8" xfId="0" applyNumberFormat="1" applyFont="1" applyFill="1" applyBorder="1" applyAlignment="1">
      <alignment horizontal="right" vertical="center" wrapText="1"/>
    </xf>
    <xf numFmtId="0" fontId="25" fillId="10" borderId="18" xfId="0" applyFont="1" applyFill="1" applyBorder="1" applyAlignment="1">
      <alignment horizontal="left" indent="2"/>
    </xf>
    <xf numFmtId="164" fontId="11" fillId="10" borderId="19" xfId="4" applyNumberFormat="1" applyFont="1" applyFill="1" applyBorder="1" applyAlignment="1">
      <alignment horizontal="center"/>
    </xf>
    <xf numFmtId="167" fontId="16" fillId="2" borderId="2" xfId="0" applyNumberFormat="1" applyFont="1" applyFill="1" applyBorder="1" applyAlignment="1">
      <alignment horizontal="right" vertical="center" wrapText="1"/>
    </xf>
    <xf numFmtId="0" fontId="16" fillId="7" borderId="0" xfId="0" applyFont="1" applyFill="1" applyAlignment="1">
      <alignment vertical="center" wrapText="1"/>
    </xf>
    <xf numFmtId="167" fontId="16" fillId="7" borderId="2" xfId="0" applyNumberFormat="1" applyFont="1" applyFill="1" applyBorder="1" applyAlignment="1">
      <alignment horizontal="right" vertical="center" wrapText="1"/>
    </xf>
    <xf numFmtId="167" fontId="20" fillId="2" borderId="7" xfId="0" applyNumberFormat="1" applyFont="1" applyFill="1" applyBorder="1" applyAlignment="1">
      <alignment horizontal="right" vertical="center" wrapText="1"/>
    </xf>
    <xf numFmtId="167" fontId="20" fillId="2" borderId="9" xfId="0" applyNumberFormat="1" applyFont="1" applyFill="1" applyBorder="1" applyAlignment="1">
      <alignment horizontal="righ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28" fillId="0" borderId="0" xfId="0" applyFont="1"/>
    <xf numFmtId="167" fontId="16" fillId="2" borderId="14" xfId="0" applyNumberFormat="1" applyFont="1" applyFill="1" applyBorder="1" applyAlignment="1">
      <alignment horizontal="right" vertical="center" wrapText="1"/>
    </xf>
    <xf numFmtId="167" fontId="20" fillId="2" borderId="15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 indent="1"/>
    </xf>
    <xf numFmtId="167" fontId="0" fillId="0" borderId="0" xfId="0" applyNumberFormat="1"/>
    <xf numFmtId="3" fontId="29" fillId="0" borderId="0" xfId="0" applyNumberFormat="1" applyFont="1"/>
    <xf numFmtId="0" fontId="17" fillId="11" borderId="23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168" fontId="15" fillId="7" borderId="2" xfId="1" applyNumberFormat="1" applyFont="1" applyFill="1" applyBorder="1" applyAlignment="1">
      <alignment horizontal="center" vertical="center" wrapText="1"/>
    </xf>
    <xf numFmtId="167" fontId="32" fillId="0" borderId="0" xfId="0" applyNumberFormat="1" applyFont="1"/>
    <xf numFmtId="0" fontId="27" fillId="0" borderId="0" xfId="0" applyFont="1" applyAlignment="1">
      <alignment vertical="center" wrapText="1"/>
    </xf>
    <xf numFmtId="166" fontId="15" fillId="2" borderId="2" xfId="0" applyNumberFormat="1" applyFont="1" applyFill="1" applyBorder="1" applyAlignment="1">
      <alignment horizontal="right" vertical="center" wrapText="1"/>
    </xf>
    <xf numFmtId="166" fontId="15" fillId="7" borderId="2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10" fontId="0" fillId="0" borderId="0" xfId="2" applyNumberFormat="1" applyFont="1"/>
    <xf numFmtId="0" fontId="3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7" fillId="5" borderId="3" xfId="0" applyFont="1" applyFill="1" applyBorder="1" applyAlignment="1">
      <alignment horizontal="center" vertical="center" wrapText="1"/>
    </xf>
    <xf numFmtId="166" fontId="14" fillId="2" borderId="6" xfId="0" applyNumberFormat="1" applyFont="1" applyFill="1" applyBorder="1" applyAlignment="1">
      <alignment horizontal="right" vertical="center" wrapText="1"/>
    </xf>
    <xf numFmtId="43" fontId="14" fillId="2" borderId="0" xfId="1" applyFont="1" applyFill="1" applyAlignment="1">
      <alignment horizontal="right" vertical="center" wrapText="1"/>
    </xf>
    <xf numFmtId="167" fontId="15" fillId="12" borderId="2" xfId="0" applyNumberFormat="1" applyFont="1" applyFill="1" applyBorder="1" applyAlignment="1">
      <alignment horizontal="right" vertical="center" wrapText="1"/>
    </xf>
    <xf numFmtId="167" fontId="20" fillId="2" borderId="8" xfId="0" applyNumberFormat="1" applyFont="1" applyFill="1" applyBorder="1" applyAlignment="1">
      <alignment horizontal="right" vertical="center" wrapText="1"/>
    </xf>
    <xf numFmtId="167" fontId="16" fillId="2" borderId="8" xfId="0" applyNumberFormat="1" applyFont="1" applyFill="1" applyBorder="1" applyAlignment="1">
      <alignment horizontal="center" vertical="center" wrapText="1"/>
    </xf>
    <xf numFmtId="49" fontId="16" fillId="2" borderId="8" xfId="0" applyNumberFormat="1" applyFont="1" applyFill="1" applyBorder="1" applyAlignment="1">
      <alignment horizontal="center" vertical="center" wrapText="1"/>
    </xf>
    <xf numFmtId="49" fontId="20" fillId="2" borderId="8" xfId="0" applyNumberFormat="1" applyFont="1" applyFill="1" applyBorder="1" applyAlignment="1">
      <alignment horizontal="center" vertical="center" wrapText="1"/>
    </xf>
    <xf numFmtId="167" fontId="20" fillId="2" borderId="8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 indent="1"/>
    </xf>
    <xf numFmtId="167" fontId="14" fillId="2" borderId="7" xfId="0" applyNumberFormat="1" applyFont="1" applyFill="1" applyBorder="1" applyAlignment="1">
      <alignment horizontal="right" vertical="center" wrapText="1"/>
    </xf>
    <xf numFmtId="3" fontId="14" fillId="2" borderId="7" xfId="0" applyNumberFormat="1" applyFont="1" applyFill="1" applyBorder="1" applyAlignment="1">
      <alignment horizontal="right" vertical="center" wrapText="1"/>
    </xf>
    <xf numFmtId="0" fontId="21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0" fontId="0" fillId="0" borderId="0" xfId="2" applyNumberFormat="1" applyFont="1" applyBorder="1"/>
    <xf numFmtId="0" fontId="22" fillId="11" borderId="22" xfId="0" applyFont="1" applyFill="1" applyBorder="1" applyAlignment="1">
      <alignment vertical="center" wrapText="1"/>
    </xf>
    <xf numFmtId="0" fontId="17" fillId="11" borderId="27" xfId="0" applyFont="1" applyFill="1" applyBorder="1" applyAlignment="1">
      <alignment horizontal="center" vertical="center" wrapText="1"/>
    </xf>
    <xf numFmtId="10" fontId="16" fillId="12" borderId="8" xfId="2" applyNumberFormat="1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right" vertical="center" wrapText="1"/>
    </xf>
    <xf numFmtId="167" fontId="16" fillId="2" borderId="30" xfId="0" applyNumberFormat="1" applyFont="1" applyFill="1" applyBorder="1" applyAlignment="1">
      <alignment horizontal="right" vertical="center" wrapText="1"/>
    </xf>
    <xf numFmtId="167" fontId="16" fillId="2" borderId="31" xfId="0" applyNumberFormat="1" applyFont="1" applyFill="1" applyBorder="1" applyAlignment="1">
      <alignment horizontal="right" vertical="center" wrapText="1"/>
    </xf>
    <xf numFmtId="167" fontId="20" fillId="2" borderId="30" xfId="0" applyNumberFormat="1" applyFont="1" applyFill="1" applyBorder="1" applyAlignment="1">
      <alignment horizontal="right" vertical="center" wrapText="1"/>
    </xf>
    <xf numFmtId="167" fontId="20" fillId="2" borderId="32" xfId="0" applyNumberFormat="1" applyFont="1" applyFill="1" applyBorder="1" applyAlignment="1">
      <alignment horizontal="right" vertical="center" wrapText="1"/>
    </xf>
    <xf numFmtId="0" fontId="16" fillId="2" borderId="33" xfId="0" applyFont="1" applyFill="1" applyBorder="1" applyAlignment="1">
      <alignment vertical="center" wrapText="1"/>
    </xf>
    <xf numFmtId="168" fontId="16" fillId="2" borderId="33" xfId="1" applyNumberFormat="1" applyFont="1" applyFill="1" applyBorder="1" applyAlignment="1">
      <alignment horizontal="right" vertical="center" wrapText="1"/>
    </xf>
    <xf numFmtId="168" fontId="16" fillId="2" borderId="34" xfId="1" applyNumberFormat="1" applyFont="1" applyFill="1" applyBorder="1" applyAlignment="1">
      <alignment horizontal="right" vertical="center" wrapText="1"/>
    </xf>
    <xf numFmtId="168" fontId="20" fillId="2" borderId="33" xfId="1" applyNumberFormat="1" applyFont="1" applyFill="1" applyBorder="1" applyAlignment="1">
      <alignment horizontal="right" vertical="center" wrapText="1"/>
    </xf>
    <xf numFmtId="3" fontId="20" fillId="2" borderId="33" xfId="0" applyNumberFormat="1" applyFont="1" applyFill="1" applyBorder="1" applyAlignment="1">
      <alignment horizontal="right" vertical="center" wrapText="1"/>
    </xf>
    <xf numFmtId="3" fontId="16" fillId="2" borderId="33" xfId="0" applyNumberFormat="1" applyFont="1" applyFill="1" applyBorder="1" applyAlignment="1">
      <alignment horizontal="right" vertical="center" wrapText="1"/>
    </xf>
    <xf numFmtId="3" fontId="16" fillId="2" borderId="34" xfId="0" applyNumberFormat="1" applyFont="1" applyFill="1" applyBorder="1" applyAlignment="1">
      <alignment horizontal="right" vertical="center" wrapText="1"/>
    </xf>
    <xf numFmtId="3" fontId="20" fillId="2" borderId="35" xfId="0" applyNumberFormat="1" applyFont="1" applyFill="1" applyBorder="1" applyAlignment="1">
      <alignment horizontal="right" vertical="center" wrapText="1"/>
    </xf>
    <xf numFmtId="0" fontId="17" fillId="11" borderId="0" xfId="0" applyFont="1" applyFill="1" applyAlignment="1">
      <alignment horizontal="left" vertical="center" wrapText="1"/>
    </xf>
    <xf numFmtId="167" fontId="14" fillId="2" borderId="36" xfId="0" applyNumberFormat="1" applyFont="1" applyFill="1" applyBorder="1" applyAlignment="1">
      <alignment horizontal="right" vertical="center" wrapText="1"/>
    </xf>
    <xf numFmtId="0" fontId="17" fillId="11" borderId="22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vertical="center" wrapText="1"/>
    </xf>
    <xf numFmtId="167" fontId="20" fillId="7" borderId="7" xfId="0" applyNumberFormat="1" applyFont="1" applyFill="1" applyBorder="1" applyAlignment="1">
      <alignment horizontal="right" vertical="center" wrapText="1"/>
    </xf>
    <xf numFmtId="0" fontId="14" fillId="7" borderId="37" xfId="0" applyFont="1" applyFill="1" applyBorder="1" applyAlignment="1">
      <alignment vertical="center" wrapText="1"/>
    </xf>
    <xf numFmtId="0" fontId="15" fillId="2" borderId="37" xfId="0" applyFont="1" applyFill="1" applyBorder="1" applyAlignment="1">
      <alignment vertical="center" wrapText="1"/>
    </xf>
    <xf numFmtId="3" fontId="15" fillId="2" borderId="37" xfId="0" applyNumberFormat="1" applyFont="1" applyFill="1" applyBorder="1" applyAlignment="1">
      <alignment horizontal="right" vertical="center"/>
    </xf>
    <xf numFmtId="0" fontId="15" fillId="7" borderId="37" xfId="0" applyFont="1" applyFill="1" applyBorder="1" applyAlignment="1">
      <alignment vertical="center" wrapText="1"/>
    </xf>
    <xf numFmtId="0" fontId="14" fillId="2" borderId="37" xfId="0" applyFont="1" applyFill="1" applyBorder="1" applyAlignment="1">
      <alignment vertical="center" wrapText="1"/>
    </xf>
    <xf numFmtId="164" fontId="11" fillId="10" borderId="19" xfId="4" applyNumberFormat="1" applyFont="1" applyFill="1" applyBorder="1" applyAlignment="1">
      <alignment horizontal="right" indent="1"/>
    </xf>
    <xf numFmtId="0" fontId="17" fillId="11" borderId="41" xfId="0" applyFont="1" applyFill="1" applyBorder="1" applyAlignment="1">
      <alignment horizontal="left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0" fillId="0" borderId="2" xfId="0" applyBorder="1"/>
    <xf numFmtId="0" fontId="33" fillId="0" borderId="0" xfId="0" applyFont="1"/>
    <xf numFmtId="14" fontId="17" fillId="5" borderId="1" xfId="0" applyNumberFormat="1" applyFont="1" applyFill="1" applyBorder="1" applyAlignment="1">
      <alignment horizontal="center" vertical="center" wrapText="1"/>
    </xf>
    <xf numFmtId="167" fontId="14" fillId="2" borderId="40" xfId="0" applyNumberFormat="1" applyFont="1" applyFill="1" applyBorder="1" applyAlignment="1">
      <alignment horizontal="right" vertical="center" wrapText="1"/>
    </xf>
    <xf numFmtId="167" fontId="14" fillId="2" borderId="47" xfId="0" applyNumberFormat="1" applyFont="1" applyFill="1" applyBorder="1" applyAlignment="1">
      <alignment horizontal="right" vertical="center" wrapText="1"/>
    </xf>
    <xf numFmtId="14" fontId="17" fillId="5" borderId="2" xfId="0" applyNumberFormat="1" applyFont="1" applyFill="1" applyBorder="1" applyAlignment="1">
      <alignment horizontal="center" vertical="center" wrapText="1"/>
    </xf>
    <xf numFmtId="0" fontId="23" fillId="13" borderId="18" xfId="0" applyFont="1" applyFill="1" applyBorder="1" applyAlignment="1">
      <alignment horizontal="left" indent="1"/>
    </xf>
    <xf numFmtId="164" fontId="24" fillId="13" borderId="19" xfId="4" applyNumberFormat="1" applyFont="1" applyFill="1" applyBorder="1" applyAlignment="1">
      <alignment horizontal="center"/>
    </xf>
    <xf numFmtId="0" fontId="23" fillId="10" borderId="18" xfId="0" applyFont="1" applyFill="1" applyBorder="1" applyAlignment="1">
      <alignment horizontal="left" indent="1"/>
    </xf>
    <xf numFmtId="164" fontId="24" fillId="10" borderId="19" xfId="4" applyNumberFormat="1" applyFont="1" applyFill="1" applyBorder="1" applyAlignment="1">
      <alignment horizontal="center"/>
    </xf>
    <xf numFmtId="0" fontId="26" fillId="2" borderId="20" xfId="0" applyFont="1" applyFill="1" applyBorder="1"/>
    <xf numFmtId="164" fontId="24" fillId="2" borderId="21" xfId="4" applyNumberFormat="1" applyFont="1" applyFill="1" applyBorder="1" applyAlignment="1">
      <alignment horizontal="center"/>
    </xf>
    <xf numFmtId="167" fontId="15" fillId="2" borderId="0" xfId="0" applyNumberFormat="1" applyFont="1" applyFill="1" applyAlignment="1">
      <alignment horizontal="right" vertical="center" wrapText="1"/>
    </xf>
    <xf numFmtId="167" fontId="15" fillId="7" borderId="1" xfId="0" applyNumberFormat="1" applyFont="1" applyFill="1" applyBorder="1" applyAlignment="1">
      <alignment horizontal="right" vertical="center" wrapText="1"/>
    </xf>
    <xf numFmtId="166" fontId="14" fillId="2" borderId="47" xfId="0" applyNumberFormat="1" applyFont="1" applyFill="1" applyBorder="1" applyAlignment="1">
      <alignment horizontal="right" vertical="center" wrapText="1"/>
    </xf>
    <xf numFmtId="167" fontId="15" fillId="2" borderId="50" xfId="0" applyNumberFormat="1" applyFont="1" applyFill="1" applyBorder="1" applyAlignment="1">
      <alignment horizontal="right" vertical="center" wrapText="1"/>
    </xf>
    <xf numFmtId="166" fontId="15" fillId="2" borderId="50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67" fontId="14" fillId="2" borderId="48" xfId="0" applyNumberFormat="1" applyFont="1" applyFill="1" applyBorder="1" applyAlignment="1">
      <alignment horizontal="right" vertical="center" wrapText="1"/>
    </xf>
    <xf numFmtId="167" fontId="15" fillId="2" borderId="33" xfId="0" applyNumberFormat="1" applyFont="1" applyFill="1" applyBorder="1" applyAlignment="1">
      <alignment horizontal="right" vertical="center" wrapText="1"/>
    </xf>
    <xf numFmtId="167" fontId="14" fillId="2" borderId="37" xfId="0" applyNumberFormat="1" applyFont="1" applyFill="1" applyBorder="1" applyAlignment="1">
      <alignment horizontal="right" vertical="center" wrapText="1"/>
    </xf>
    <xf numFmtId="49" fontId="15" fillId="2" borderId="0" xfId="0" applyNumberFormat="1" applyFont="1" applyFill="1" applyAlignment="1">
      <alignment horizontal="left" vertical="center" wrapText="1" indent="1"/>
    </xf>
    <xf numFmtId="3" fontId="15" fillId="2" borderId="0" xfId="0" applyNumberFormat="1" applyFont="1" applyFill="1" applyAlignment="1">
      <alignment horizontal="right" vertical="center" wrapText="1"/>
    </xf>
    <xf numFmtId="43" fontId="0" fillId="0" borderId="0" xfId="1" applyFont="1"/>
    <xf numFmtId="0" fontId="32" fillId="0" borderId="0" xfId="0" applyFont="1"/>
    <xf numFmtId="167" fontId="15" fillId="7" borderId="37" xfId="0" applyNumberFormat="1" applyFont="1" applyFill="1" applyBorder="1" applyAlignment="1">
      <alignment horizontal="right" vertical="center"/>
    </xf>
    <xf numFmtId="167" fontId="14" fillId="7" borderId="37" xfId="0" applyNumberFormat="1" applyFont="1" applyFill="1" applyBorder="1" applyAlignment="1">
      <alignment horizontal="right" vertical="center"/>
    </xf>
    <xf numFmtId="167" fontId="15" fillId="2" borderId="37" xfId="0" applyNumberFormat="1" applyFont="1" applyFill="1" applyBorder="1" applyAlignment="1">
      <alignment horizontal="right" vertical="center"/>
    </xf>
    <xf numFmtId="167" fontId="15" fillId="7" borderId="37" xfId="1" applyNumberFormat="1" applyFont="1" applyFill="1" applyBorder="1" applyAlignment="1">
      <alignment horizontal="right" vertical="center"/>
    </xf>
    <xf numFmtId="167" fontId="15" fillId="2" borderId="37" xfId="1" applyNumberFormat="1" applyFont="1" applyFill="1" applyBorder="1" applyAlignment="1">
      <alignment horizontal="right" vertical="center"/>
    </xf>
    <xf numFmtId="167" fontId="14" fillId="7" borderId="35" xfId="0" applyNumberFormat="1" applyFont="1" applyFill="1" applyBorder="1" applyAlignment="1">
      <alignment horizontal="right" vertical="center"/>
    </xf>
    <xf numFmtId="167" fontId="15" fillId="7" borderId="39" xfId="0" applyNumberFormat="1" applyFont="1" applyFill="1" applyBorder="1" applyAlignment="1">
      <alignment horizontal="right" vertical="center"/>
    </xf>
    <xf numFmtId="167" fontId="14" fillId="2" borderId="35" xfId="0" applyNumberFormat="1" applyFont="1" applyFill="1" applyBorder="1" applyAlignment="1">
      <alignment horizontal="right" vertical="center"/>
    </xf>
    <xf numFmtId="167" fontId="14" fillId="7" borderId="40" xfId="0" applyNumberFormat="1" applyFont="1" applyFill="1" applyBorder="1" applyAlignment="1">
      <alignment horizontal="right" vertical="center"/>
    </xf>
    <xf numFmtId="167" fontId="15" fillId="2" borderId="39" xfId="0" applyNumberFormat="1" applyFont="1" applyFill="1" applyBorder="1" applyAlignment="1">
      <alignment horizontal="right" vertical="center"/>
    </xf>
    <xf numFmtId="167" fontId="15" fillId="7" borderId="38" xfId="0" applyNumberFormat="1" applyFont="1" applyFill="1" applyBorder="1" applyAlignment="1">
      <alignment horizontal="right" vertical="center"/>
    </xf>
    <xf numFmtId="167" fontId="15" fillId="2" borderId="33" xfId="0" applyNumberFormat="1" applyFont="1" applyFill="1" applyBorder="1" applyAlignment="1">
      <alignment horizontal="right" vertical="center"/>
    </xf>
    <xf numFmtId="167" fontId="15" fillId="2" borderId="39" xfId="1" applyNumberFormat="1" applyFont="1" applyFill="1" applyBorder="1" applyAlignment="1">
      <alignment horizontal="right" vertical="center"/>
    </xf>
    <xf numFmtId="167" fontId="15" fillId="2" borderId="38" xfId="0" applyNumberFormat="1" applyFont="1" applyFill="1" applyBorder="1" applyAlignment="1">
      <alignment horizontal="right" vertical="center"/>
    </xf>
    <xf numFmtId="167" fontId="14" fillId="2" borderId="49" xfId="0" applyNumberFormat="1" applyFont="1" applyFill="1" applyBorder="1" applyAlignment="1">
      <alignment vertical="center" wrapText="1"/>
    </xf>
    <xf numFmtId="167" fontId="15" fillId="0" borderId="0" xfId="0" applyNumberFormat="1" applyFont="1" applyAlignment="1">
      <alignment horizontal="right" vertical="center" wrapText="1"/>
    </xf>
    <xf numFmtId="167" fontId="20" fillId="7" borderId="2" xfId="0" applyNumberFormat="1" applyFont="1" applyFill="1" applyBorder="1" applyAlignment="1">
      <alignment horizontal="right" vertical="center" wrapText="1"/>
    </xf>
    <xf numFmtId="167" fontId="20" fillId="2" borderId="2" xfId="0" applyNumberFormat="1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center" vertical="center" readingOrder="1"/>
    </xf>
    <xf numFmtId="0" fontId="7" fillId="9" borderId="17" xfId="0" applyFont="1" applyFill="1" applyBorder="1" applyAlignment="1">
      <alignment horizontal="center" vertical="center" readingOrder="1"/>
    </xf>
    <xf numFmtId="0" fontId="5" fillId="9" borderId="18" xfId="0" applyFont="1" applyFill="1" applyBorder="1" applyAlignment="1">
      <alignment horizontal="center" vertical="center" readingOrder="1"/>
    </xf>
    <xf numFmtId="0" fontId="5" fillId="9" borderId="19" xfId="0" applyFont="1" applyFill="1" applyBorder="1" applyAlignment="1">
      <alignment horizontal="center" vertical="center" readingOrder="1"/>
    </xf>
    <xf numFmtId="0" fontId="5" fillId="8" borderId="16" xfId="0" applyFont="1" applyFill="1" applyBorder="1" applyAlignment="1">
      <alignment horizontal="center" vertical="center" readingOrder="1"/>
    </xf>
    <xf numFmtId="0" fontId="5" fillId="8" borderId="17" xfId="0" applyFont="1" applyFill="1" applyBorder="1" applyAlignment="1">
      <alignment horizontal="center" vertical="center" readingOrder="1"/>
    </xf>
    <xf numFmtId="0" fontId="17" fillId="11" borderId="25" xfId="0" applyFont="1" applyFill="1" applyBorder="1" applyAlignment="1">
      <alignment horizontal="center" vertical="center" wrapText="1"/>
    </xf>
    <xf numFmtId="0" fontId="17" fillId="11" borderId="24" xfId="0" applyFont="1" applyFill="1" applyBorder="1" applyAlignment="1">
      <alignment horizontal="center" vertical="center" wrapText="1"/>
    </xf>
    <xf numFmtId="0" fontId="17" fillId="11" borderId="26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2" fillId="11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14" fontId="17" fillId="5" borderId="29" xfId="0" applyNumberFormat="1" applyFont="1" applyFill="1" applyBorder="1" applyAlignment="1">
      <alignment horizontal="center" vertical="center" wrapText="1"/>
    </xf>
    <xf numFmtId="14" fontId="17" fillId="5" borderId="28" xfId="0" applyNumberFormat="1" applyFont="1" applyFill="1" applyBorder="1" applyAlignment="1">
      <alignment horizontal="center" vertical="center" wrapText="1"/>
    </xf>
    <xf numFmtId="14" fontId="17" fillId="5" borderId="12" xfId="0" applyNumberFormat="1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5" xfId="0" applyFont="1" applyFill="1" applyBorder="1" applyAlignment="1">
      <alignment horizontal="center" vertical="center" wrapText="1"/>
    </xf>
    <xf numFmtId="0" fontId="17" fillId="5" borderId="46" xfId="0" applyFont="1" applyFill="1" applyBorder="1" applyAlignment="1">
      <alignment horizontal="center" vertical="center" wrapText="1"/>
    </xf>
    <xf numFmtId="0" fontId="17" fillId="5" borderId="43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/>
    </xf>
  </cellXfs>
  <cellStyles count="13">
    <cellStyle name="Estilo 1" xfId="6" xr:uid="{00000000-0005-0000-0000-000000000000}"/>
    <cellStyle name="Normal" xfId="0" builtinId="0"/>
    <cellStyle name="Normal 2" xfId="10" xr:uid="{929E576D-EC29-4ECA-B897-658D68C6951A}"/>
    <cellStyle name="Normal 2 2" xfId="7" xr:uid="{00000000-0005-0000-0000-000002000000}"/>
    <cellStyle name="Normal 3" xfId="3" xr:uid="{00000000-0005-0000-0000-000003000000}"/>
    <cellStyle name="Porcentagem" xfId="2" builtinId="5"/>
    <cellStyle name="Porcentagem 2" xfId="5" xr:uid="{00000000-0005-0000-0000-000005000000}"/>
    <cellStyle name="Vírgula" xfId="1" builtinId="3"/>
    <cellStyle name="Vírgula 2" xfId="4" xr:uid="{00000000-0005-0000-0000-000007000000}"/>
    <cellStyle name="Vírgula 2 2" xfId="12" xr:uid="{B4C2354F-82EC-4547-9E06-7526A2834902}"/>
    <cellStyle name="Vírgula 2 3" xfId="9" xr:uid="{93E6002B-44EE-4FB4-AD9C-8F18EA3E1D14}"/>
    <cellStyle name="Vírgula 3" xfId="11" xr:uid="{0E17E118-FD36-46B9-B753-34BE4A35E018}"/>
    <cellStyle name="Vírgula 4" xfId="8" xr:uid="{6007A312-5541-49DD-A91A-2D25CBA4C9D3}"/>
  </cellStyles>
  <dxfs count="17"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46D232"/>
      <color rgb="FF00744D"/>
      <color rgb="FFD7F83C"/>
      <color rgb="FFB8E53E"/>
      <color rgb="FF86DF55"/>
      <color rgb="FF006C21"/>
      <color rgb="FF008228"/>
      <color rgb="FF003A12"/>
      <color rgb="FF86E27A"/>
      <color rgb="FFFBFD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ustos e Despesas'!A1"/><Relationship Id="rId13" Type="http://schemas.openxmlformats.org/officeDocument/2006/relationships/image" Target="../media/image1.png"/><Relationship Id="rId3" Type="http://schemas.openxmlformats.org/officeDocument/2006/relationships/hyperlink" Target="#'BP (Ativo)'!A1"/><Relationship Id="rId7" Type="http://schemas.openxmlformats.org/officeDocument/2006/relationships/hyperlink" Target="#Receita!A1"/><Relationship Id="rId12" Type="http://schemas.openxmlformats.org/officeDocument/2006/relationships/hyperlink" Target="#Investimentos!A1"/><Relationship Id="rId2" Type="http://schemas.openxmlformats.org/officeDocument/2006/relationships/hyperlink" Target="#'Venda de energia por classe'!A1"/><Relationship Id="rId1" Type="http://schemas.openxmlformats.org/officeDocument/2006/relationships/hyperlink" Target="#'Balan&#231;o de Energia'!A1"/><Relationship Id="rId6" Type="http://schemas.openxmlformats.org/officeDocument/2006/relationships/hyperlink" Target="#DFC!A1"/><Relationship Id="rId11" Type="http://schemas.openxmlformats.org/officeDocument/2006/relationships/hyperlink" Target="#Endividamento!A1"/><Relationship Id="rId5" Type="http://schemas.openxmlformats.org/officeDocument/2006/relationships/hyperlink" Target="#DRE!A1"/><Relationship Id="rId15" Type="http://schemas.openxmlformats.org/officeDocument/2006/relationships/image" Target="../media/image3.svg"/><Relationship Id="rId10" Type="http://schemas.openxmlformats.org/officeDocument/2006/relationships/hyperlink" Target="#'Resultado Financeiro'!A1"/><Relationship Id="rId4" Type="http://schemas.openxmlformats.org/officeDocument/2006/relationships/hyperlink" Target="#'BP (Passivo)'!A1"/><Relationship Id="rId9" Type="http://schemas.openxmlformats.org/officeDocument/2006/relationships/hyperlink" Target="#LAJIDA!A1"/><Relationship Id="rId1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5.svg"/><Relationship Id="rId7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287949</xdr:colOff>
      <xdr:row>5</xdr:row>
      <xdr:rowOff>49696</xdr:rowOff>
    </xdr:from>
    <xdr:to>
      <xdr:col>4</xdr:col>
      <xdr:colOff>370775</xdr:colOff>
      <xdr:row>7</xdr:row>
      <xdr:rowOff>173936</xdr:rowOff>
    </xdr:to>
    <xdr:sp macro="" textlink="">
      <xdr:nvSpPr>
        <xdr:cNvPr id="75" name="Retângulo Arredondado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83249" y="1002196"/>
          <a:ext cx="1825901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1</xdr:col>
      <xdr:colOff>287949</xdr:colOff>
      <xdr:row>8</xdr:row>
      <xdr:rowOff>105108</xdr:rowOff>
    </xdr:from>
    <xdr:to>
      <xdr:col>4</xdr:col>
      <xdr:colOff>344874</xdr:colOff>
      <xdr:row>11</xdr:row>
      <xdr:rowOff>37608</xdr:rowOff>
    </xdr:to>
    <xdr:sp macro="" textlink="">
      <xdr:nvSpPr>
        <xdr:cNvPr id="30" name="Retângulo Arredondado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163551-B874-4345-BC70-7BB8A1B0A161}"/>
            </a:ext>
          </a:extLst>
        </xdr:cNvPr>
        <xdr:cNvSpPr/>
      </xdr:nvSpPr>
      <xdr:spPr>
        <a:xfrm>
          <a:off x="783249" y="162910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de energia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11</xdr:row>
      <xdr:rowOff>86430</xdr:rowOff>
    </xdr:from>
    <xdr:to>
      <xdr:col>4</xdr:col>
      <xdr:colOff>344874</xdr:colOff>
      <xdr:row>14</xdr:row>
      <xdr:rowOff>18930</xdr:rowOff>
    </xdr:to>
    <xdr:sp macro="" textlink="">
      <xdr:nvSpPr>
        <xdr:cNvPr id="31" name="Retângulo Arredond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72E3B-0494-4757-99C5-2595838CE9DB}"/>
            </a:ext>
          </a:extLst>
        </xdr:cNvPr>
        <xdr:cNvSpPr/>
      </xdr:nvSpPr>
      <xdr:spPr>
        <a:xfrm>
          <a:off x="783249" y="218193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Venda da energia por</a:t>
          </a:r>
          <a:r>
            <a:rPr lang="pt-BR" sz="900" b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classe de consumo 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8</xdr:row>
      <xdr:rowOff>77866</xdr:rowOff>
    </xdr:from>
    <xdr:to>
      <xdr:col>11</xdr:col>
      <xdr:colOff>519138</xdr:colOff>
      <xdr:row>11</xdr:row>
      <xdr:rowOff>10366</xdr:rowOff>
    </xdr:to>
    <xdr:sp macro="" textlink="">
      <xdr:nvSpPr>
        <xdr:cNvPr id="39" name="Retângulo Arredondad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004EC6-B54E-402F-A3C6-DC0BE16439FC}"/>
            </a:ext>
          </a:extLst>
        </xdr:cNvPr>
        <xdr:cNvSpPr/>
      </xdr:nvSpPr>
      <xdr:spPr>
        <a:xfrm>
          <a:off x="5024688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Ativo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11</xdr:row>
      <xdr:rowOff>54728</xdr:rowOff>
    </xdr:from>
    <xdr:to>
      <xdr:col>11</xdr:col>
      <xdr:colOff>519138</xdr:colOff>
      <xdr:row>13</xdr:row>
      <xdr:rowOff>177728</xdr:rowOff>
    </xdr:to>
    <xdr:sp macro="" textlink="">
      <xdr:nvSpPr>
        <xdr:cNvPr id="40" name="Retângulo Arredondado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A329FBC-8CFD-43B1-AE12-2A97E79132ED}"/>
            </a:ext>
          </a:extLst>
        </xdr:cNvPr>
        <xdr:cNvSpPr/>
      </xdr:nvSpPr>
      <xdr:spPr>
        <a:xfrm>
          <a:off x="5024688" y="215022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Passivo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17</xdr:row>
      <xdr:rowOff>4790</xdr:rowOff>
    </xdr:from>
    <xdr:to>
      <xdr:col>11</xdr:col>
      <xdr:colOff>519138</xdr:colOff>
      <xdr:row>19</xdr:row>
      <xdr:rowOff>127790</xdr:rowOff>
    </xdr:to>
    <xdr:sp macro="" textlink="">
      <xdr:nvSpPr>
        <xdr:cNvPr id="41" name="Retângulo Arredondado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A770C1-8973-4FB8-AF16-A7E3C03AB271}"/>
            </a:ext>
          </a:extLst>
        </xdr:cNvPr>
        <xdr:cNvSpPr/>
      </xdr:nvSpPr>
      <xdr:spPr>
        <a:xfrm>
          <a:off x="5024688" y="324329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dos Resultados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19</xdr:row>
      <xdr:rowOff>177248</xdr:rowOff>
    </xdr:from>
    <xdr:to>
      <xdr:col>11</xdr:col>
      <xdr:colOff>519138</xdr:colOff>
      <xdr:row>22</xdr:row>
      <xdr:rowOff>109748</xdr:rowOff>
    </xdr:to>
    <xdr:sp macro="" textlink="">
      <xdr:nvSpPr>
        <xdr:cNvPr id="43" name="Retângulo Arredondad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1F554A8-6DC6-4122-829B-433B6FDAEB1F}"/>
            </a:ext>
          </a:extLst>
        </xdr:cNvPr>
        <xdr:cNvSpPr/>
      </xdr:nvSpPr>
      <xdr:spPr>
        <a:xfrm>
          <a:off x="5024688" y="379674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dos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Fluxos de caixa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8</xdr:row>
      <xdr:rowOff>77866</xdr:rowOff>
    </xdr:from>
    <xdr:to>
      <xdr:col>8</xdr:col>
      <xdr:colOff>112615</xdr:colOff>
      <xdr:row>11</xdr:row>
      <xdr:rowOff>10366</xdr:rowOff>
    </xdr:to>
    <xdr:sp macro="" textlink="">
      <xdr:nvSpPr>
        <xdr:cNvPr id="46" name="Retângulo Arredondado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433FE6F-C67C-4293-BDC0-D54E12D86A6F}"/>
            </a:ext>
          </a:extLst>
        </xdr:cNvPr>
        <xdr:cNvSpPr/>
      </xdr:nvSpPr>
      <xdr:spPr>
        <a:xfrm>
          <a:off x="2875090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Receita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Operacional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11</xdr:row>
      <xdr:rowOff>56868</xdr:rowOff>
    </xdr:from>
    <xdr:to>
      <xdr:col>8</xdr:col>
      <xdr:colOff>112615</xdr:colOff>
      <xdr:row>13</xdr:row>
      <xdr:rowOff>179868</xdr:rowOff>
    </xdr:to>
    <xdr:sp macro="" textlink="">
      <xdr:nvSpPr>
        <xdr:cNvPr id="47" name="Retângulo Arredond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165ACFC-0D0C-4951-B80E-661DC16327D5}"/>
            </a:ext>
          </a:extLst>
        </xdr:cNvPr>
        <xdr:cNvSpPr/>
      </xdr:nvSpPr>
      <xdr:spPr>
        <a:xfrm>
          <a:off x="2875090" y="215236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Custos e despesas operacionais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463905</xdr:colOff>
      <xdr:row>14</xdr:row>
      <xdr:rowOff>31203</xdr:rowOff>
    </xdr:from>
    <xdr:to>
      <xdr:col>11</xdr:col>
      <xdr:colOff>520829</xdr:colOff>
      <xdr:row>16</xdr:row>
      <xdr:rowOff>154203</xdr:rowOff>
    </xdr:to>
    <xdr:sp macro="" textlink="">
      <xdr:nvSpPr>
        <xdr:cNvPr id="49" name="Retângulo Arredondado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5A417AF-8AC9-40AA-8B12-5D21C2DE1E90}"/>
            </a:ext>
          </a:extLst>
        </xdr:cNvPr>
        <xdr:cNvSpPr/>
      </xdr:nvSpPr>
      <xdr:spPr>
        <a:xfrm>
          <a:off x="5026380" y="2698203"/>
          <a:ext cx="1799999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LAJIDA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14</xdr:row>
      <xdr:rowOff>30613</xdr:rowOff>
    </xdr:from>
    <xdr:to>
      <xdr:col>8</xdr:col>
      <xdr:colOff>112615</xdr:colOff>
      <xdr:row>16</xdr:row>
      <xdr:rowOff>153613</xdr:rowOff>
    </xdr:to>
    <xdr:sp macro="" textlink="">
      <xdr:nvSpPr>
        <xdr:cNvPr id="50" name="Retângulo Arredondado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FF318BF-167D-4A32-A246-FF92CDD0F0B1}"/>
            </a:ext>
          </a:extLst>
        </xdr:cNvPr>
        <xdr:cNvSpPr/>
      </xdr:nvSpPr>
      <xdr:spPr>
        <a:xfrm>
          <a:off x="2875090" y="269761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Resultado Financeiro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17</xdr:row>
      <xdr:rowOff>9613</xdr:rowOff>
    </xdr:from>
    <xdr:to>
      <xdr:col>8</xdr:col>
      <xdr:colOff>112615</xdr:colOff>
      <xdr:row>19</xdr:row>
      <xdr:rowOff>132613</xdr:rowOff>
    </xdr:to>
    <xdr:sp macro="" textlink="">
      <xdr:nvSpPr>
        <xdr:cNvPr id="51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1E880C6-C406-4627-806B-874EE371BC0E}"/>
            </a:ext>
          </a:extLst>
        </xdr:cNvPr>
        <xdr:cNvSpPr/>
      </xdr:nvSpPr>
      <xdr:spPr>
        <a:xfrm>
          <a:off x="2875090" y="324811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Endividamento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67607</xdr:colOff>
      <xdr:row>20</xdr:row>
      <xdr:rowOff>768</xdr:rowOff>
    </xdr:from>
    <xdr:to>
      <xdr:col>8</xdr:col>
      <xdr:colOff>124533</xdr:colOff>
      <xdr:row>22</xdr:row>
      <xdr:rowOff>123768</xdr:rowOff>
    </xdr:to>
    <xdr:sp macro="" textlink="">
      <xdr:nvSpPr>
        <xdr:cNvPr id="54" name="Retângulo Arredond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8B1E3E5-8DDF-4829-BAA1-0E134E8CAFD5}"/>
            </a:ext>
          </a:extLst>
        </xdr:cNvPr>
        <xdr:cNvSpPr/>
      </xdr:nvSpPr>
      <xdr:spPr>
        <a:xfrm>
          <a:off x="2887007" y="3810768"/>
          <a:ext cx="1800001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5</xdr:col>
      <xdr:colOff>65687</xdr:colOff>
      <xdr:row>5</xdr:row>
      <xdr:rowOff>49696</xdr:rowOff>
    </xdr:from>
    <xdr:to>
      <xdr:col>11</xdr:col>
      <xdr:colOff>537796</xdr:colOff>
      <xdr:row>7</xdr:row>
      <xdr:rowOff>173936</xdr:rowOff>
    </xdr:to>
    <xdr:sp macro="" textlink="">
      <xdr:nvSpPr>
        <xdr:cNvPr id="56" name="Retângulo Arredondado 1">
          <a:extLst>
            <a:ext uri="{FF2B5EF4-FFF2-40B4-BE49-F238E27FC236}">
              <a16:creationId xmlns:a16="http://schemas.microsoft.com/office/drawing/2014/main" id="{6AB00D2E-3F68-42CB-B3A6-12C57888AB4E}"/>
            </a:ext>
          </a:extLst>
        </xdr:cNvPr>
        <xdr:cNvSpPr/>
      </xdr:nvSpPr>
      <xdr:spPr>
        <a:xfrm>
          <a:off x="2380995" y="1192696"/>
          <a:ext cx="3945070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0</xdr:colOff>
      <xdr:row>5</xdr:row>
      <xdr:rowOff>11906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30F23A53-EFA3-A967-13C1-567873CA1E1C}"/>
            </a:ext>
          </a:extLst>
        </xdr:cNvPr>
        <xdr:cNvGrpSpPr/>
      </xdr:nvGrpSpPr>
      <xdr:grpSpPr>
        <a:xfrm>
          <a:off x="0" y="0"/>
          <a:ext cx="7781925" cy="964406"/>
          <a:chOff x="0" y="0"/>
          <a:chExt cx="7781925" cy="964406"/>
        </a:xfrm>
      </xdr:grpSpPr>
      <xdr:sp macro="" textlink="">
        <xdr:nvSpPr>
          <xdr:cNvPr id="77" name="Retângulo 76">
            <a:extLst>
              <a:ext uri="{FF2B5EF4-FFF2-40B4-BE49-F238E27FC236}">
                <a16:creationId xmlns:a16="http://schemas.microsoft.com/office/drawing/2014/main" id="{C4A784F6-B110-0243-9E59-53256EEA663D}"/>
              </a:ext>
            </a:extLst>
          </xdr:cNvPr>
          <xdr:cNvSpPr/>
        </xdr:nvSpPr>
        <xdr:spPr>
          <a:xfrm>
            <a:off x="0" y="0"/>
            <a:ext cx="7781925" cy="964406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121" name="Elements">
            <a:extLst>
              <a:ext uri="{FF2B5EF4-FFF2-40B4-BE49-F238E27FC236}">
                <a16:creationId xmlns:a16="http://schemas.microsoft.com/office/drawing/2014/main" id="{923FA114-181F-45E8-9CC6-DE553421D409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3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072374" y="9525"/>
            <a:ext cx="5706835" cy="828675"/>
          </a:xfrm>
          <a:prstGeom prst="rect">
            <a:avLst/>
          </a:prstGeom>
        </xdr:spPr>
      </xdr:pic>
      <xdr:sp macro="" textlink="">
        <xdr:nvSpPr>
          <xdr:cNvPr id="34" name="CaixaDeTexto 33">
            <a:extLst>
              <a:ext uri="{FF2B5EF4-FFF2-40B4-BE49-F238E27FC236}">
                <a16:creationId xmlns:a16="http://schemas.microsoft.com/office/drawing/2014/main" id="{00000000-0008-0000-0000-000022000000}"/>
              </a:ext>
              <a:ext uri="{147F2762-F138-4A5C-976F-8EAC2B608ADB}">
                <a16:predDERef xmlns:a16="http://schemas.microsoft.com/office/drawing/2014/main" pred="{00000000-0008-0000-0000-000021000000}"/>
              </a:ext>
            </a:extLst>
          </xdr:cNvPr>
          <xdr:cNvSpPr txBox="1"/>
        </xdr:nvSpPr>
        <xdr:spPr>
          <a:xfrm>
            <a:off x="0" y="194814"/>
            <a:ext cx="7781924" cy="5913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en-US" sz="4000" b="1">
                <a:solidFill>
                  <a:schemeClr val="bg1"/>
                </a:solidFill>
                <a:latin typeface="+mj-lt"/>
                <a:ea typeface="+mj-lt"/>
                <a:cs typeface="+mj-lt"/>
              </a:rPr>
              <a:t>RESULTADOS </a:t>
            </a:r>
            <a:r>
              <a:rPr lang="en-US" sz="4000" b="1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3T24</a:t>
            </a:r>
          </a:p>
        </xdr:txBody>
      </xdr:sp>
      <xdr:grpSp>
        <xdr:nvGrpSpPr>
          <xdr:cNvPr id="94" name="Agrupar 93">
            <a:extLst>
              <a:ext uri="{FF2B5EF4-FFF2-40B4-BE49-F238E27FC236}">
                <a16:creationId xmlns:a16="http://schemas.microsoft.com/office/drawing/2014/main" id="{54546553-820F-5CAF-AFE5-CA839D275B8F}"/>
              </a:ext>
            </a:extLst>
          </xdr:cNvPr>
          <xdr:cNvGrpSpPr/>
        </xdr:nvGrpSpPr>
        <xdr:grpSpPr>
          <a:xfrm>
            <a:off x="143083" y="134748"/>
            <a:ext cx="1077403" cy="269134"/>
            <a:chOff x="6118195" y="543218"/>
            <a:chExt cx="5181503" cy="1290478"/>
          </a:xfrm>
        </xdr:grpSpPr>
        <xdr:sp macro="" textlink="">
          <xdr:nvSpPr>
            <xdr:cNvPr id="96" name="Forma Livre: Forma 95">
              <a:extLst>
                <a:ext uri="{FF2B5EF4-FFF2-40B4-BE49-F238E27FC236}">
                  <a16:creationId xmlns:a16="http://schemas.microsoft.com/office/drawing/2014/main" id="{BF1CC725-2B0F-0F7C-A5A7-7E355E3B8424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97" name="Gráfico 1">
              <a:extLst>
                <a:ext uri="{FF2B5EF4-FFF2-40B4-BE49-F238E27FC236}">
                  <a16:creationId xmlns:a16="http://schemas.microsoft.com/office/drawing/2014/main" id="{86D54B2C-148A-B4FF-C124-A30E6A496E9A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98" name="Forma Livre: Forma 97">
                <a:extLst>
                  <a:ext uri="{FF2B5EF4-FFF2-40B4-BE49-F238E27FC236}">
                    <a16:creationId xmlns:a16="http://schemas.microsoft.com/office/drawing/2014/main" id="{4AE2BE27-A1F1-0DAF-CFBA-16D7C5036364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99" name="Forma Livre: Forma 98">
                <a:extLst>
                  <a:ext uri="{FF2B5EF4-FFF2-40B4-BE49-F238E27FC236}">
                    <a16:creationId xmlns:a16="http://schemas.microsoft.com/office/drawing/2014/main" id="{382E6814-FF77-3C9F-D13A-1F219DBDEF70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0" name="Forma Livre: Forma 99">
                <a:extLst>
                  <a:ext uri="{FF2B5EF4-FFF2-40B4-BE49-F238E27FC236}">
                    <a16:creationId xmlns:a16="http://schemas.microsoft.com/office/drawing/2014/main" id="{1388E622-3AA8-C396-6366-F06DA85762FC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1" name="Forma Livre: Forma 100">
                <a:extLst>
                  <a:ext uri="{FF2B5EF4-FFF2-40B4-BE49-F238E27FC236}">
                    <a16:creationId xmlns:a16="http://schemas.microsoft.com/office/drawing/2014/main" id="{B84A1E98-FFD0-2769-697A-DE4C74EB625E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104" name="Agrupar 103">
            <a:extLst>
              <a:ext uri="{FF2B5EF4-FFF2-40B4-BE49-F238E27FC236}">
                <a16:creationId xmlns:a16="http://schemas.microsoft.com/office/drawing/2014/main" id="{16E68AB0-887F-3F2D-8A7C-548DA26AAE5D}"/>
              </a:ext>
            </a:extLst>
          </xdr:cNvPr>
          <xdr:cNvGrpSpPr/>
        </xdr:nvGrpSpPr>
        <xdr:grpSpPr>
          <a:xfrm>
            <a:off x="143083" y="483113"/>
            <a:ext cx="1278902" cy="266995"/>
            <a:chOff x="665660" y="804361"/>
            <a:chExt cx="4972991" cy="984371"/>
          </a:xfrm>
        </xdr:grpSpPr>
        <xdr:pic>
          <xdr:nvPicPr>
            <xdr:cNvPr id="105" name="Gráfico 15">
              <a:extLst>
                <a:ext uri="{FF2B5EF4-FFF2-40B4-BE49-F238E27FC236}">
                  <a16:creationId xmlns:a16="http://schemas.microsoft.com/office/drawing/2014/main" id="{028E236B-B681-829C-2649-A52BF1A0158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>
              <a:extLst>
                <a:ext uri="{96DAC541-7B7A-43D3-8B79-37D633B846F1}">
                  <asvg:svgBlip xmlns:asvg="http://schemas.microsoft.com/office/drawing/2016/SVG/main" r:embed="rId15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106" name="Elipse 105">
              <a:extLst>
                <a:ext uri="{FF2B5EF4-FFF2-40B4-BE49-F238E27FC236}">
                  <a16:creationId xmlns:a16="http://schemas.microsoft.com/office/drawing/2014/main" id="{7E46839D-D645-898E-C6BB-D6B0746FDC27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7" name="Retângulo: Cantos Arredondados 106">
              <a:extLst>
                <a:ext uri="{FF2B5EF4-FFF2-40B4-BE49-F238E27FC236}">
                  <a16:creationId xmlns:a16="http://schemas.microsoft.com/office/drawing/2014/main" id="{C57DEF6F-E504-6464-8EA6-0D78BB45A1A6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8" name="Elipse 107">
              <a:extLst>
                <a:ext uri="{FF2B5EF4-FFF2-40B4-BE49-F238E27FC236}">
                  <a16:creationId xmlns:a16="http://schemas.microsoft.com/office/drawing/2014/main" id="{F0218665-1B97-ED56-1CB6-CE280D34460D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4</xdr:col>
      <xdr:colOff>47625</xdr:colOff>
      <xdr:row>5</xdr:row>
      <xdr:rowOff>97709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98177814-6997-4D7D-804E-E4946C8DB307}"/>
            </a:ext>
          </a:extLst>
        </xdr:cNvPr>
        <xdr:cNvGrpSpPr/>
      </xdr:nvGrpSpPr>
      <xdr:grpSpPr>
        <a:xfrm>
          <a:off x="0" y="9525"/>
          <a:ext cx="7400925" cy="1040684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47459B81-FC02-3B9D-9508-53C2E2C36CB8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DBA261B7-B244-DE63-FB5A-53A21E9B1C61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F09B2ED-3108-5E2C-A2F3-DABDCAB533CC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BB66ED6D-D704-09DE-E979-1C76D578A80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D897BF16-C8C0-1054-D60E-43DEE7F6534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716ED961-84FC-FCC5-2B5B-36D23EF6118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0E50B02D-6E6E-242B-91A6-D9694932FE7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6A4CE374-B153-71E0-79C5-FF58C5023FA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6B207982-AF0F-7375-73B4-FF9FD0AD6EE4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879E14B5-DD9F-1448-4F97-DC054FC50C46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537578D5-D83E-5705-8F90-2429248BE85F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24E9251D-EBA6-31DA-1849-C7DF41E7AA7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6275112-3A8B-F92A-FB0F-1AC12C89687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EF50A300-D9C8-3094-1DA9-DD3EB6CA8A98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89D2CB2-FC25-AA14-DE27-C62FBCB9E4F7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821176C-759D-A86D-6EC6-A29C21E7B8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32595" y="485756"/>
            <a:ext cx="1084795" cy="53406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1529883</xdr:colOff>
      <xdr:row>0</xdr:row>
      <xdr:rowOff>67845</xdr:rowOff>
    </xdr:from>
    <xdr:to>
      <xdr:col>2</xdr:col>
      <xdr:colOff>884186</xdr:colOff>
      <xdr:row>5</xdr:row>
      <xdr:rowOff>64579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E96C39E0-401A-4E48-9059-E616DA783AFF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187108" y="67845"/>
          <a:ext cx="3735803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PASSIVO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9525</xdr:rowOff>
    </xdr:from>
    <xdr:to>
      <xdr:col>7</xdr:col>
      <xdr:colOff>38099</xdr:colOff>
      <xdr:row>5</xdr:row>
      <xdr:rowOff>247651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E7F666-FEF0-4B4A-88EF-932AF99B1174}"/>
            </a:ext>
          </a:extLst>
        </xdr:cNvPr>
        <xdr:cNvGrpSpPr/>
      </xdr:nvGrpSpPr>
      <xdr:grpSpPr>
        <a:xfrm>
          <a:off x="9524" y="9525"/>
          <a:ext cx="9572625" cy="1190626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69FFD6B1-71E9-6402-1814-902509C53E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EEBEC100-D17E-1C45-C5FE-CFDF1E8908AF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7C00071-B9C9-05CB-67E0-B7F0D552336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0618D90-69DB-8B5C-EE10-B680D7A84A0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62AAEEE-4F48-45FC-1ACD-67A80F48517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A98F237-1823-B19C-5EA7-B89B9DADA0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533FF1-4C3C-8EC3-61AD-C91F22591C98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3E37C6E4-EC82-BD1B-FEFC-113CBDCB6830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33E56B7E-D2E3-468D-F117-7168D9447BF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5873CC11-5EA1-F26C-124F-AB72E8680873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AF962F5A-B776-814B-C19B-67ACF545692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98F3731-22E1-0128-3524-D9526B1441C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DB24E83-87D0-906D-0E87-0A6373501D0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E67315B0-C489-3148-4585-C9531494F50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851B609-A978-D853-B766-A0C39C0D262E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EF15B41-134A-ED2B-7A94-6F950583D1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1363436</xdr:colOff>
      <xdr:row>1</xdr:row>
      <xdr:rowOff>68126</xdr:rowOff>
    </xdr:from>
    <xdr:to>
      <xdr:col>5</xdr:col>
      <xdr:colOff>310241</xdr:colOff>
      <xdr:row>5</xdr:row>
      <xdr:rowOff>55208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F34AAA68-D25B-4DB3-86CB-722E7CB9A1CE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024583" y="258626"/>
          <a:ext cx="5928070" cy="74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LAJIDA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9526</xdr:rowOff>
    </xdr:from>
    <xdr:to>
      <xdr:col>4</xdr:col>
      <xdr:colOff>447675</xdr:colOff>
      <xdr:row>5</xdr:row>
      <xdr:rowOff>28576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9452CB8C-DC7C-4E06-985A-2F080F1CD27E}"/>
            </a:ext>
          </a:extLst>
        </xdr:cNvPr>
        <xdr:cNvGrpSpPr/>
      </xdr:nvGrpSpPr>
      <xdr:grpSpPr>
        <a:xfrm>
          <a:off x="9524" y="9526"/>
          <a:ext cx="7353301" cy="971550"/>
          <a:chOff x="-34902" y="114300"/>
          <a:chExt cx="9085748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CB7685B-5040-3D0D-7066-217F976D2961}"/>
              </a:ext>
            </a:extLst>
          </xdr:cNvPr>
          <xdr:cNvGrpSpPr/>
        </xdr:nvGrpSpPr>
        <xdr:grpSpPr>
          <a:xfrm>
            <a:off x="-34902" y="114300"/>
            <a:ext cx="9085748" cy="1082842"/>
            <a:chOff x="-35010" y="114300"/>
            <a:chExt cx="911393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C50815EA-7BC0-08B0-7FF7-BC71EA77EB5F}"/>
                </a:ext>
              </a:extLst>
            </xdr:cNvPr>
            <xdr:cNvSpPr/>
          </xdr:nvSpPr>
          <xdr:spPr>
            <a:xfrm>
              <a:off x="-3501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B2073DC5-C375-B178-F277-C7C610CD6AA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92270F-3A3C-36DF-2141-9D5B02B17E7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CC38E65-2C09-ADC8-4EF0-3FB39FB878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7E72FC03-5716-2672-3CA0-B8132AD841B7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7ECBBDB4-5477-7A68-76D8-EFE6C264F25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F3E04DF5-DAEC-7397-5A8A-89CC108E53E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BD67646-F508-5821-E069-1769B9BDB060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749B7E21-F0D6-D4CA-CAE9-1E0CF3F00CC5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834ED445-9D6E-A2C1-0D0D-DE3C35DD3EC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11C899FB-FB12-5899-2FF8-6D6F283AADD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DC2505FF-DC35-A1B9-D1EB-63E28CDDA29F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01D8D39-C2DB-5122-93EE-01FF7D549756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E7A9FFE8-4F3E-C7C2-1D0B-AA3498D8137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BBDBCB5-771D-C88C-827F-1A77211E52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1228725</xdr:colOff>
      <xdr:row>0</xdr:row>
      <xdr:rowOff>62802</xdr:rowOff>
    </xdr:from>
    <xdr:to>
      <xdr:col>3</xdr:col>
      <xdr:colOff>323850</xdr:colOff>
      <xdr:row>5</xdr:row>
      <xdr:rowOff>59536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BF4827C4-C5A3-43CC-B53B-B5CD898A4A9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85950" y="62802"/>
          <a:ext cx="4076700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RESULTADOS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4828</xdr:colOff>
      <xdr:row>0</xdr:row>
      <xdr:rowOff>4807</xdr:rowOff>
    </xdr:from>
    <xdr:to>
      <xdr:col>4</xdr:col>
      <xdr:colOff>1</xdr:colOff>
      <xdr:row>6</xdr:row>
      <xdr:rowOff>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D7847EDE-CF75-420C-8002-69293F92882F}"/>
            </a:ext>
          </a:extLst>
        </xdr:cNvPr>
        <xdr:cNvGrpSpPr/>
      </xdr:nvGrpSpPr>
      <xdr:grpSpPr>
        <a:xfrm>
          <a:off x="4828" y="4807"/>
          <a:ext cx="9396348" cy="1138193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B04AAE37-8DD9-1E2F-7AC6-7551C2D6C7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71361487-C6F9-3196-7902-DED94505F1F9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F47CF08F-47AD-F217-3EDB-DDE3D266E40F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0EA802D-3192-C5BA-C71B-94C71574C6B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B561BC7C-A9C4-B35D-E571-181239A30919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E1445D16-DB08-AF8D-099C-8D250CEC8A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8713D9B-1383-C10F-609A-6A57D76D04C5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B9595ED-6CCD-72BF-B575-95CD70C617C5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1545C14F-3E76-A726-1833-D222DA505B3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9D116BC0-D3A4-558D-58F0-BE9F6FD68AD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EBB256E-0D8B-9AD2-AF1D-1626168EC7C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600C1B9-F11B-E729-3B85-1278B01CD10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5EB09-12B3-D7EC-04F9-FD3731838AE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092636D-E3D9-497B-D3BB-F24ABE5F2024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296A40DC-0833-40ED-AE8C-0ABB5C8C9B3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88B590-F58A-F8FB-0110-1D00B53FCD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1687269</xdr:colOff>
      <xdr:row>0</xdr:row>
      <xdr:rowOff>116354</xdr:rowOff>
    </xdr:from>
    <xdr:to>
      <xdr:col>2</xdr:col>
      <xdr:colOff>953964</xdr:colOff>
      <xdr:row>5</xdr:row>
      <xdr:rowOff>113088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4829E455-6B70-4837-8D9D-14BE918CBDD4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348416" y="116354"/>
          <a:ext cx="5273048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FLUXOS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843328</xdr:colOff>
      <xdr:row>1</xdr:row>
      <xdr:rowOff>117232</xdr:rowOff>
    </xdr:from>
    <xdr:to>
      <xdr:col>7</xdr:col>
      <xdr:colOff>38100</xdr:colOff>
      <xdr:row>4</xdr:row>
      <xdr:rowOff>80598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6E2E61A0-DA27-4FC0-A2CB-55534D98829D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843328" y="279157"/>
          <a:ext cx="7386272" cy="449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ELETRICA</a:t>
          </a:r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3600">
            <a:effectLst/>
          </a:endParaRPr>
        </a:p>
        <a:p>
          <a:pPr marL="0" indent="0" algn="ctr"/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>
    <xdr:from>
      <xdr:col>0</xdr:col>
      <xdr:colOff>0</xdr:colOff>
      <xdr:row>0</xdr:row>
      <xdr:rowOff>10767</xdr:rowOff>
    </xdr:from>
    <xdr:to>
      <xdr:col>6</xdr:col>
      <xdr:colOff>714375</xdr:colOff>
      <xdr:row>6</xdr:row>
      <xdr:rowOff>39342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76844901-C6F0-3415-59B0-265DCDBAA000}"/>
            </a:ext>
          </a:extLst>
        </xdr:cNvPr>
        <xdr:cNvGrpSpPr/>
      </xdr:nvGrpSpPr>
      <xdr:grpSpPr>
        <a:xfrm>
          <a:off x="0" y="10767"/>
          <a:ext cx="8629650" cy="1000125"/>
          <a:chOff x="0" y="114300"/>
          <a:chExt cx="9050846" cy="1082842"/>
        </a:xfrm>
      </xdr:grpSpPr>
      <xdr:grpSp>
        <xdr:nvGrpSpPr>
          <xdr:cNvPr id="26" name="Agrupar 25">
            <a:extLst>
              <a:ext uri="{FF2B5EF4-FFF2-40B4-BE49-F238E27FC236}">
                <a16:creationId xmlns:a16="http://schemas.microsoft.com/office/drawing/2014/main" id="{3D44704E-A222-2FBF-2535-D876658C7364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28" name="Retângulo 27">
              <a:extLst>
                <a:ext uri="{FF2B5EF4-FFF2-40B4-BE49-F238E27FC236}">
                  <a16:creationId xmlns:a16="http://schemas.microsoft.com/office/drawing/2014/main" id="{D9682A22-BF13-5A17-0555-B7A062F1630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29" name="Elements">
              <a:extLst>
                <a:ext uri="{FF2B5EF4-FFF2-40B4-BE49-F238E27FC236}">
                  <a16:creationId xmlns:a16="http://schemas.microsoft.com/office/drawing/2014/main" id="{A48CFAD4-7388-EBA4-EA6C-C0E1E609517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30" name="Agrupar 29">
              <a:extLst>
                <a:ext uri="{FF2B5EF4-FFF2-40B4-BE49-F238E27FC236}">
                  <a16:creationId xmlns:a16="http://schemas.microsoft.com/office/drawing/2014/main" id="{0D99FC6A-8214-09A5-E0AF-F80682D5746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6" name="Forma Livre: Forma 35">
                <a:extLst>
                  <a:ext uri="{FF2B5EF4-FFF2-40B4-BE49-F238E27FC236}">
                    <a16:creationId xmlns:a16="http://schemas.microsoft.com/office/drawing/2014/main" id="{20F72E60-0490-2328-A363-58972EABDE3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7" name="Gráfico 1">
                <a:extLst>
                  <a:ext uri="{FF2B5EF4-FFF2-40B4-BE49-F238E27FC236}">
                    <a16:creationId xmlns:a16="http://schemas.microsoft.com/office/drawing/2014/main" id="{2716EDD2-8F7F-51F8-F923-0C43825D510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8" name="Forma Livre: Forma 37">
                  <a:extLst>
                    <a:ext uri="{FF2B5EF4-FFF2-40B4-BE49-F238E27FC236}">
                      <a16:creationId xmlns:a16="http://schemas.microsoft.com/office/drawing/2014/main" id="{2C42CAA0-1FBA-6089-A6B4-DE5CA8313F4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9" name="Forma Livre: Forma 38">
                  <a:extLst>
                    <a:ext uri="{FF2B5EF4-FFF2-40B4-BE49-F238E27FC236}">
                      <a16:creationId xmlns:a16="http://schemas.microsoft.com/office/drawing/2014/main" id="{994445FD-5D21-9E18-38F1-3AD41EA1B823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40" name="Forma Livre: Forma 39">
                  <a:extLst>
                    <a:ext uri="{FF2B5EF4-FFF2-40B4-BE49-F238E27FC236}">
                      <a16:creationId xmlns:a16="http://schemas.microsoft.com/office/drawing/2014/main" id="{4ACF4FEC-198C-701B-5CD0-221BF459C9A1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41" name="Forma Livre: Forma 40">
                  <a:extLst>
                    <a:ext uri="{FF2B5EF4-FFF2-40B4-BE49-F238E27FC236}">
                      <a16:creationId xmlns:a16="http://schemas.microsoft.com/office/drawing/2014/main" id="{96E0EA69-59AC-5955-DEC6-C21B09943FB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31" name="Agrupar 30">
              <a:extLst>
                <a:ext uri="{FF2B5EF4-FFF2-40B4-BE49-F238E27FC236}">
                  <a16:creationId xmlns:a16="http://schemas.microsoft.com/office/drawing/2014/main" id="{C5B543AC-A282-E676-17DE-55FAC926757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32" name="Gráfico 15">
                <a:extLst>
                  <a:ext uri="{FF2B5EF4-FFF2-40B4-BE49-F238E27FC236}">
                    <a16:creationId xmlns:a16="http://schemas.microsoft.com/office/drawing/2014/main" id="{B221A891-F6D9-1431-39A6-38C021A1EB3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33" name="Elipse 32">
                <a:extLst>
                  <a:ext uri="{FF2B5EF4-FFF2-40B4-BE49-F238E27FC236}">
                    <a16:creationId xmlns:a16="http://schemas.microsoft.com/office/drawing/2014/main" id="{3B7A9668-138F-51BA-03EB-5363401DCA00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4" name="Retângulo: Cantos Arredondados 33">
                <a:extLst>
                  <a:ext uri="{FF2B5EF4-FFF2-40B4-BE49-F238E27FC236}">
                    <a16:creationId xmlns:a16="http://schemas.microsoft.com/office/drawing/2014/main" id="{DD9FEA86-69EE-1705-EF9E-4C6C7C6F69B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5" name="Elipse 34">
                <a:extLst>
                  <a:ext uri="{FF2B5EF4-FFF2-40B4-BE49-F238E27FC236}">
                    <a16:creationId xmlns:a16="http://schemas.microsoft.com/office/drawing/2014/main" id="{F7B18F2B-3E29-E963-39BB-47981EF08BE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27" name="Imagem 2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9D6A6C8-F6DC-530B-4E28-BFA0707F21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1053353</xdr:colOff>
      <xdr:row>1</xdr:row>
      <xdr:rowOff>149122</xdr:rowOff>
    </xdr:from>
    <xdr:to>
      <xdr:col>5</xdr:col>
      <xdr:colOff>459443</xdr:colOff>
      <xdr:row>4</xdr:row>
      <xdr:rowOff>112488</xdr:rowOff>
    </xdr:to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F781F6F5-85D7-F0F6-1F95-B89F92DF0568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053353" y="306004"/>
          <a:ext cx="6723531" cy="434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ELÉTRICA</a:t>
          </a:r>
          <a:r>
            <a:rPr lang="pt-B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2800">
            <a:effectLst/>
          </a:endParaRPr>
        </a:p>
        <a:p>
          <a:pPr marL="0" indent="0" algn="ctr"/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9525</xdr:rowOff>
    </xdr:from>
    <xdr:to>
      <xdr:col>8</xdr:col>
      <xdr:colOff>38100</xdr:colOff>
      <xdr:row>5</xdr:row>
      <xdr:rowOff>76200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8B961829-B128-4F72-8291-EEAE24059DF2}"/>
            </a:ext>
          </a:extLst>
        </xdr:cNvPr>
        <xdr:cNvGrpSpPr/>
      </xdr:nvGrpSpPr>
      <xdr:grpSpPr>
        <a:xfrm>
          <a:off x="9524" y="9525"/>
          <a:ext cx="7753351" cy="1019175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11C4C204-A33F-F628-073E-24808FBE5E7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3075EEE2-49FC-BC4A-F047-1E2C1040D7D4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DC2B49A-1B14-7FA5-7883-EFBE957ED30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1D0F9DAF-A34D-9F41-C6A2-AF935576FCE2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EED50F6D-BBE1-187C-7ED0-04B1843A3FC5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5FAC5ADA-55DD-4DF7-51E7-7AD2E2BAFE1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34F68A-5D6E-D07D-2B31-81339EDCAE7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B28F8D1D-FB53-C2D7-3852-9FBAA8006F3F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7473C120-18A2-0320-DD90-7C6AE1C698F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E6BAD40-A878-0204-7F43-818ADE09853F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E1C3195C-DD7D-16D8-2211-6449EAA26541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5">
                <a:extLst>
                  <a:ext uri="{FF2B5EF4-FFF2-40B4-BE49-F238E27FC236}">
                    <a16:creationId xmlns:a16="http://schemas.microsoft.com/office/drawing/2014/main" id="{A2E93977-7CED-9214-6362-B92F2589BC8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84BBF0EF-FF01-F6C3-CCE1-C87638B79383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0A8EFF3C-D7B8-322C-515B-D0132F6CF3A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AFD51-A949-A1C4-9DEB-0D4EC82D25E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21E1EE8-8931-70DA-4591-C9B322061F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857250</xdr:colOff>
      <xdr:row>0</xdr:row>
      <xdr:rowOff>0</xdr:rowOff>
    </xdr:from>
    <xdr:to>
      <xdr:col>6</xdr:col>
      <xdr:colOff>776007</xdr:colOff>
      <xdr:row>5</xdr:row>
      <xdr:rowOff>133350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3F39B3B7-ECC9-4818-B867-E5719855B39A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14475" y="0"/>
          <a:ext cx="5233707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VENDA DE ENERGIA POR </a:t>
          </a:r>
        </a:p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CLASSE DE CONSUMO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9526</xdr:rowOff>
    </xdr:from>
    <xdr:to>
      <xdr:col>4</xdr:col>
      <xdr:colOff>133350</xdr:colOff>
      <xdr:row>4</xdr:row>
      <xdr:rowOff>114300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55B9029-3E9D-4DF7-8BC9-7D81FB5E48BE}"/>
            </a:ext>
          </a:extLst>
        </xdr:cNvPr>
        <xdr:cNvGrpSpPr/>
      </xdr:nvGrpSpPr>
      <xdr:grpSpPr>
        <a:xfrm>
          <a:off x="9524" y="9526"/>
          <a:ext cx="7448551" cy="1057274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803C42B2-E5C9-BCFC-14E2-A7A7541CBF4B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BA7EBA-191D-755D-E368-231FC51AE5E6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FD88074D-79ED-1712-BCC7-C2B170D4E923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333F486-132F-D131-BA69-2C241A94C1F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DD3D2F33-4DC1-CE17-2D33-0E485F9FC4AB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3D5BFE5C-D3DC-6CB0-2E8D-B30269F27BB0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56E2B6E4-B022-4675-24B3-3BF7DD9FA33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DA48F62-F8B4-9796-F93C-60A90B3262F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6B7697C-D2D5-72FB-26ED-43D894624676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1072853-1FB1-A2A3-2FF6-0754EE6250D3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29D3BAC5-9EF3-6146-8542-273BAF8413BE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D9C22C45-FCAA-BE56-1946-D2863036444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FF4B946-5FAC-C16E-5084-73D93BFBE2B7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B1D04017-D2DD-63B0-9071-FDC2CB2CFC5C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88C12410-D554-9804-7D61-90F72423246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F53F080-2428-6A20-3A56-BDAD956716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1800837</xdr:colOff>
      <xdr:row>0</xdr:row>
      <xdr:rowOff>124154</xdr:rowOff>
    </xdr:from>
    <xdr:to>
      <xdr:col>2</xdr:col>
      <xdr:colOff>1076325</xdr:colOff>
      <xdr:row>4</xdr:row>
      <xdr:rowOff>113477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D9CEF7F6-6495-45C0-9A9E-F169CC8C32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458062" y="124154"/>
          <a:ext cx="3256938" cy="941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OPERACIONAL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5024</xdr:colOff>
      <xdr:row>0</xdr:row>
      <xdr:rowOff>11202</xdr:rowOff>
    </xdr:from>
    <xdr:to>
      <xdr:col>4</xdr:col>
      <xdr:colOff>361950</xdr:colOff>
      <xdr:row>5</xdr:row>
      <xdr:rowOff>95250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694CF4B-62FE-4B14-B2F6-1D20AB791D84}"/>
            </a:ext>
          </a:extLst>
        </xdr:cNvPr>
        <xdr:cNvGrpSpPr/>
      </xdr:nvGrpSpPr>
      <xdr:grpSpPr>
        <a:xfrm>
          <a:off x="5024" y="11202"/>
          <a:ext cx="7491151" cy="1036548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1302C49-66A0-F43B-21CE-10F54E29FEA2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B2C7A918-004A-C477-634B-7EFC892EA46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293E746-A074-20D8-AA16-6987FA3015C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F97EA18-B230-FB9F-D57D-F740333F724E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C4F5E32C-BFBC-C478-F714-04714621163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964BC328-0D4F-BD23-6C2D-9B5157E7459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D3165575-6129-5791-34F9-CC93747D4016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19835902-F913-7C5B-A501-DEBB277C70BC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69C4063-C98F-664C-A4B6-19E4EB85C169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60210C7-9760-2A28-5DEB-D00D9BEDFE37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B9DC186C-34D3-5601-F55B-BA6902B485C4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75A541C-9EC6-40AA-1623-1798A59DF83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5F218AD3-B253-4788-51C1-292B545BAB3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2AA8DE5-A6C6-35F8-4550-7B88F03D9569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792428BF-9507-A3F9-2540-0843333A72E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A7B8D25A-DC35-44C7-DEDB-9081849FA6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972110</xdr:colOff>
      <xdr:row>0</xdr:row>
      <xdr:rowOff>128632</xdr:rowOff>
    </xdr:from>
    <xdr:to>
      <xdr:col>3</xdr:col>
      <xdr:colOff>535079</xdr:colOff>
      <xdr:row>5</xdr:row>
      <xdr:rowOff>56027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248B8498-1129-46F5-BAE3-A463907519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629335" y="128632"/>
          <a:ext cx="4754094" cy="879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CUSTOS E DESPESAS OPERACIONAIS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5</xdr:col>
      <xdr:colOff>161925</xdr:colOff>
      <xdr:row>5</xdr:row>
      <xdr:rowOff>76200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627090-2EA5-499A-9D77-36D7EB66E940}"/>
            </a:ext>
          </a:extLst>
        </xdr:cNvPr>
        <xdr:cNvGrpSpPr/>
      </xdr:nvGrpSpPr>
      <xdr:grpSpPr>
        <a:xfrm>
          <a:off x="9526" y="0"/>
          <a:ext cx="7667624" cy="1028700"/>
          <a:chOff x="0" y="114300"/>
          <a:chExt cx="9043465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7B7B52F5-A283-5C98-9BD3-F3F662F5334F}"/>
              </a:ext>
            </a:extLst>
          </xdr:cNvPr>
          <xdr:cNvGrpSpPr/>
        </xdr:nvGrpSpPr>
        <xdr:grpSpPr>
          <a:xfrm>
            <a:off x="0" y="114300"/>
            <a:ext cx="9043465" cy="1082842"/>
            <a:chOff x="0" y="114300"/>
            <a:chExt cx="9071516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83D80A-1067-23B3-71EB-D7487B3D6F55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800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94DEDE01-A5E4-CBA9-2355-F051564592E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69" y="165099"/>
              <a:ext cx="5836467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2DA55F9-329D-50A4-E9A4-475893CA954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AB99D55F-3B3A-8251-5D56-88D30698947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 sz="1800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CDA0028-A1B6-8135-C252-D4A77999A27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AB7800E1-9376-ACDD-8193-256CAA9D29D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507AA71-25D6-AF41-5DDB-249446F62F7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FC08B4CE-6419-5703-188E-38C82B4F2CF3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EBA9B0C-8BF0-3705-9861-E65356A6EA9E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DD7FD34A-61BB-04CB-4A81-BEE4EA8B997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C69A1BB-F2FB-341C-1130-69ABACE74CD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6032874-C414-4C37-800A-A21C89410B58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ADF09B7F-0AAC-F513-1420-B9B80E547D3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BDF1684-0AFE-EF63-4822-2BE715CCB50F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D81953D-C002-F836-F8F4-660558D426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53755" y="455520"/>
            <a:ext cx="1063633" cy="52364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1315572</xdr:colOff>
      <xdr:row>1</xdr:row>
      <xdr:rowOff>4814</xdr:rowOff>
    </xdr:from>
    <xdr:to>
      <xdr:col>3</xdr:col>
      <xdr:colOff>217395</xdr:colOff>
      <xdr:row>4</xdr:row>
      <xdr:rowOff>102525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AA9B4DD5-89ED-4A8F-8093-4B3A4FB6A246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972797" y="195314"/>
          <a:ext cx="4292973" cy="669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RESULTADO FINANCEIRO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11633</xdr:colOff>
      <xdr:row>0</xdr:row>
      <xdr:rowOff>0</xdr:rowOff>
    </xdr:from>
    <xdr:to>
      <xdr:col>8</xdr:col>
      <xdr:colOff>902454</xdr:colOff>
      <xdr:row>8</xdr:row>
      <xdr:rowOff>152400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AA54E2A-ED28-4E87-822F-6F2098ABCF81}"/>
            </a:ext>
          </a:extLst>
        </xdr:cNvPr>
        <xdr:cNvGrpSpPr/>
      </xdr:nvGrpSpPr>
      <xdr:grpSpPr>
        <a:xfrm>
          <a:off x="11633" y="0"/>
          <a:ext cx="9044221" cy="1104900"/>
          <a:chOff x="0" y="114300"/>
          <a:chExt cx="9043465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B182495E-4721-4CBB-39A1-27CF78863ADA}"/>
              </a:ext>
            </a:extLst>
          </xdr:cNvPr>
          <xdr:cNvGrpSpPr/>
        </xdr:nvGrpSpPr>
        <xdr:grpSpPr>
          <a:xfrm>
            <a:off x="0" y="114300"/>
            <a:ext cx="9043465" cy="1082842"/>
            <a:chOff x="0" y="114300"/>
            <a:chExt cx="9071516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A447BBD8-C0B1-DACA-E6FC-3672F1759A6D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D312AE3-1CB0-750A-703E-FA87DD01A42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1" y="165099"/>
              <a:ext cx="5842501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77CF9D60-CE06-F889-3D3B-5CAD00620E84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2A9A75EC-CACF-BA98-E758-A4B47EC88C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ADD2A924-0662-4EEF-9DCE-A053662A8C19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1E484417-4C8F-B621-A55A-E05F461CCDA2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15FA957-217E-9260-CB2B-FA2D152424F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02FF200D-F747-C679-FCD8-5F28AE702C15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1A419D1E-FC1A-826D-C18F-D76EED8A686B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7B6CB8A-1B57-1961-7A50-0C568A7EBD1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761CB60-254C-9613-A6CC-C9A4F517E0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AF00B7A1-CA7E-3D80-2036-8D28D3DE69C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C2FE3B56-558D-68D7-A2A0-F1AA961CDB8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3D478BFA-4787-521C-481B-E32EA14B8C6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7E67CE7-53F3-4B32-DD3F-B60543D822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1842273</xdr:colOff>
      <xdr:row>4</xdr:row>
      <xdr:rowOff>64686</xdr:rowOff>
    </xdr:from>
    <xdr:to>
      <xdr:col>6</xdr:col>
      <xdr:colOff>716315</xdr:colOff>
      <xdr:row>7</xdr:row>
      <xdr:rowOff>115616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69E096A-6907-4B97-98BD-2F5ABFC0756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499498" y="255186"/>
          <a:ext cx="4503317" cy="622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200" b="1">
              <a:solidFill>
                <a:schemeClr val="bg1"/>
              </a:solidFill>
              <a:latin typeface="+mj-lt"/>
              <a:ea typeface="+mj-lt"/>
              <a:cs typeface="+mj-lt"/>
            </a:rPr>
            <a:t>ENDIVIDAMENTO</a:t>
          </a:r>
          <a:endParaRPr lang="en-US" sz="32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6058</xdr:colOff>
      <xdr:row>0</xdr:row>
      <xdr:rowOff>15588</xdr:rowOff>
    </xdr:from>
    <xdr:to>
      <xdr:col>4</xdr:col>
      <xdr:colOff>114299</xdr:colOff>
      <xdr:row>5</xdr:row>
      <xdr:rowOff>47625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084B7169-1708-4699-B51D-5BD209353027}"/>
            </a:ext>
          </a:extLst>
        </xdr:cNvPr>
        <xdr:cNvGrpSpPr/>
      </xdr:nvGrpSpPr>
      <xdr:grpSpPr>
        <a:xfrm>
          <a:off x="6058" y="15588"/>
          <a:ext cx="7309141" cy="984537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E0A5557B-8CBE-5EAE-B73E-A11C890C7569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30A0B9B4-CFE6-1AA4-897C-F74400C9018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0798B260-BF27-1BF9-CD29-F8BA447B43A2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160B652-F0AB-09E0-8F27-697D21C37086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AF4F90A2-A7BB-CEF5-DE7F-D8C333E73D27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4BCFE1BF-12DC-1FBE-88E0-06FAE9CCDF6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BD8C4E2F-AF3B-30B0-AC55-4A7F249F66B0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CD7F3AE3-9C92-AC8B-85B2-12EE99FAE83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308C6F29-BF0A-FE3B-AED2-1B17ABF0F31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2523AFD7-046E-7231-27CA-E0B166E54E14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138B327E-91E6-4047-FB13-F6B4902DA7E6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320F559A-CBDC-CEFA-1FCF-6BFCFC6CD48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F018D66-1C7A-ACD9-0420-8A13226512AC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4026E2C-4AF8-2CB9-B2BF-247057F66D9A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755E2ED-AF21-29E0-7A1C-29DEACA862C2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5F4E97E-9F93-D6CD-C62F-7145052412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45436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1189238</xdr:colOff>
      <xdr:row>0</xdr:row>
      <xdr:rowOff>184432</xdr:rowOff>
    </xdr:from>
    <xdr:to>
      <xdr:col>3</xdr:col>
      <xdr:colOff>163052</xdr:colOff>
      <xdr:row>4</xdr:row>
      <xdr:rowOff>63046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79961AC-3413-40BF-A2C1-752EBCF997C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103638" y="184432"/>
          <a:ext cx="3774414" cy="640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200" b="1">
              <a:solidFill>
                <a:schemeClr val="bg1"/>
              </a:solidFill>
              <a:latin typeface="+mj-lt"/>
              <a:ea typeface="+mj-lt"/>
              <a:cs typeface="+mj-lt"/>
            </a:rPr>
            <a:t>INVESTIMENTOS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1</xdr:col>
      <xdr:colOff>48699</xdr:colOff>
      <xdr:row>38</xdr:row>
      <xdr:rowOff>175036</xdr:rowOff>
    </xdr:from>
    <xdr:to>
      <xdr:col>3</xdr:col>
      <xdr:colOff>1132416</xdr:colOff>
      <xdr:row>56</xdr:row>
      <xdr:rowOff>163641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82D19B97-D784-427A-991D-F15D5CDF6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63099" y="8042686"/>
          <a:ext cx="5884317" cy="34176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57150</xdr:rowOff>
    </xdr:from>
    <xdr:to>
      <xdr:col>4</xdr:col>
      <xdr:colOff>486743</xdr:colOff>
      <xdr:row>39</xdr:row>
      <xdr:rowOff>30386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2B909981-66D1-43C6-836D-D981E7C5F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" y="4667250"/>
          <a:ext cx="6773243" cy="33165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11193</xdr:colOff>
      <xdr:row>0</xdr:row>
      <xdr:rowOff>11207</xdr:rowOff>
    </xdr:from>
    <xdr:to>
      <xdr:col>4</xdr:col>
      <xdr:colOff>49696</xdr:colOff>
      <xdr:row>5</xdr:row>
      <xdr:rowOff>9525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7703C5F8-FD7A-4144-914E-2017FBC5CEE5}"/>
            </a:ext>
          </a:extLst>
        </xdr:cNvPr>
        <xdr:cNvGrpSpPr/>
      </xdr:nvGrpSpPr>
      <xdr:grpSpPr>
        <a:xfrm>
          <a:off x="11193" y="11207"/>
          <a:ext cx="7229878" cy="950818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329C0C7C-20C2-D54D-9E41-ACC19F025E5D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D6C3C8C8-8FAD-38D7-D801-6E89771AED2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B8BBB6E-5D4E-AC98-0047-DAB5F75D878A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1803C3-C08E-5124-DBC1-AE186B5CC768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0D603C7-71C5-3B44-8D5A-E9F7D7A7794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B58496B2-814C-C181-64CE-F72B11DBDE3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495F338F-6287-EAE9-9984-6EE66F863F3B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EFE70348-B380-61E1-2D70-7CFB5769D55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A8E98F9-EE65-2520-675B-729526C5033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AE71118-1060-30A5-9017-857AEF8C929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C5160979-5D57-4F91-9170-5C012A724579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96928B8-0EE0-F105-023A-9E0B8620AD2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471CAAA-287F-183C-78D8-ABFA1C208A4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6C5D2161-BEA1-8AEA-0187-A56D970DE9F7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86D30A6-35B2-3CF8-18EB-0A32BAB1AAE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BAD4A3-5905-A59F-F409-15EB9BA129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1381490</xdr:colOff>
      <xdr:row>0</xdr:row>
      <xdr:rowOff>50477</xdr:rowOff>
    </xdr:from>
    <xdr:to>
      <xdr:col>2</xdr:col>
      <xdr:colOff>969557</xdr:colOff>
      <xdr:row>4</xdr:row>
      <xdr:rowOff>161925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60F4744E-49F3-4B11-B470-B8DB06CEC069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038715" y="50477"/>
          <a:ext cx="3740967" cy="873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ATIVO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2800" b="1">
            <a:solidFill>
              <a:schemeClr val="bg1"/>
            </a:solidFill>
            <a:latin typeface="+mj-lt"/>
            <a:ea typeface="+mj-lt"/>
            <a:cs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O49"/>
  <sheetViews>
    <sheetView showGridLines="0" showRowColHeaders="0" tabSelected="1" workbookViewId="0"/>
    <sheetView tabSelected="1" workbookViewId="1"/>
  </sheetViews>
  <sheetFormatPr defaultColWidth="0" defaultRowHeight="15" zeroHeight="1"/>
  <cols>
    <col min="1" max="1" width="7.42578125" style="1" customWidth="1"/>
    <col min="2" max="12" width="8.7109375" style="1" customWidth="1"/>
    <col min="13" max="13" width="13.42578125" style="1" customWidth="1"/>
    <col min="14" max="16384" width="13.42578125" style="1" hidden="1"/>
  </cols>
  <sheetData>
    <row r="1" spans="14:15">
      <c r="N1" s="38"/>
      <c r="O1" s="38"/>
    </row>
    <row r="2" spans="14:15">
      <c r="N2" s="38"/>
      <c r="O2" s="38"/>
    </row>
    <row r="3" spans="14:15">
      <c r="N3" s="38"/>
      <c r="O3" s="38"/>
    </row>
    <row r="4" spans="14:15">
      <c r="N4" s="38"/>
      <c r="O4" s="38"/>
    </row>
    <row r="5" spans="14:15">
      <c r="N5" s="38"/>
      <c r="O5" s="38"/>
    </row>
    <row r="6" spans="14:15">
      <c r="N6" s="38"/>
      <c r="O6" s="38"/>
    </row>
    <row r="7" spans="14:15">
      <c r="N7" s="38"/>
      <c r="O7" s="38"/>
    </row>
    <row r="8" spans="14:15">
      <c r="N8" s="38"/>
      <c r="O8" s="38"/>
    </row>
    <row r="9" spans="14:15">
      <c r="N9" s="38"/>
      <c r="O9" s="38"/>
    </row>
    <row r="10" spans="14:15">
      <c r="N10" s="38"/>
      <c r="O10" s="38"/>
    </row>
    <row r="11" spans="14:15">
      <c r="N11" s="38"/>
      <c r="O11" s="38"/>
    </row>
    <row r="12" spans="14:15">
      <c r="N12" s="38"/>
      <c r="O12" s="38"/>
    </row>
    <row r="13" spans="14:15">
      <c r="N13" s="38"/>
      <c r="O13" s="38"/>
    </row>
    <row r="14" spans="14:15">
      <c r="N14" s="38"/>
      <c r="O14" s="38"/>
    </row>
    <row r="15" spans="14:15">
      <c r="N15" s="38"/>
      <c r="O15" s="38"/>
    </row>
    <row r="16" spans="14:15">
      <c r="N16" s="38"/>
      <c r="O16" s="38"/>
    </row>
    <row r="17" spans="14:15">
      <c r="N17" s="38"/>
      <c r="O17" s="38"/>
    </row>
    <row r="18" spans="14:15">
      <c r="N18" s="38"/>
      <c r="O18" s="38"/>
    </row>
    <row r="19" spans="14:15">
      <c r="N19" s="38"/>
      <c r="O19" s="38"/>
    </row>
    <row r="20" spans="14:15">
      <c r="N20" s="38"/>
      <c r="O20" s="38"/>
    </row>
    <row r="21" spans="14:15">
      <c r="N21" s="38"/>
      <c r="O21" s="38"/>
    </row>
    <row r="22" spans="14:15">
      <c r="N22" s="38"/>
      <c r="O22" s="38"/>
    </row>
    <row r="23" spans="14:15">
      <c r="N23" s="38"/>
      <c r="O23" s="38"/>
    </row>
    <row r="24" spans="14:15">
      <c r="N24" s="38"/>
      <c r="O24" s="38"/>
    </row>
    <row r="25" spans="14:15">
      <c r="N25" s="38"/>
      <c r="O25" s="38"/>
    </row>
    <row r="26" spans="14:15">
      <c r="N26" s="38"/>
      <c r="O26" s="38"/>
    </row>
    <row r="27" spans="14:15">
      <c r="N27" s="38"/>
      <c r="O27" s="38"/>
    </row>
    <row r="28" spans="14:15">
      <c r="N28" s="38"/>
      <c r="O28" s="38"/>
    </row>
    <row r="29" spans="14:15">
      <c r="N29" s="38"/>
      <c r="O29" s="38"/>
    </row>
    <row r="30" spans="14:15">
      <c r="N30" s="38"/>
      <c r="O30" s="38"/>
    </row>
    <row r="31" spans="14:15">
      <c r="N31" s="38"/>
      <c r="O31" s="38"/>
    </row>
    <row r="32" spans="14:15">
      <c r="N32" s="38"/>
      <c r="O32" s="38"/>
    </row>
    <row r="33" spans="2:15" hidden="1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2:15" hidden="1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2:15" hidden="1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2:15" hidden="1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pans="2:15" hidden="1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spans="2:15" hidden="1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pans="2:15" hidden="1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2:15" hidden="1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2:15" hidden="1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pans="2:15" hidden="1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9"/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headerFooter>
    <oddFooter>&amp;R_x000D_&amp;1#&amp;"Calibri"&amp;10&amp;K000000 Classificação: Público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8"/>
  <dimension ref="B6:K45"/>
  <sheetViews>
    <sheetView showGridLines="0" showRowColHeaders="0" workbookViewId="0"/>
    <sheetView workbookViewId="1"/>
  </sheetViews>
  <sheetFormatPr defaultColWidth="8.7109375" defaultRowHeight="15"/>
  <cols>
    <col min="1" max="1" width="9.85546875" customWidth="1"/>
    <col min="2" max="2" width="65.7109375" customWidth="1"/>
    <col min="3" max="3" width="15.85546875" customWidth="1"/>
    <col min="4" max="4" width="18.85546875" customWidth="1"/>
    <col min="5" max="5" width="12.5703125" customWidth="1"/>
    <col min="7" max="7" width="38.7109375" bestFit="1" customWidth="1"/>
  </cols>
  <sheetData>
    <row r="6" spans="2:11" ht="17.25" customHeight="1">
      <c r="B6" s="175"/>
      <c r="C6" s="188"/>
      <c r="D6" s="188"/>
    </row>
    <row r="7" spans="2:11" ht="17.25" customHeight="1">
      <c r="B7" s="188"/>
      <c r="C7" s="188"/>
      <c r="D7" s="188"/>
    </row>
    <row r="8" spans="2:11" ht="20.45" customHeight="1">
      <c r="B8" s="6" t="s">
        <v>10</v>
      </c>
      <c r="C8" s="2"/>
      <c r="D8" s="2"/>
    </row>
    <row r="9" spans="2:11" ht="20.45" customHeight="1">
      <c r="B9" s="87"/>
      <c r="C9" s="121">
        <f>'BP (Ativo)'!C9</f>
        <v>45565</v>
      </c>
      <c r="D9" s="121">
        <f>'BP (Ativo)'!D9</f>
        <v>45291</v>
      </c>
    </row>
    <row r="10" spans="2:11" s="19" customFormat="1" ht="20.45" customHeight="1">
      <c r="B10" s="15" t="s">
        <v>100</v>
      </c>
      <c r="C10" s="16"/>
      <c r="D10" s="16"/>
      <c r="G10"/>
      <c r="H10"/>
      <c r="I10"/>
      <c r="J10"/>
      <c r="K10"/>
    </row>
    <row r="11" spans="2:11" s="19" customFormat="1" ht="20.45" customHeight="1">
      <c r="B11" s="35" t="s">
        <v>120</v>
      </c>
      <c r="C11" s="16">
        <v>391219</v>
      </c>
      <c r="D11" s="16">
        <v>474756</v>
      </c>
      <c r="G11"/>
      <c r="H11"/>
      <c r="I11"/>
      <c r="J11"/>
      <c r="K11"/>
    </row>
    <row r="12" spans="2:11" s="19" customFormat="1" ht="20.45" customHeight="1">
      <c r="B12" s="35" t="s">
        <v>119</v>
      </c>
      <c r="C12" s="16">
        <v>2178813</v>
      </c>
      <c r="D12" s="16">
        <v>1858013</v>
      </c>
      <c r="G12"/>
      <c r="H12"/>
      <c r="I12"/>
      <c r="J12"/>
      <c r="K12"/>
    </row>
    <row r="13" spans="2:11" s="19" customFormat="1" ht="20.45" customHeight="1">
      <c r="B13" s="35" t="s">
        <v>121</v>
      </c>
      <c r="C13" s="16">
        <v>690788</v>
      </c>
      <c r="D13" s="16">
        <v>19513</v>
      </c>
      <c r="G13"/>
      <c r="H13"/>
      <c r="I13"/>
      <c r="J13"/>
      <c r="K13"/>
    </row>
    <row r="14" spans="2:11" s="19" customFormat="1" ht="20.45" customHeight="1">
      <c r="B14" s="35" t="s">
        <v>122</v>
      </c>
      <c r="C14" s="16">
        <v>194869</v>
      </c>
      <c r="D14" s="16">
        <v>170796</v>
      </c>
      <c r="G14"/>
      <c r="H14"/>
      <c r="I14"/>
      <c r="J14"/>
      <c r="K14"/>
    </row>
    <row r="15" spans="2:11" s="19" customFormat="1" ht="20.45" customHeight="1">
      <c r="B15" s="35" t="s">
        <v>123</v>
      </c>
      <c r="C15" s="16">
        <v>111018</v>
      </c>
      <c r="D15" s="16">
        <v>113258</v>
      </c>
      <c r="G15"/>
      <c r="H15"/>
      <c r="I15"/>
      <c r="J15"/>
      <c r="K15"/>
    </row>
    <row r="16" spans="2:11" s="19" customFormat="1" ht="20.45" customHeight="1">
      <c r="B16" s="35" t="s">
        <v>124</v>
      </c>
      <c r="C16" s="16">
        <v>48256</v>
      </c>
      <c r="D16" s="16">
        <v>71026</v>
      </c>
      <c r="G16"/>
      <c r="H16"/>
      <c r="I16"/>
      <c r="J16"/>
      <c r="K16"/>
    </row>
    <row r="17" spans="2:11" s="19" customFormat="1" ht="20.45" customHeight="1">
      <c r="B17" s="35" t="s">
        <v>125</v>
      </c>
      <c r="C17" s="16">
        <v>151017</v>
      </c>
      <c r="D17" s="16">
        <v>1565563</v>
      </c>
      <c r="G17"/>
      <c r="H17"/>
      <c r="I17"/>
      <c r="J17"/>
      <c r="K17"/>
    </row>
    <row r="18" spans="2:11" s="19" customFormat="1" ht="20.45" customHeight="1">
      <c r="B18" s="35" t="s">
        <v>126</v>
      </c>
      <c r="C18" s="16">
        <v>72931</v>
      </c>
      <c r="D18" s="16">
        <v>58466</v>
      </c>
      <c r="G18"/>
      <c r="H18"/>
      <c r="I18"/>
      <c r="J18"/>
      <c r="K18"/>
    </row>
    <row r="19" spans="2:11" s="19" customFormat="1" ht="20.45" customHeight="1">
      <c r="B19" s="35" t="s">
        <v>127</v>
      </c>
      <c r="C19" s="16">
        <v>13625</v>
      </c>
      <c r="D19" s="16">
        <v>15765</v>
      </c>
      <c r="G19"/>
      <c r="H19"/>
      <c r="I19"/>
      <c r="J19"/>
      <c r="K19"/>
    </row>
    <row r="20" spans="2:11" s="19" customFormat="1" ht="20.45" customHeight="1">
      <c r="B20" s="35" t="s">
        <v>128</v>
      </c>
      <c r="C20" s="16">
        <v>127223</v>
      </c>
      <c r="D20" s="16">
        <v>204176</v>
      </c>
      <c r="G20"/>
      <c r="H20"/>
      <c r="I20"/>
      <c r="J20"/>
      <c r="K20"/>
    </row>
    <row r="21" spans="2:11" s="19" customFormat="1" ht="20.45" customHeight="1">
      <c r="B21" s="54" t="s">
        <v>112</v>
      </c>
      <c r="C21" s="122">
        <v>3979759</v>
      </c>
      <c r="D21" s="123">
        <v>4551332</v>
      </c>
      <c r="G21"/>
      <c r="H21"/>
      <c r="I21"/>
      <c r="J21"/>
      <c r="K21"/>
    </row>
    <row r="22" spans="2:11" s="19" customFormat="1" ht="20.45" customHeight="1">
      <c r="B22" s="35"/>
      <c r="C22" s="16"/>
      <c r="D22" s="16"/>
      <c r="G22"/>
      <c r="H22"/>
      <c r="I22"/>
      <c r="J22"/>
      <c r="K22"/>
    </row>
    <row r="23" spans="2:11" s="19" customFormat="1" ht="20.45" customHeight="1">
      <c r="B23" s="54" t="s">
        <v>113</v>
      </c>
      <c r="C23" s="16"/>
      <c r="D23" s="16"/>
      <c r="G23"/>
      <c r="H23"/>
      <c r="I23"/>
      <c r="J23"/>
      <c r="K23"/>
    </row>
    <row r="24" spans="2:11" s="19" customFormat="1" ht="20.45" customHeight="1">
      <c r="B24" s="35" t="s">
        <v>119</v>
      </c>
      <c r="C24" s="16">
        <v>1021996</v>
      </c>
      <c r="D24" s="16">
        <v>1010080</v>
      </c>
      <c r="G24"/>
      <c r="H24"/>
      <c r="I24"/>
      <c r="J24"/>
      <c r="K24"/>
    </row>
    <row r="25" spans="2:11" s="19" customFormat="1" ht="20.45" customHeight="1">
      <c r="B25" s="35" t="s">
        <v>129</v>
      </c>
      <c r="C25" s="16">
        <v>1408679</v>
      </c>
      <c r="D25" s="16">
        <v>869579</v>
      </c>
      <c r="G25"/>
      <c r="H25"/>
      <c r="I25"/>
      <c r="J25"/>
      <c r="K25"/>
    </row>
    <row r="26" spans="2:11" s="19" customFormat="1" ht="20.45" customHeight="1">
      <c r="B26" s="35" t="s">
        <v>130</v>
      </c>
      <c r="C26" s="16">
        <v>477737</v>
      </c>
      <c r="D26" s="16">
        <v>351528</v>
      </c>
      <c r="G26"/>
      <c r="H26"/>
      <c r="I26"/>
      <c r="J26"/>
      <c r="K26"/>
    </row>
    <row r="27" spans="2:11" s="19" customFormat="1" ht="20.45" customHeight="1">
      <c r="B27" s="35" t="s">
        <v>131</v>
      </c>
      <c r="C27" s="16">
        <v>9548</v>
      </c>
      <c r="D27" s="16">
        <v>4564</v>
      </c>
      <c r="G27"/>
      <c r="H27"/>
      <c r="I27"/>
      <c r="J27"/>
      <c r="K27"/>
    </row>
    <row r="28" spans="2:11" s="19" customFormat="1" ht="20.45" customHeight="1">
      <c r="B28" s="35" t="s">
        <v>132</v>
      </c>
      <c r="C28" s="16">
        <v>1073304</v>
      </c>
      <c r="D28" s="16">
        <v>1050844</v>
      </c>
      <c r="G28"/>
      <c r="H28"/>
      <c r="I28"/>
      <c r="J28"/>
      <c r="K28"/>
    </row>
    <row r="29" spans="2:11" s="19" customFormat="1" ht="20.45" customHeight="1">
      <c r="B29" s="35" t="s">
        <v>40</v>
      </c>
      <c r="C29" s="16">
        <v>409050</v>
      </c>
      <c r="D29" s="16">
        <v>423574</v>
      </c>
      <c r="G29"/>
      <c r="H29"/>
      <c r="I29"/>
      <c r="J29"/>
      <c r="K29"/>
    </row>
    <row r="30" spans="2:11" s="19" customFormat="1" ht="20.45" customHeight="1">
      <c r="B30" s="35" t="s">
        <v>127</v>
      </c>
      <c r="C30" s="16">
        <v>61570</v>
      </c>
      <c r="D30" s="16">
        <v>67450</v>
      </c>
      <c r="G30"/>
      <c r="H30"/>
      <c r="I30"/>
      <c r="J30"/>
      <c r="K30"/>
    </row>
    <row r="31" spans="2:11" s="19" customFormat="1" ht="20.45" customHeight="1">
      <c r="B31" s="35" t="s">
        <v>128</v>
      </c>
      <c r="C31" s="16">
        <v>100943</v>
      </c>
      <c r="D31" s="16">
        <v>89016</v>
      </c>
      <c r="G31"/>
      <c r="H31"/>
      <c r="I31"/>
      <c r="J31"/>
      <c r="K31"/>
    </row>
    <row r="32" spans="2:11" s="19" customFormat="1" ht="20.45" customHeight="1">
      <c r="B32" s="54" t="s">
        <v>213</v>
      </c>
      <c r="C32" s="123">
        <v>4562827</v>
      </c>
      <c r="D32" s="123">
        <v>3866635</v>
      </c>
      <c r="G32"/>
      <c r="H32"/>
      <c r="I32"/>
      <c r="J32"/>
      <c r="K32"/>
    </row>
    <row r="33" spans="2:11" s="19" customFormat="1" ht="20.45" customHeight="1">
      <c r="B33" s="54" t="s">
        <v>215</v>
      </c>
      <c r="C33" s="123">
        <v>8542586</v>
      </c>
      <c r="D33" s="123">
        <v>8417967</v>
      </c>
      <c r="G33"/>
      <c r="H33"/>
      <c r="I33"/>
      <c r="J33"/>
      <c r="K33"/>
    </row>
    <row r="34" spans="2:11" s="19" customFormat="1" ht="20.45" customHeight="1">
      <c r="B34" s="54"/>
      <c r="C34" s="16"/>
      <c r="D34" s="16"/>
      <c r="G34"/>
      <c r="H34"/>
      <c r="I34"/>
      <c r="J34"/>
      <c r="K34"/>
    </row>
    <row r="35" spans="2:11" s="19" customFormat="1" ht="20.45" customHeight="1">
      <c r="B35" s="54" t="s">
        <v>216</v>
      </c>
      <c r="C35" s="16"/>
      <c r="D35" s="16"/>
      <c r="G35"/>
      <c r="H35"/>
      <c r="I35"/>
      <c r="J35"/>
      <c r="K35"/>
    </row>
    <row r="36" spans="2:11" s="19" customFormat="1" ht="20.45" customHeight="1">
      <c r="B36" s="35" t="s">
        <v>133</v>
      </c>
      <c r="C36" s="16">
        <v>5473724</v>
      </c>
      <c r="D36" s="16">
        <v>5473724</v>
      </c>
      <c r="G36"/>
      <c r="H36"/>
      <c r="I36"/>
      <c r="J36"/>
      <c r="K36"/>
    </row>
    <row r="37" spans="2:11" s="19" customFormat="1" ht="20.45" customHeight="1">
      <c r="B37" s="35" t="s">
        <v>134</v>
      </c>
      <c r="C37" s="16">
        <v>4460605</v>
      </c>
      <c r="D37" s="16">
        <v>4733233</v>
      </c>
      <c r="G37"/>
      <c r="H37"/>
      <c r="I37"/>
      <c r="J37"/>
      <c r="K37"/>
    </row>
    <row r="38" spans="2:11" s="19" customFormat="1" ht="20.45" customHeight="1">
      <c r="B38" s="35" t="s">
        <v>135</v>
      </c>
      <c r="C38" s="16">
        <v>-169502</v>
      </c>
      <c r="D38" s="16">
        <v>-160311</v>
      </c>
      <c r="G38"/>
      <c r="H38"/>
      <c r="I38"/>
      <c r="J38"/>
      <c r="K38"/>
    </row>
    <row r="39" spans="2:11" s="19" customFormat="1" ht="20.45" customHeight="1">
      <c r="B39" s="35" t="s">
        <v>217</v>
      </c>
      <c r="C39" s="16">
        <v>2752867</v>
      </c>
      <c r="D39" s="16">
        <v>0</v>
      </c>
      <c r="G39"/>
      <c r="H39"/>
      <c r="I39"/>
      <c r="J39"/>
      <c r="K39"/>
    </row>
    <row r="40" spans="2:11" s="19" customFormat="1" ht="20.45" customHeight="1">
      <c r="B40" s="15" t="s">
        <v>136</v>
      </c>
      <c r="C40" s="123">
        <v>12517694</v>
      </c>
      <c r="D40" s="123">
        <v>10046646</v>
      </c>
      <c r="G40"/>
      <c r="H40"/>
      <c r="I40"/>
      <c r="J40"/>
      <c r="K40"/>
    </row>
    <row r="41" spans="2:11" ht="20.25" customHeight="1">
      <c r="B41" s="15" t="s">
        <v>218</v>
      </c>
      <c r="C41" s="123">
        <v>21060280</v>
      </c>
      <c r="D41" s="123">
        <v>18464613</v>
      </c>
    </row>
    <row r="42" spans="2:11" ht="18" customHeight="1">
      <c r="C42" s="65">
        <f>SUM(C11:C20)-C21</f>
        <v>0</v>
      </c>
      <c r="D42" s="65">
        <f>SUM(D11:D20)-D21</f>
        <v>0</v>
      </c>
    </row>
    <row r="43" spans="2:11">
      <c r="C43" s="65">
        <f>SUM(C24:C31)-C32</f>
        <v>0</v>
      </c>
      <c r="D43" s="65">
        <f>SUM(D24:D31)-D32</f>
        <v>0</v>
      </c>
    </row>
    <row r="44" spans="2:11">
      <c r="C44" s="65">
        <f>C21+C32-C33</f>
        <v>0</v>
      </c>
      <c r="D44" s="65">
        <f>D21+D32-D33</f>
        <v>0</v>
      </c>
    </row>
    <row r="45" spans="2:11">
      <c r="B45" s="60"/>
      <c r="C45" s="65">
        <f>C33+C40-C41</f>
        <v>0</v>
      </c>
      <c r="D45" s="65">
        <f>D33+D40-D41</f>
        <v>0</v>
      </c>
    </row>
  </sheetData>
  <mergeCells count="1">
    <mergeCell ref="B6:D7"/>
  </mergeCells>
  <conditionalFormatting sqref="B10:D41">
    <cfRule type="expression" dxfId="6" priority="3">
      <formula>MOD(ROW(),2)=0</formula>
    </cfRule>
  </conditionalFormatting>
  <conditionalFormatting sqref="C42:D45">
    <cfRule type="cellIs" dxfId="5" priority="1" operator="notEqual">
      <formula>0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&amp;R_x000D_&amp;1#&amp;"Calibri"&amp;10&amp;K000000 Classificação: Público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/>
  <dimension ref="B6:H31"/>
  <sheetViews>
    <sheetView showGridLines="0" showRowColHeaders="0" workbookViewId="0">
      <selection activeCell="B18" sqref="B18"/>
    </sheetView>
    <sheetView workbookViewId="1"/>
  </sheetViews>
  <sheetFormatPr defaultColWidth="8.7109375" defaultRowHeight="15"/>
  <cols>
    <col min="1" max="1" width="9.85546875" customWidth="1"/>
    <col min="2" max="2" width="54.7109375" customWidth="1"/>
    <col min="3" max="4" width="16.140625" customWidth="1"/>
    <col min="5" max="5" width="17.5703125" customWidth="1"/>
    <col min="6" max="6" width="14.7109375" customWidth="1"/>
    <col min="7" max="7" width="14" customWidth="1"/>
    <col min="8" max="8" width="17.5703125" customWidth="1"/>
    <col min="9" max="9" width="12.140625" customWidth="1"/>
  </cols>
  <sheetData>
    <row r="6" spans="2:8" ht="27.95" customHeight="1">
      <c r="B6" s="23"/>
      <c r="C6" s="23"/>
      <c r="D6" s="23"/>
      <c r="E6" s="23"/>
      <c r="F6" s="23"/>
      <c r="G6" s="5"/>
      <c r="H6" s="5"/>
    </row>
    <row r="7" spans="2:8" ht="23.45" customHeight="1">
      <c r="F7" s="22"/>
    </row>
    <row r="8" spans="2:8" ht="23.45" customHeight="1">
      <c r="F8" s="22"/>
    </row>
    <row r="9" spans="2:8" ht="22.5" customHeight="1">
      <c r="B9" s="117" t="s">
        <v>247</v>
      </c>
      <c r="C9" s="118" t="s">
        <v>94</v>
      </c>
      <c r="D9" s="118" t="s">
        <v>95</v>
      </c>
      <c r="E9" s="118" t="s">
        <v>137</v>
      </c>
      <c r="F9" s="118" t="s">
        <v>138</v>
      </c>
      <c r="G9" s="41" t="s">
        <v>30</v>
      </c>
      <c r="H9" s="65"/>
    </row>
    <row r="10" spans="2:8">
      <c r="B10" s="58" t="s">
        <v>139</v>
      </c>
      <c r="C10" s="18">
        <v>260501</v>
      </c>
      <c r="D10" s="18">
        <v>1205338</v>
      </c>
      <c r="E10" s="18">
        <v>-5005</v>
      </c>
      <c r="F10" s="18">
        <v>1168543</v>
      </c>
      <c r="G10" s="18">
        <v>2629377</v>
      </c>
    </row>
    <row r="11" spans="2:8" ht="25.5">
      <c r="B11" s="35" t="s">
        <v>227</v>
      </c>
      <c r="C11" s="16">
        <v>152571</v>
      </c>
      <c r="D11" s="16">
        <v>486563</v>
      </c>
      <c r="E11" s="16">
        <v>9005</v>
      </c>
      <c r="F11" s="16">
        <v>472950</v>
      </c>
      <c r="G11" s="16">
        <v>1121089</v>
      </c>
    </row>
    <row r="12" spans="2:8">
      <c r="B12" s="35" t="s">
        <v>228</v>
      </c>
      <c r="C12" s="16">
        <v>-3220</v>
      </c>
      <c r="D12" s="16">
        <v>-18090</v>
      </c>
      <c r="E12" s="16">
        <v>-3098</v>
      </c>
      <c r="F12" s="16">
        <v>-11968</v>
      </c>
      <c r="G12" s="16">
        <v>-36376</v>
      </c>
    </row>
    <row r="13" spans="2:8">
      <c r="B13" s="35" t="s">
        <v>39</v>
      </c>
      <c r="C13" s="16">
        <v>83784</v>
      </c>
      <c r="D13" s="16">
        <v>1</v>
      </c>
      <c r="E13" s="16">
        <v>2</v>
      </c>
      <c r="F13" s="16" t="s">
        <v>19</v>
      </c>
      <c r="G13" s="16">
        <v>83787</v>
      </c>
    </row>
    <row r="14" spans="2:8" ht="15.75" thickBot="1">
      <c r="B14" s="58" t="s">
        <v>140</v>
      </c>
      <c r="C14" s="84">
        <v>493636</v>
      </c>
      <c r="D14" s="84">
        <v>1673812</v>
      </c>
      <c r="E14" s="84">
        <v>904</v>
      </c>
      <c r="F14" s="84">
        <v>1629525</v>
      </c>
      <c r="G14" s="84">
        <v>3797877</v>
      </c>
    </row>
    <row r="15" spans="2:8" ht="15.75" thickTop="1">
      <c r="B15" s="58" t="s">
        <v>141</v>
      </c>
      <c r="C15" s="16"/>
      <c r="D15" s="16"/>
      <c r="E15" s="16"/>
      <c r="F15" s="16"/>
      <c r="G15" s="16"/>
    </row>
    <row r="16" spans="2:8">
      <c r="B16" s="35" t="s">
        <v>250</v>
      </c>
      <c r="C16" s="16" t="s">
        <v>19</v>
      </c>
      <c r="D16" s="16" t="s">
        <v>19</v>
      </c>
      <c r="E16" s="16" t="s">
        <v>19</v>
      </c>
      <c r="F16" s="16">
        <v>-1616911</v>
      </c>
      <c r="G16" s="16">
        <v>-1616911</v>
      </c>
    </row>
    <row r="17" spans="2:7">
      <c r="B17" s="35" t="s">
        <v>263</v>
      </c>
      <c r="C17" s="16" t="s">
        <v>19</v>
      </c>
      <c r="D17" s="16" t="s">
        <v>19</v>
      </c>
      <c r="E17" s="16" t="s">
        <v>19</v>
      </c>
      <c r="F17" s="16">
        <v>-57835</v>
      </c>
      <c r="G17" s="16">
        <v>-57835</v>
      </c>
    </row>
    <row r="18" spans="2:7">
      <c r="B18" s="140" t="s">
        <v>251</v>
      </c>
      <c r="C18" s="141" t="s">
        <v>19</v>
      </c>
      <c r="D18" s="131">
        <v>-1520631</v>
      </c>
      <c r="E18" s="131" t="s">
        <v>19</v>
      </c>
      <c r="F18" s="131" t="s">
        <v>19</v>
      </c>
      <c r="G18" s="131">
        <v>-1520631</v>
      </c>
    </row>
    <row r="19" spans="2:7" ht="15.75" thickBot="1">
      <c r="B19" s="83" t="s">
        <v>229</v>
      </c>
      <c r="C19" s="85">
        <v>493636</v>
      </c>
      <c r="D19" s="84">
        <v>153181</v>
      </c>
      <c r="E19" s="84">
        <v>904</v>
      </c>
      <c r="F19" s="84">
        <v>-45221</v>
      </c>
      <c r="G19" s="84">
        <v>602500</v>
      </c>
    </row>
    <row r="20" spans="2:7" ht="15.75" thickTop="1"/>
    <row r="22" spans="2:7" ht="30">
      <c r="B22" s="106" t="s">
        <v>248</v>
      </c>
      <c r="C22" s="61" t="s">
        <v>94</v>
      </c>
      <c r="D22" s="61" t="s">
        <v>95</v>
      </c>
      <c r="E22" s="61" t="s">
        <v>137</v>
      </c>
      <c r="F22" s="61" t="s">
        <v>138</v>
      </c>
      <c r="G22" s="61" t="s">
        <v>30</v>
      </c>
    </row>
    <row r="23" spans="2:7">
      <c r="B23" s="58" t="s">
        <v>139</v>
      </c>
      <c r="C23" s="18">
        <v>340291</v>
      </c>
      <c r="D23" s="18">
        <v>85786</v>
      </c>
      <c r="E23" s="18">
        <v>86237</v>
      </c>
      <c r="F23" s="18">
        <v>-22300</v>
      </c>
      <c r="G23" s="18">
        <v>490014</v>
      </c>
    </row>
    <row r="24" spans="2:7" ht="25.5">
      <c r="B24" s="35" t="s">
        <v>227</v>
      </c>
      <c r="C24" s="16">
        <v>93508</v>
      </c>
      <c r="D24" s="16">
        <v>15023</v>
      </c>
      <c r="E24" s="16">
        <v>31259</v>
      </c>
      <c r="F24" s="16">
        <v>-27154</v>
      </c>
      <c r="G24" s="16">
        <v>112636</v>
      </c>
    </row>
    <row r="25" spans="2:7">
      <c r="B25" s="35" t="s">
        <v>228</v>
      </c>
      <c r="C25" s="16">
        <v>28977</v>
      </c>
      <c r="D25" s="16">
        <v>36518</v>
      </c>
      <c r="E25" s="16">
        <v>-9524</v>
      </c>
      <c r="F25" s="16">
        <v>51296</v>
      </c>
      <c r="G25" s="16">
        <v>107267</v>
      </c>
    </row>
    <row r="26" spans="2:7">
      <c r="B26" s="35" t="s">
        <v>39</v>
      </c>
      <c r="C26" s="16">
        <v>80825</v>
      </c>
      <c r="D26" s="16" t="s">
        <v>19</v>
      </c>
      <c r="E26" s="16">
        <v>5</v>
      </c>
      <c r="F26" s="16" t="s">
        <v>19</v>
      </c>
      <c r="G26" s="16">
        <v>80830</v>
      </c>
    </row>
    <row r="27" spans="2:7" ht="15.75" thickBot="1">
      <c r="B27" s="58" t="s">
        <v>140</v>
      </c>
      <c r="C27" s="84">
        <v>543601</v>
      </c>
      <c r="D27" s="84">
        <v>137327</v>
      </c>
      <c r="E27" s="84">
        <v>107977</v>
      </c>
      <c r="F27" s="84">
        <v>1842</v>
      </c>
      <c r="G27" s="84">
        <v>790747</v>
      </c>
    </row>
    <row r="28" spans="2:7" ht="15.75" thickTop="1">
      <c r="B28" s="58" t="s">
        <v>141</v>
      </c>
      <c r="C28" s="16"/>
      <c r="D28" s="16"/>
      <c r="E28" s="16"/>
      <c r="F28" s="16"/>
      <c r="G28" s="16"/>
    </row>
    <row r="29" spans="2:7" ht="25.5">
      <c r="B29" s="35" t="s">
        <v>252</v>
      </c>
      <c r="C29" s="16">
        <v>-45791</v>
      </c>
      <c r="D29" s="16" t="s">
        <v>19</v>
      </c>
      <c r="E29" s="16" t="s">
        <v>19</v>
      </c>
      <c r="F29" s="16" t="s">
        <v>19</v>
      </c>
      <c r="G29" s="16">
        <v>-45791</v>
      </c>
    </row>
    <row r="30" spans="2:7" ht="15.75" thickBot="1">
      <c r="B30" s="58" t="s">
        <v>249</v>
      </c>
      <c r="C30" s="84">
        <v>497810</v>
      </c>
      <c r="D30" s="84">
        <v>137327</v>
      </c>
      <c r="E30" s="84">
        <v>107977</v>
      </c>
      <c r="F30" s="84">
        <v>1842</v>
      </c>
      <c r="G30" s="84">
        <v>744956</v>
      </c>
    </row>
    <row r="31" spans="2:7" ht="15.75" thickTop="1"/>
  </sheetData>
  <conditionalFormatting sqref="B10:G19">
    <cfRule type="expression" dxfId="4" priority="9">
      <formula>MOD(ROW(),2)=0</formula>
    </cfRule>
  </conditionalFormatting>
  <conditionalFormatting sqref="B23:G30">
    <cfRule type="expression" dxfId="3" priority="1">
      <formula>MOD(ROW(),2)=0</formula>
    </cfRule>
  </conditionalFormatting>
  <conditionalFormatting sqref="H9">
    <cfRule type="cellIs" dxfId="2" priority="17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9"/>
  <dimension ref="B5:F45"/>
  <sheetViews>
    <sheetView showGridLines="0" showRowColHeaders="0" topLeftCell="A10" workbookViewId="0">
      <selection activeCell="C22" activeCellId="1" sqref="C17 C22:C25"/>
    </sheetView>
    <sheetView workbookViewId="1">
      <selection activeCell="C26" activeCellId="1" sqref="C17 C26"/>
    </sheetView>
  </sheetViews>
  <sheetFormatPr defaultColWidth="8.7109375" defaultRowHeight="15"/>
  <cols>
    <col min="1" max="1" width="9.85546875" customWidth="1"/>
    <col min="2" max="2" width="54.42578125" customWidth="1"/>
    <col min="3" max="3" width="20.28515625" customWidth="1"/>
    <col min="4" max="4" width="19.140625" customWidth="1"/>
    <col min="6" max="6" width="33.28515625" customWidth="1"/>
    <col min="7" max="7" width="9.7109375" bestFit="1" customWidth="1"/>
  </cols>
  <sheetData>
    <row r="5" spans="2:6">
      <c r="B5" s="175"/>
    </row>
    <row r="6" spans="2:6">
      <c r="B6" s="188"/>
    </row>
    <row r="7" spans="2:6">
      <c r="B7" s="188"/>
    </row>
    <row r="9" spans="2:6">
      <c r="B9" s="37" t="s">
        <v>142</v>
      </c>
    </row>
    <row r="10" spans="2:6">
      <c r="B10" s="90"/>
      <c r="C10" s="91" t="str">
        <f>'Resultado Financeiro'!C9</f>
        <v>3T24</v>
      </c>
      <c r="D10" s="91" t="str">
        <f>'Resultado Financeiro'!D9</f>
        <v>3T23</v>
      </c>
    </row>
    <row r="11" spans="2:6">
      <c r="B11" s="15" t="s">
        <v>143</v>
      </c>
      <c r="C11" s="18">
        <v>1592649</v>
      </c>
      <c r="D11" s="18">
        <v>1620821</v>
      </c>
    </row>
    <row r="12" spans="2:6">
      <c r="B12" s="15"/>
      <c r="C12" s="16"/>
      <c r="D12" s="16"/>
    </row>
    <row r="13" spans="2:6">
      <c r="B13" s="15" t="s">
        <v>144</v>
      </c>
      <c r="C13" s="16"/>
      <c r="D13" s="16"/>
      <c r="F13" s="59"/>
    </row>
    <row r="14" spans="2:6">
      <c r="B14" s="35" t="s">
        <v>145</v>
      </c>
      <c r="C14" s="77">
        <v>-659650</v>
      </c>
      <c r="D14" s="77">
        <v>-643945</v>
      </c>
      <c r="F14" s="59"/>
    </row>
    <row r="15" spans="2:6">
      <c r="B15" s="35" t="s">
        <v>146</v>
      </c>
      <c r="C15" s="16">
        <v>-74257</v>
      </c>
      <c r="D15" s="16">
        <v>-26587</v>
      </c>
      <c r="F15" s="59"/>
    </row>
    <row r="16" spans="2:6">
      <c r="B16" s="35" t="s">
        <v>147</v>
      </c>
      <c r="C16" s="39">
        <v>-219681</v>
      </c>
      <c r="D16" s="39">
        <v>-212305</v>
      </c>
      <c r="F16" s="59"/>
    </row>
    <row r="17" spans="2:6">
      <c r="B17" s="15"/>
      <c r="C17" s="18">
        <v>-953588</v>
      </c>
      <c r="D17" s="18">
        <v>-882837</v>
      </c>
      <c r="F17" s="59"/>
    </row>
    <row r="18" spans="2:6">
      <c r="B18" s="15"/>
      <c r="C18" s="16"/>
      <c r="D18" s="16"/>
    </row>
    <row r="19" spans="2:6">
      <c r="B19" s="15" t="s">
        <v>148</v>
      </c>
      <c r="C19" s="18">
        <v>639061</v>
      </c>
      <c r="D19" s="18">
        <v>737984</v>
      </c>
    </row>
    <row r="20" spans="2:6">
      <c r="B20" s="13"/>
      <c r="C20" s="16"/>
      <c r="D20" s="16"/>
      <c r="F20" s="59"/>
    </row>
    <row r="21" spans="2:6">
      <c r="B21" s="15" t="s">
        <v>258</v>
      </c>
      <c r="C21" s="16"/>
      <c r="D21" s="16"/>
    </row>
    <row r="22" spans="2:6">
      <c r="B22" s="13" t="s">
        <v>41</v>
      </c>
      <c r="C22" s="16">
        <v>-2000</v>
      </c>
      <c r="D22" s="16">
        <v>-772</v>
      </c>
      <c r="F22" s="59"/>
    </row>
    <row r="23" spans="2:6">
      <c r="B23" s="13" t="s">
        <v>149</v>
      </c>
      <c r="C23" s="16">
        <v>-56674</v>
      </c>
      <c r="D23" s="16">
        <v>-31390</v>
      </c>
    </row>
    <row r="24" spans="2:6">
      <c r="B24" s="13" t="s">
        <v>243</v>
      </c>
      <c r="C24" s="16">
        <v>26591</v>
      </c>
      <c r="D24" s="16">
        <v>-8258</v>
      </c>
    </row>
    <row r="25" spans="2:6">
      <c r="B25" s="13" t="s">
        <v>190</v>
      </c>
      <c r="C25" s="16">
        <v>3137542</v>
      </c>
      <c r="D25" s="16">
        <v>0</v>
      </c>
    </row>
    <row r="26" spans="2:6">
      <c r="B26" s="13"/>
      <c r="C26" s="123">
        <f>SUM(C22:C25)</f>
        <v>3105459</v>
      </c>
      <c r="D26" s="123">
        <f>SUM(D22:D25)</f>
        <v>-40420</v>
      </c>
    </row>
    <row r="27" spans="2:6">
      <c r="B27" s="13"/>
      <c r="C27" s="16"/>
      <c r="D27" s="16"/>
    </row>
    <row r="28" spans="2:6">
      <c r="B28" s="13" t="s">
        <v>150</v>
      </c>
      <c r="C28" s="16">
        <v>-30430</v>
      </c>
      <c r="D28" s="16">
        <v>12353</v>
      </c>
    </row>
    <row r="29" spans="2:6" ht="25.5">
      <c r="B29" s="15" t="s">
        <v>151</v>
      </c>
      <c r="C29" s="123">
        <v>3714090</v>
      </c>
      <c r="D29" s="123">
        <v>709917</v>
      </c>
    </row>
    <row r="30" spans="2:6">
      <c r="B30" s="13"/>
      <c r="C30" s="16"/>
      <c r="D30" s="16"/>
    </row>
    <row r="31" spans="2:6">
      <c r="B31" s="13" t="s">
        <v>152</v>
      </c>
      <c r="C31" s="16">
        <v>129762</v>
      </c>
      <c r="D31" s="16">
        <v>179780</v>
      </c>
    </row>
    <row r="32" spans="2:6">
      <c r="B32" s="13" t="s">
        <v>153</v>
      </c>
      <c r="C32" s="39">
        <v>-93386</v>
      </c>
      <c r="D32" s="39">
        <v>-287047</v>
      </c>
    </row>
    <row r="33" spans="2:4">
      <c r="B33" s="13"/>
      <c r="C33" s="18">
        <v>36376</v>
      </c>
      <c r="D33" s="18">
        <v>-107267</v>
      </c>
    </row>
    <row r="34" spans="2:4">
      <c r="B34" s="13"/>
      <c r="C34" s="18"/>
      <c r="D34" s="18"/>
    </row>
    <row r="35" spans="2:4" ht="25.5">
      <c r="B35" s="15" t="s">
        <v>154</v>
      </c>
      <c r="C35" s="139">
        <v>3750466</v>
      </c>
      <c r="D35" s="137">
        <v>602650</v>
      </c>
    </row>
    <row r="36" spans="2:4">
      <c r="B36" s="13"/>
      <c r="C36" s="138"/>
      <c r="D36" s="16"/>
    </row>
    <row r="37" spans="2:4">
      <c r="B37" s="13" t="s">
        <v>155</v>
      </c>
      <c r="C37" s="16">
        <v>-668763</v>
      </c>
      <c r="D37" s="16">
        <v>-70619</v>
      </c>
    </row>
    <row r="38" spans="2:4">
      <c r="B38" s="13" t="s">
        <v>129</v>
      </c>
      <c r="C38" s="39">
        <v>-452326</v>
      </c>
      <c r="D38" s="39">
        <v>-42017</v>
      </c>
    </row>
    <row r="39" spans="2:4">
      <c r="B39" s="13"/>
      <c r="C39" s="18">
        <v>-1121089</v>
      </c>
      <c r="D39" s="18">
        <v>-112636</v>
      </c>
    </row>
    <row r="40" spans="2:4">
      <c r="B40" s="13"/>
      <c r="C40" s="39"/>
      <c r="D40" s="39"/>
    </row>
    <row r="41" spans="2:4" ht="15.75" thickBot="1">
      <c r="B41" s="15" t="s">
        <v>219</v>
      </c>
      <c r="C41" s="107">
        <v>2629377</v>
      </c>
      <c r="D41" s="107">
        <v>490014</v>
      </c>
    </row>
    <row r="42" spans="2:4" ht="15.75" thickTop="1">
      <c r="B42" s="15" t="s">
        <v>220</v>
      </c>
      <c r="C42" s="76">
        <v>0.91</v>
      </c>
      <c r="D42" s="76">
        <v>0.17</v>
      </c>
    </row>
    <row r="43" spans="2:4">
      <c r="C43" s="65"/>
      <c r="D43" s="65"/>
    </row>
    <row r="44" spans="2:4">
      <c r="C44" s="65"/>
      <c r="D44" s="65"/>
    </row>
    <row r="45" spans="2:4">
      <c r="C45" s="65"/>
      <c r="D45" s="65"/>
    </row>
  </sheetData>
  <mergeCells count="1">
    <mergeCell ref="B5:B7"/>
  </mergeCells>
  <conditionalFormatting sqref="B11:D42">
    <cfRule type="expression" dxfId="1" priority="4">
      <formula>MOD(ROW(),2)=0</formula>
    </cfRule>
  </conditionalFormatting>
  <conditionalFormatting sqref="C43:D45">
    <cfRule type="cellIs" dxfId="0" priority="1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20"/>
  <dimension ref="A6:J77"/>
  <sheetViews>
    <sheetView showGridLines="0" showRowColHeaders="0" workbookViewId="0">
      <selection activeCell="C35" sqref="C35"/>
    </sheetView>
    <sheetView workbookViewId="1"/>
  </sheetViews>
  <sheetFormatPr defaultColWidth="8.7109375" defaultRowHeight="15"/>
  <cols>
    <col min="1" max="1" width="9.85546875" customWidth="1"/>
    <col min="2" max="2" width="92.5703125" customWidth="1"/>
    <col min="3" max="4" width="19.28515625" customWidth="1"/>
    <col min="5" max="5" width="7.140625" customWidth="1"/>
    <col min="6" max="6" width="42.85546875" customWidth="1"/>
    <col min="7" max="7" width="15.42578125" customWidth="1"/>
    <col min="8" max="8" width="9.7109375" bestFit="1" customWidth="1"/>
  </cols>
  <sheetData>
    <row r="6" spans="2:7">
      <c r="F6" s="136"/>
      <c r="G6" s="136"/>
    </row>
    <row r="8" spans="2:7">
      <c r="B8" s="6" t="s">
        <v>10</v>
      </c>
    </row>
    <row r="9" spans="2:7">
      <c r="B9" s="88"/>
      <c r="C9" s="108" t="s">
        <v>238</v>
      </c>
      <c r="D9" s="74" t="s">
        <v>239</v>
      </c>
    </row>
    <row r="10" spans="2:7">
      <c r="B10" s="115" t="s">
        <v>156</v>
      </c>
      <c r="C10" s="113"/>
      <c r="D10" s="113"/>
    </row>
    <row r="11" spans="2:7">
      <c r="B11" s="111" t="s">
        <v>139</v>
      </c>
      <c r="C11" s="145">
        <v>3451106</v>
      </c>
      <c r="D11" s="145">
        <v>1559003</v>
      </c>
    </row>
    <row r="12" spans="2:7">
      <c r="B12" s="112" t="s">
        <v>157</v>
      </c>
      <c r="C12" s="146"/>
      <c r="D12" s="146"/>
    </row>
    <row r="13" spans="2:7">
      <c r="B13" s="114" t="s">
        <v>39</v>
      </c>
      <c r="C13" s="144">
        <v>251052</v>
      </c>
      <c r="D13" s="144">
        <v>242057</v>
      </c>
    </row>
    <row r="14" spans="2:7" ht="25.5">
      <c r="B14" s="112" t="s">
        <v>158</v>
      </c>
      <c r="C14" s="146">
        <v>4895</v>
      </c>
      <c r="D14" s="146">
        <v>4359</v>
      </c>
    </row>
    <row r="15" spans="2:7">
      <c r="B15" s="114" t="s">
        <v>159</v>
      </c>
      <c r="C15" s="144">
        <v>-894303</v>
      </c>
      <c r="D15" s="144">
        <v>-821280</v>
      </c>
    </row>
    <row r="16" spans="2:7">
      <c r="B16" s="112" t="s">
        <v>160</v>
      </c>
      <c r="C16" s="146">
        <v>38694</v>
      </c>
      <c r="D16" s="146">
        <v>-107391</v>
      </c>
    </row>
    <row r="17" spans="2:5">
      <c r="B17" s="114" t="s">
        <v>161</v>
      </c>
      <c r="C17" s="147">
        <v>0</v>
      </c>
      <c r="D17" s="144">
        <v>30086</v>
      </c>
    </row>
    <row r="18" spans="2:5">
      <c r="B18" s="112" t="s">
        <v>221</v>
      </c>
      <c r="C18" s="146">
        <v>28824</v>
      </c>
      <c r="D18" s="148">
        <v>0</v>
      </c>
    </row>
    <row r="19" spans="2:5">
      <c r="B19" s="114" t="s">
        <v>162</v>
      </c>
      <c r="C19" s="144">
        <v>165369</v>
      </c>
      <c r="D19" s="144">
        <v>265969</v>
      </c>
    </row>
    <row r="20" spans="2:5">
      <c r="B20" s="112" t="s">
        <v>163</v>
      </c>
      <c r="C20" s="146">
        <v>231258</v>
      </c>
      <c r="D20" s="146">
        <v>-158859</v>
      </c>
    </row>
    <row r="21" spans="2:5">
      <c r="B21" s="114" t="s">
        <v>244</v>
      </c>
      <c r="C21" s="144">
        <v>-1675627</v>
      </c>
      <c r="D21" s="147">
        <v>0</v>
      </c>
      <c r="E21" s="142"/>
    </row>
    <row r="22" spans="2:5">
      <c r="B22" s="112" t="s">
        <v>202</v>
      </c>
      <c r="C22" s="146">
        <v>-1659900</v>
      </c>
      <c r="D22" s="146">
        <v>-30487</v>
      </c>
    </row>
    <row r="23" spans="2:5">
      <c r="B23" s="114" t="s">
        <v>196</v>
      </c>
      <c r="C23" s="144">
        <v>1315289</v>
      </c>
      <c r="D23" s="144">
        <v>350966</v>
      </c>
    </row>
    <row r="24" spans="2:5">
      <c r="B24" s="112" t="s">
        <v>164</v>
      </c>
      <c r="C24" s="146">
        <v>2378</v>
      </c>
      <c r="D24" s="146">
        <v>35956</v>
      </c>
    </row>
    <row r="25" spans="2:5">
      <c r="B25" s="114" t="s">
        <v>165</v>
      </c>
      <c r="C25" s="144">
        <v>-125335</v>
      </c>
      <c r="D25" s="144">
        <v>60307</v>
      </c>
    </row>
    <row r="26" spans="2:5">
      <c r="B26" s="112" t="s">
        <v>166</v>
      </c>
      <c r="C26" s="148">
        <v>0</v>
      </c>
      <c r="D26" s="146">
        <v>57801</v>
      </c>
    </row>
    <row r="27" spans="2:5">
      <c r="B27" s="114" t="s">
        <v>167</v>
      </c>
      <c r="C27" s="144">
        <v>75646</v>
      </c>
      <c r="D27" s="144">
        <v>85126</v>
      </c>
    </row>
    <row r="28" spans="2:5">
      <c r="B28" s="112" t="s">
        <v>168</v>
      </c>
      <c r="C28" s="146">
        <v>152430</v>
      </c>
      <c r="D28" s="146">
        <v>8147</v>
      </c>
    </row>
    <row r="29" spans="2:5">
      <c r="B29" s="114"/>
      <c r="C29" s="149">
        <v>1361776</v>
      </c>
      <c r="D29" s="149">
        <v>1581760</v>
      </c>
    </row>
    <row r="30" spans="2:5">
      <c r="B30" s="115" t="s">
        <v>169</v>
      </c>
      <c r="C30" s="146"/>
      <c r="D30" s="146"/>
    </row>
    <row r="31" spans="2:5">
      <c r="B31" s="114" t="s">
        <v>191</v>
      </c>
      <c r="C31" s="144">
        <v>139315</v>
      </c>
      <c r="D31" s="144">
        <v>394522</v>
      </c>
    </row>
    <row r="32" spans="2:5">
      <c r="B32" s="112" t="s">
        <v>105</v>
      </c>
      <c r="C32" s="146">
        <v>4288</v>
      </c>
      <c r="D32" s="146">
        <v>-982</v>
      </c>
    </row>
    <row r="33" spans="1:10">
      <c r="B33" s="114" t="s">
        <v>106</v>
      </c>
      <c r="C33" s="144">
        <v>253718</v>
      </c>
      <c r="D33" s="144">
        <v>126891</v>
      </c>
    </row>
    <row r="34" spans="1:10">
      <c r="B34" s="112" t="s">
        <v>170</v>
      </c>
      <c r="C34" s="146">
        <v>2635</v>
      </c>
      <c r="D34" s="146">
        <v>5245</v>
      </c>
    </row>
    <row r="35" spans="1:10">
      <c r="B35" s="114" t="s">
        <v>171</v>
      </c>
      <c r="C35" s="144">
        <v>114600</v>
      </c>
      <c r="D35" s="144">
        <v>99773</v>
      </c>
    </row>
    <row r="36" spans="1:10">
      <c r="B36" s="112" t="s">
        <v>172</v>
      </c>
      <c r="C36" s="146">
        <v>756391</v>
      </c>
      <c r="D36" s="146">
        <v>682813</v>
      </c>
    </row>
    <row r="37" spans="1:10">
      <c r="B37" s="114" t="s">
        <v>173</v>
      </c>
      <c r="C37" s="150">
        <v>-8750</v>
      </c>
      <c r="D37" s="150">
        <v>-26365</v>
      </c>
    </row>
    <row r="38" spans="1:10" s="55" customFormat="1">
      <c r="A38"/>
      <c r="B38" s="112"/>
      <c r="C38" s="151">
        <v>1262197</v>
      </c>
      <c r="D38" s="151">
        <v>1281897</v>
      </c>
      <c r="E38"/>
      <c r="F38"/>
      <c r="G38"/>
      <c r="H38"/>
      <c r="I38"/>
      <c r="J38"/>
    </row>
    <row r="39" spans="1:10" s="55" customFormat="1">
      <c r="A39"/>
      <c r="B39" s="111" t="s">
        <v>174</v>
      </c>
      <c r="C39" s="152"/>
      <c r="D39" s="152"/>
      <c r="E39"/>
      <c r="F39"/>
      <c r="G39"/>
      <c r="H39"/>
      <c r="I39"/>
      <c r="J39"/>
    </row>
    <row r="40" spans="1:10">
      <c r="B40" s="112" t="s">
        <v>175</v>
      </c>
      <c r="C40" s="146">
        <v>-83537</v>
      </c>
      <c r="D40" s="146">
        <v>-160623</v>
      </c>
    </row>
    <row r="41" spans="1:10">
      <c r="B41" s="114" t="s">
        <v>122</v>
      </c>
      <c r="C41" s="144">
        <v>-75216</v>
      </c>
      <c r="D41" s="144">
        <v>-79512</v>
      </c>
    </row>
    <row r="42" spans="1:10">
      <c r="B42" s="112" t="s">
        <v>176</v>
      </c>
      <c r="C42" s="146">
        <v>14465</v>
      </c>
      <c r="D42" s="146">
        <v>-6204</v>
      </c>
    </row>
    <row r="43" spans="1:10">
      <c r="A43" s="55"/>
      <c r="B43" s="114" t="s">
        <v>177</v>
      </c>
      <c r="C43" s="144">
        <v>2744</v>
      </c>
      <c r="D43" s="144">
        <v>-4263</v>
      </c>
    </row>
    <row r="44" spans="1:10">
      <c r="A44" s="55"/>
      <c r="B44" s="112" t="s">
        <v>197</v>
      </c>
      <c r="C44" s="146">
        <v>-75956</v>
      </c>
      <c r="D44" s="146">
        <v>-84597</v>
      </c>
      <c r="E44" s="55"/>
    </row>
    <row r="45" spans="1:10">
      <c r="B45" s="114" t="s">
        <v>198</v>
      </c>
      <c r="C45" s="144">
        <v>-16328</v>
      </c>
      <c r="D45" s="144">
        <v>-18902</v>
      </c>
      <c r="E45" s="55"/>
    </row>
    <row r="46" spans="1:10">
      <c r="B46" s="112" t="s">
        <v>168</v>
      </c>
      <c r="C46" s="153">
        <v>-68346</v>
      </c>
      <c r="D46" s="153">
        <v>-35909</v>
      </c>
    </row>
    <row r="47" spans="1:10">
      <c r="B47" s="114"/>
      <c r="C47" s="149">
        <v>-302174</v>
      </c>
      <c r="D47" s="149">
        <v>-390010</v>
      </c>
    </row>
    <row r="48" spans="1:10" s="55" customFormat="1">
      <c r="A48"/>
      <c r="B48" s="115" t="s">
        <v>178</v>
      </c>
      <c r="C48" s="151">
        <v>2321799</v>
      </c>
      <c r="D48" s="151">
        <v>2473647</v>
      </c>
      <c r="E48"/>
      <c r="F48"/>
      <c r="G48"/>
      <c r="H48"/>
      <c r="I48"/>
      <c r="J48"/>
    </row>
    <row r="49" spans="1:10" s="55" customFormat="1">
      <c r="A49"/>
      <c r="B49" s="114"/>
      <c r="C49" s="154"/>
      <c r="D49" s="154"/>
      <c r="E49"/>
      <c r="F49"/>
      <c r="G49"/>
      <c r="H49"/>
      <c r="I49"/>
      <c r="J49"/>
    </row>
    <row r="50" spans="1:10">
      <c r="B50" s="112" t="s">
        <v>192</v>
      </c>
      <c r="C50" s="146">
        <v>65282</v>
      </c>
      <c r="D50" s="146">
        <v>101516</v>
      </c>
    </row>
    <row r="51" spans="1:10">
      <c r="B51" s="114" t="s">
        <v>179</v>
      </c>
      <c r="C51" s="144">
        <v>-41665</v>
      </c>
      <c r="D51" s="144">
        <v>-291253</v>
      </c>
    </row>
    <row r="52" spans="1:10">
      <c r="B52" s="112" t="s">
        <v>230</v>
      </c>
      <c r="C52" s="146">
        <v>-162080</v>
      </c>
      <c r="D52" s="146">
        <v>-267435</v>
      </c>
    </row>
    <row r="53" spans="1:10">
      <c r="A53" s="55"/>
      <c r="B53" s="114" t="s">
        <v>231</v>
      </c>
      <c r="C53" s="144">
        <v>-6524</v>
      </c>
      <c r="D53" s="144">
        <v>172669</v>
      </c>
    </row>
    <row r="54" spans="1:10" s="55" customFormat="1">
      <c r="B54" s="112" t="s">
        <v>180</v>
      </c>
      <c r="C54" s="153">
        <v>-511</v>
      </c>
      <c r="D54" s="153">
        <v>-527</v>
      </c>
      <c r="F54"/>
      <c r="G54"/>
      <c r="H54"/>
      <c r="I54"/>
      <c r="J54"/>
    </row>
    <row r="55" spans="1:10" s="55" customFormat="1">
      <c r="A55"/>
      <c r="B55" s="111" t="s">
        <v>181</v>
      </c>
      <c r="C55" s="149">
        <v>2176301</v>
      </c>
      <c r="D55" s="149">
        <v>2188617</v>
      </c>
      <c r="F55"/>
      <c r="G55"/>
      <c r="H55"/>
      <c r="I55"/>
      <c r="J55"/>
    </row>
    <row r="56" spans="1:10">
      <c r="B56" s="115"/>
      <c r="C56" s="155"/>
      <c r="D56" s="155"/>
      <c r="E56" s="55"/>
    </row>
    <row r="57" spans="1:10" s="55" customFormat="1">
      <c r="A57"/>
      <c r="B57" s="111" t="s">
        <v>182</v>
      </c>
      <c r="C57" s="144"/>
      <c r="D57" s="144"/>
      <c r="E57"/>
      <c r="F57"/>
      <c r="G57"/>
      <c r="H57"/>
      <c r="I57"/>
      <c r="J57"/>
    </row>
    <row r="58" spans="1:10">
      <c r="B58" s="112" t="s">
        <v>183</v>
      </c>
      <c r="C58" s="146">
        <v>-1028</v>
      </c>
      <c r="D58" s="146">
        <v>-540</v>
      </c>
    </row>
    <row r="59" spans="1:10">
      <c r="B59" s="114" t="s">
        <v>222</v>
      </c>
      <c r="C59" s="144">
        <v>100886</v>
      </c>
      <c r="D59" s="144">
        <v>30487</v>
      </c>
    </row>
    <row r="60" spans="1:10">
      <c r="B60" s="112" t="s">
        <v>241</v>
      </c>
      <c r="C60" s="146">
        <v>2736817</v>
      </c>
      <c r="D60" s="148">
        <v>0</v>
      </c>
    </row>
    <row r="61" spans="1:10">
      <c r="A61" s="55"/>
      <c r="B61" s="114" t="s">
        <v>184</v>
      </c>
      <c r="C61" s="144">
        <v>47932</v>
      </c>
      <c r="D61" s="147">
        <v>0</v>
      </c>
    </row>
    <row r="62" spans="1:10">
      <c r="B62" s="112" t="s">
        <v>253</v>
      </c>
      <c r="C62" s="146">
        <v>-176406</v>
      </c>
      <c r="D62" s="146">
        <v>-614592</v>
      </c>
      <c r="E62" s="55"/>
    </row>
    <row r="63" spans="1:10">
      <c r="A63" s="55"/>
      <c r="B63" s="114" t="s">
        <v>254</v>
      </c>
      <c r="C63" s="144">
        <v>-16943</v>
      </c>
      <c r="D63" s="144">
        <v>-16890</v>
      </c>
    </row>
    <row r="64" spans="1:10">
      <c r="B64" s="112" t="s">
        <v>193</v>
      </c>
      <c r="C64" s="146">
        <v>-4913932</v>
      </c>
      <c r="D64" s="146">
        <v>-4079167</v>
      </c>
      <c r="E64" s="55"/>
    </row>
    <row r="65" spans="1:10">
      <c r="B65" s="114" t="s">
        <v>194</v>
      </c>
      <c r="C65" s="144">
        <v>4148229</v>
      </c>
      <c r="D65" s="144">
        <v>4262316</v>
      </c>
    </row>
    <row r="66" spans="1:10">
      <c r="B66" s="112" t="s">
        <v>232</v>
      </c>
      <c r="C66" s="156">
        <v>0</v>
      </c>
      <c r="D66" s="153">
        <v>-780348</v>
      </c>
    </row>
    <row r="67" spans="1:10" s="55" customFormat="1">
      <c r="A67"/>
      <c r="B67" s="111" t="s">
        <v>233</v>
      </c>
      <c r="C67" s="149">
        <v>1925555</v>
      </c>
      <c r="D67" s="149">
        <v>-1198734</v>
      </c>
      <c r="E67"/>
      <c r="F67"/>
      <c r="G67"/>
      <c r="H67"/>
      <c r="I67"/>
      <c r="J67"/>
    </row>
    <row r="68" spans="1:10">
      <c r="B68" s="112"/>
      <c r="C68" s="157"/>
      <c r="D68" s="157"/>
    </row>
    <row r="69" spans="1:10" s="55" customFormat="1">
      <c r="A69"/>
      <c r="B69" s="111" t="s">
        <v>185</v>
      </c>
      <c r="C69" s="144"/>
      <c r="D69" s="144"/>
      <c r="E69"/>
      <c r="F69"/>
      <c r="G69"/>
      <c r="H69"/>
      <c r="I69"/>
      <c r="J69"/>
    </row>
    <row r="70" spans="1:10" s="55" customFormat="1">
      <c r="A70"/>
      <c r="B70" s="112" t="s">
        <v>186</v>
      </c>
      <c r="C70" s="146">
        <v>-2318489</v>
      </c>
      <c r="D70" s="146">
        <v>-742728</v>
      </c>
      <c r="E70"/>
      <c r="F70"/>
      <c r="G70"/>
      <c r="H70"/>
      <c r="I70"/>
      <c r="J70"/>
    </row>
    <row r="71" spans="1:10">
      <c r="B71" s="114" t="s">
        <v>187</v>
      </c>
      <c r="C71" s="150">
        <v>-10052</v>
      </c>
      <c r="D71" s="150">
        <v>-9453</v>
      </c>
    </row>
    <row r="72" spans="1:10">
      <c r="B72" s="115" t="s">
        <v>188</v>
      </c>
      <c r="C72" s="151">
        <v>-2328541</v>
      </c>
      <c r="D72" s="151">
        <v>-752181</v>
      </c>
    </row>
    <row r="73" spans="1:10">
      <c r="B73" s="114"/>
      <c r="C73" s="154"/>
      <c r="D73" s="154"/>
    </row>
    <row r="74" spans="1:10">
      <c r="A74" s="55"/>
      <c r="B74" s="115" t="s">
        <v>189</v>
      </c>
      <c r="C74" s="146">
        <v>1773315</v>
      </c>
      <c r="D74" s="146">
        <v>237702</v>
      </c>
    </row>
    <row r="75" spans="1:10">
      <c r="A75" s="55"/>
      <c r="B75" s="114" t="s">
        <v>234</v>
      </c>
      <c r="C75" s="144">
        <v>361954</v>
      </c>
      <c r="D75" s="144">
        <v>292980</v>
      </c>
      <c r="E75" s="55"/>
    </row>
    <row r="76" spans="1:10" ht="15.75" thickBot="1">
      <c r="B76" s="115" t="s">
        <v>235</v>
      </c>
      <c r="C76" s="158">
        <v>2135269</v>
      </c>
      <c r="D76" s="158">
        <v>530682</v>
      </c>
      <c r="E76" s="55"/>
    </row>
    <row r="77" spans="1:10" ht="15.75" thickTop="1"/>
  </sheetData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autoPageBreaks="0"/>
  </sheetPr>
  <dimension ref="B1:M47"/>
  <sheetViews>
    <sheetView showGridLines="0" showRowColHeaders="0" workbookViewId="0"/>
    <sheetView workbookViewId="1"/>
  </sheetViews>
  <sheetFormatPr defaultColWidth="9.140625" defaultRowHeight="0" customHeight="1" zeroHeight="1"/>
  <cols>
    <col min="1" max="1" width="16.5703125" style="7" customWidth="1"/>
    <col min="2" max="2" width="40.42578125" style="7" customWidth="1"/>
    <col min="3" max="3" width="10.85546875" style="7" customWidth="1"/>
    <col min="4" max="4" width="5" style="7" customWidth="1"/>
    <col min="5" max="5" width="36.7109375" style="7" customWidth="1"/>
    <col min="6" max="6" width="9.140625" style="7" customWidth="1"/>
    <col min="7" max="7" width="13.7109375" style="7" customWidth="1"/>
    <col min="8" max="10" width="9.140625" style="7" customWidth="1"/>
    <col min="11" max="11" width="12.140625" style="7" bestFit="1" customWidth="1"/>
    <col min="12" max="12" width="9.140625" style="7" customWidth="1"/>
    <col min="13" max="13" width="11.5703125" style="7" customWidth="1"/>
    <col min="14" max="16384" width="9.140625" style="7"/>
  </cols>
  <sheetData>
    <row r="1" spans="2:7" ht="12.75" customHeight="1">
      <c r="B1" s="71"/>
      <c r="C1" s="5"/>
      <c r="D1" s="5"/>
      <c r="E1" s="5"/>
      <c r="F1" s="5"/>
      <c r="G1" s="5"/>
    </row>
    <row r="2" spans="2:7" ht="12.75" customHeight="1">
      <c r="B2" s="5"/>
      <c r="C2" s="5"/>
      <c r="D2" s="5"/>
      <c r="E2" s="5"/>
      <c r="F2" s="5"/>
      <c r="G2" s="5"/>
    </row>
    <row r="3" spans="2:7" ht="12.75" customHeight="1">
      <c r="B3" s="5"/>
      <c r="C3" s="5"/>
      <c r="D3" s="5"/>
      <c r="E3" s="5"/>
      <c r="F3" s="5"/>
      <c r="G3" s="5"/>
    </row>
    <row r="4" spans="2:7" ht="12.75" customHeight="1">
      <c r="B4" s="5"/>
      <c r="C4" s="5"/>
      <c r="D4" s="5"/>
      <c r="E4" s="5"/>
      <c r="F4" s="5"/>
      <c r="G4" s="5"/>
    </row>
    <row r="5" spans="2:7" ht="12.75" customHeight="1">
      <c r="B5" s="5"/>
      <c r="C5" s="5"/>
      <c r="D5" s="5"/>
      <c r="E5" s="5"/>
      <c r="F5" s="5"/>
      <c r="G5" s="5"/>
    </row>
    <row r="6" spans="2:7" ht="12.75" customHeight="1">
      <c r="B6" s="5"/>
      <c r="C6" s="5"/>
      <c r="D6" s="5"/>
      <c r="E6" s="5"/>
      <c r="F6" s="5"/>
      <c r="G6" s="5"/>
    </row>
    <row r="7" spans="2:7" ht="9" customHeight="1"/>
    <row r="8" spans="2:7" ht="12.75" customHeight="1"/>
    <row r="9" spans="2:7" ht="12.75" customHeight="1" thickBot="1"/>
    <row r="10" spans="2:7" ht="33.75" customHeight="1" thickTop="1">
      <c r="B10" s="162" t="s">
        <v>200</v>
      </c>
      <c r="C10" s="163"/>
      <c r="E10" s="166" t="s">
        <v>0</v>
      </c>
      <c r="F10" s="167"/>
    </row>
    <row r="11" spans="2:7" ht="15.75">
      <c r="B11" s="164" t="s">
        <v>255</v>
      </c>
      <c r="C11" s="165"/>
      <c r="E11" s="164" t="s">
        <v>255</v>
      </c>
      <c r="F11" s="165"/>
    </row>
    <row r="12" spans="2:7" ht="12.75">
      <c r="B12" s="125" t="s">
        <v>1</v>
      </c>
      <c r="C12" s="126">
        <f>C13+C14</f>
        <v>2553.4377180239999</v>
      </c>
      <c r="E12" s="125" t="s">
        <v>2</v>
      </c>
      <c r="F12" s="126">
        <f>SUM(F13:F17)</f>
        <v>6386</v>
      </c>
    </row>
    <row r="13" spans="2:7" ht="12.75">
      <c r="B13" s="44" t="s">
        <v>3</v>
      </c>
      <c r="C13" s="45">
        <v>2609.8302287699998</v>
      </c>
      <c r="E13" s="44" t="s">
        <v>4</v>
      </c>
      <c r="F13" s="45">
        <v>638</v>
      </c>
    </row>
    <row r="14" spans="2:7" ht="12.75">
      <c r="B14" s="44" t="s">
        <v>5</v>
      </c>
      <c r="C14" s="116">
        <v>-56.392510746000006</v>
      </c>
      <c r="E14" s="44" t="s">
        <v>6</v>
      </c>
      <c r="F14" s="116">
        <v>3824</v>
      </c>
    </row>
    <row r="15" spans="2:7" ht="12.75">
      <c r="B15" s="44"/>
      <c r="C15" s="45"/>
      <c r="E15" s="44" t="s">
        <v>7</v>
      </c>
      <c r="F15" s="45">
        <v>746</v>
      </c>
    </row>
    <row r="16" spans="2:7" ht="12.75">
      <c r="B16" s="44"/>
      <c r="C16" s="116"/>
      <c r="E16" s="44" t="s">
        <v>9</v>
      </c>
      <c r="F16" s="45">
        <v>195</v>
      </c>
    </row>
    <row r="17" spans="2:13" ht="12.75">
      <c r="B17" s="127" t="s">
        <v>8</v>
      </c>
      <c r="C17" s="128">
        <v>2743.0627723290008</v>
      </c>
      <c r="E17" s="44" t="s">
        <v>256</v>
      </c>
      <c r="F17" s="45">
        <v>983</v>
      </c>
    </row>
    <row r="18" spans="2:13" ht="12.75">
      <c r="B18" s="44"/>
      <c r="C18" s="116"/>
      <c r="E18" s="44"/>
      <c r="F18" s="116"/>
    </row>
    <row r="19" spans="2:13" ht="12.75">
      <c r="B19" s="44"/>
      <c r="C19" s="45"/>
      <c r="E19" s="44"/>
      <c r="F19" s="45"/>
    </row>
    <row r="20" spans="2:13" ht="12.75">
      <c r="B20" s="125" t="s">
        <v>199</v>
      </c>
      <c r="C20" s="126">
        <v>1089.0406366719999</v>
      </c>
      <c r="E20" s="44"/>
      <c r="F20" s="116"/>
    </row>
    <row r="21" spans="2:13" ht="13.5" thickBot="1">
      <c r="B21" s="129"/>
      <c r="C21" s="130"/>
      <c r="E21" s="129"/>
      <c r="F21" s="130"/>
    </row>
    <row r="22" spans="2:13" ht="13.5" thickTop="1"/>
    <row r="23" spans="2:13" ht="12.75"/>
    <row r="24" spans="2:13" ht="12.75">
      <c r="C24" s="8"/>
      <c r="F24" s="8"/>
    </row>
    <row r="25" spans="2:13" ht="12.75"/>
    <row r="26" spans="2:13" ht="12.75" customHeight="1">
      <c r="D26" s="10"/>
    </row>
    <row r="27" spans="2:13" ht="12.75" customHeight="1">
      <c r="M27" s="9"/>
    </row>
    <row r="28" spans="2:13" ht="12.75" customHeight="1">
      <c r="M28" s="9"/>
    </row>
    <row r="29" spans="2:13" ht="12.75" customHeight="1">
      <c r="M29" s="8"/>
    </row>
    <row r="30" spans="2:13" ht="12.75" customHeight="1"/>
    <row r="31" spans="2:13" ht="12.75" customHeight="1"/>
    <row r="32" spans="2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</sheetData>
  <mergeCells count="4">
    <mergeCell ref="B10:C10"/>
    <mergeCell ref="B11:C11"/>
    <mergeCell ref="E10:F10"/>
    <mergeCell ref="E11:F11"/>
  </mergeCells>
  <conditionalFormatting sqref="B13:C16 B18:C19">
    <cfRule type="expression" dxfId="16" priority="3">
      <formula>MOD(ROW(),2)=0</formula>
    </cfRule>
  </conditionalFormatting>
  <conditionalFormatting sqref="E13:F20">
    <cfRule type="expression" dxfId="15" priority="1">
      <formula>MOD(ROW(),2)=0</formula>
    </cfRule>
  </conditionalFormatting>
  <pageMargins left="0" right="0" top="0" bottom="0" header="0" footer="0"/>
  <pageSetup paperSize="9" scale="75" orientation="landscape" r:id="rId1"/>
  <headerFooter alignWithMargins="0">
    <oddFooter>&amp;R_x000D_&amp;1#&amp;"Calibri"&amp;10&amp;K000000 Classificação: Público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M27"/>
  <sheetViews>
    <sheetView showGridLines="0" showRowColHeaders="0" topLeftCell="A4" workbookViewId="0"/>
    <sheetView workbookViewId="1"/>
  </sheetViews>
  <sheetFormatPr defaultColWidth="7" defaultRowHeight="15"/>
  <cols>
    <col min="1" max="1" width="9.85546875" customWidth="1"/>
    <col min="2" max="2" width="28.28515625" bestFit="1" customWidth="1"/>
    <col min="3" max="3" width="12.42578125" customWidth="1"/>
    <col min="4" max="4" width="11.28515625" bestFit="1" customWidth="1"/>
    <col min="5" max="5" width="14" customWidth="1"/>
    <col min="6" max="6" width="13.7109375" bestFit="1" customWidth="1"/>
    <col min="7" max="7" width="12" bestFit="1" customWidth="1"/>
    <col min="8" max="8" width="14.28515625" customWidth="1"/>
    <col min="9" max="9" width="9.140625" bestFit="1" customWidth="1"/>
    <col min="10" max="10" width="8.7109375" bestFit="1" customWidth="1"/>
  </cols>
  <sheetData>
    <row r="1" spans="2:13" ht="15" customHeight="1">
      <c r="B1" s="71"/>
      <c r="C1" s="5"/>
      <c r="D1" s="5"/>
      <c r="E1" s="5"/>
      <c r="F1" s="5"/>
      <c r="G1" s="5"/>
    </row>
    <row r="2" spans="2:13" ht="15" customHeight="1">
      <c r="B2" s="5"/>
      <c r="C2" s="5"/>
      <c r="D2" s="5"/>
      <c r="E2" s="5"/>
      <c r="F2" s="5"/>
      <c r="G2" s="5"/>
    </row>
    <row r="3" spans="2:13" ht="15" customHeight="1">
      <c r="B3" s="5"/>
      <c r="C3" s="5"/>
      <c r="D3" s="5"/>
      <c r="E3" s="5"/>
      <c r="F3" s="5"/>
      <c r="G3" s="5"/>
    </row>
    <row r="4" spans="2:13" ht="15" customHeight="1">
      <c r="B4" s="5"/>
      <c r="C4" s="5"/>
      <c r="D4" s="5"/>
      <c r="E4" s="5"/>
      <c r="F4" s="5"/>
      <c r="G4" s="5"/>
    </row>
    <row r="5" spans="2:13" ht="15" customHeight="1">
      <c r="B5" s="5"/>
      <c r="C5" s="5"/>
      <c r="D5" s="5"/>
      <c r="E5" s="5"/>
      <c r="F5" s="5"/>
      <c r="G5" s="5"/>
    </row>
    <row r="6" spans="2:13" ht="15" customHeight="1">
      <c r="B6" s="5"/>
      <c r="C6" s="5"/>
      <c r="D6" s="5"/>
      <c r="E6" s="5"/>
      <c r="F6" s="5"/>
      <c r="G6" s="5"/>
    </row>
    <row r="8" spans="2:13">
      <c r="B8" s="4" t="s">
        <v>10</v>
      </c>
    </row>
    <row r="9" spans="2:13">
      <c r="B9" s="4"/>
    </row>
    <row r="10" spans="2:13" ht="15.75" customHeight="1">
      <c r="B10" s="172"/>
      <c r="C10" s="168" t="s">
        <v>236</v>
      </c>
      <c r="D10" s="169"/>
      <c r="E10" s="170"/>
      <c r="F10" s="168" t="s">
        <v>237</v>
      </c>
      <c r="G10" s="169"/>
      <c r="H10" s="170"/>
    </row>
    <row r="11" spans="2:13" ht="60">
      <c r="B11" s="172"/>
      <c r="C11" s="61" t="s">
        <v>11</v>
      </c>
      <c r="D11" s="61" t="s">
        <v>12</v>
      </c>
      <c r="E11" s="61" t="s">
        <v>13</v>
      </c>
      <c r="F11" s="61" t="s">
        <v>11</v>
      </c>
      <c r="G11" s="61" t="s">
        <v>12</v>
      </c>
      <c r="H11" s="61" t="s">
        <v>13</v>
      </c>
    </row>
    <row r="12" spans="2:13" ht="18.600000000000001" customHeight="1">
      <c r="B12" s="13" t="s">
        <v>14</v>
      </c>
      <c r="C12" s="16">
        <v>2152180</v>
      </c>
      <c r="D12" s="16">
        <v>603389</v>
      </c>
      <c r="E12" s="67">
        <f>D12/C12*1000</f>
        <v>280.36177271417819</v>
      </c>
      <c r="F12" s="16">
        <v>2325940</v>
      </c>
      <c r="G12" s="16">
        <v>702716</v>
      </c>
      <c r="H12" s="67">
        <f>G12/F12*1000</f>
        <v>302.12129289663534</v>
      </c>
      <c r="I12" s="89"/>
      <c r="J12" s="70"/>
      <c r="L12" s="69"/>
      <c r="M12" s="69"/>
    </row>
    <row r="13" spans="2:13" ht="18.600000000000001" customHeight="1">
      <c r="B13" s="14" t="s">
        <v>15</v>
      </c>
      <c r="C13" s="17">
        <v>904242</v>
      </c>
      <c r="D13" s="17">
        <v>219446</v>
      </c>
      <c r="E13" s="68">
        <f>D13/C13*1000</f>
        <v>242.68503343131596</v>
      </c>
      <c r="F13" s="17">
        <v>967754</v>
      </c>
      <c r="G13" s="17">
        <v>252759</v>
      </c>
      <c r="H13" s="68">
        <f>G13/F13*1000</f>
        <v>261.18104394298553</v>
      </c>
      <c r="I13" s="89"/>
      <c r="J13" s="70"/>
      <c r="L13" s="69"/>
      <c r="M13" s="69"/>
    </row>
    <row r="14" spans="2:13" ht="18.600000000000001" customHeight="1">
      <c r="B14" s="13" t="s">
        <v>16</v>
      </c>
      <c r="C14" s="16">
        <v>13045</v>
      </c>
      <c r="D14" s="16">
        <v>2989</v>
      </c>
      <c r="E14" s="67">
        <f>D14/C14*1000</f>
        <v>229.12993484093522</v>
      </c>
      <c r="F14" s="16">
        <v>5027</v>
      </c>
      <c r="G14" s="16">
        <v>1469</v>
      </c>
      <c r="H14" s="67">
        <f>G14/F14*1000</f>
        <v>292.22200119355477</v>
      </c>
      <c r="I14" s="89"/>
      <c r="J14" s="70"/>
      <c r="L14" s="69"/>
      <c r="M14" s="69"/>
    </row>
    <row r="15" spans="2:13" ht="18.600000000000001" customHeight="1">
      <c r="B15" s="14" t="s">
        <v>240</v>
      </c>
      <c r="C15" s="132">
        <v>932</v>
      </c>
      <c r="D15" s="132">
        <v>231</v>
      </c>
      <c r="E15" s="68">
        <f>D15/C15*1000</f>
        <v>247.85407725321889</v>
      </c>
      <c r="F15" s="132">
        <v>0</v>
      </c>
      <c r="G15" s="132">
        <v>0</v>
      </c>
      <c r="H15" s="132">
        <v>0</v>
      </c>
      <c r="I15" s="89"/>
      <c r="J15" s="70"/>
      <c r="L15" s="69"/>
      <c r="M15" s="69"/>
    </row>
    <row r="16" spans="2:13" ht="18.600000000000001" customHeight="1">
      <c r="B16" s="15" t="s">
        <v>17</v>
      </c>
      <c r="C16" s="123">
        <v>3070399</v>
      </c>
      <c r="D16" s="123">
        <v>826055</v>
      </c>
      <c r="E16" s="133">
        <f>D16/C16*1000</f>
        <v>269.0383236836646</v>
      </c>
      <c r="F16" s="123">
        <v>3298721</v>
      </c>
      <c r="G16" s="123">
        <v>956944</v>
      </c>
      <c r="H16" s="133">
        <f>G16/F16*1000</f>
        <v>290.09546427236495</v>
      </c>
      <c r="I16" s="89"/>
      <c r="J16" s="70"/>
      <c r="L16" s="69"/>
      <c r="M16" s="69"/>
    </row>
    <row r="17" spans="1:13" ht="18.600000000000001" customHeight="1">
      <c r="B17" s="14" t="s">
        <v>18</v>
      </c>
      <c r="C17" s="17" t="s">
        <v>19</v>
      </c>
      <c r="D17" s="17">
        <v>72852</v>
      </c>
      <c r="E17" s="68">
        <v>0</v>
      </c>
      <c r="F17" s="17" t="s">
        <v>19</v>
      </c>
      <c r="G17" s="17">
        <v>22133</v>
      </c>
      <c r="H17" s="68">
        <v>0</v>
      </c>
      <c r="I17" s="89"/>
      <c r="J17" s="70"/>
      <c r="L17" s="69"/>
      <c r="M17" s="69"/>
    </row>
    <row r="18" spans="1:13" ht="18.600000000000001" customHeight="1">
      <c r="B18" s="13"/>
      <c r="C18" s="123">
        <v>3070399</v>
      </c>
      <c r="D18" s="123">
        <v>898907</v>
      </c>
      <c r="E18" s="133">
        <f>E16</f>
        <v>269.0383236836646</v>
      </c>
      <c r="F18" s="123">
        <v>3298721</v>
      </c>
      <c r="G18" s="123">
        <v>979077</v>
      </c>
      <c r="H18" s="133">
        <f>H16</f>
        <v>290.09546427236495</v>
      </c>
      <c r="I18" s="89"/>
      <c r="J18" s="70"/>
      <c r="L18" s="69"/>
      <c r="M18" s="69"/>
    </row>
    <row r="19" spans="1:13" ht="22.5" customHeight="1">
      <c r="B19" s="14" t="s">
        <v>20</v>
      </c>
      <c r="C19" s="17">
        <v>2054629</v>
      </c>
      <c r="D19" s="17">
        <v>483411</v>
      </c>
      <c r="E19" s="68">
        <f>D19/C19*1000</f>
        <v>235.27897250549856</v>
      </c>
      <c r="F19" s="17">
        <v>2500000</v>
      </c>
      <c r="G19" s="17">
        <v>495239</v>
      </c>
      <c r="H19" s="68">
        <f>G19/F19*1000</f>
        <v>198.09560000000002</v>
      </c>
      <c r="I19" s="89"/>
      <c r="J19" s="70"/>
      <c r="L19" s="69"/>
      <c r="M19" s="69"/>
    </row>
    <row r="20" spans="1:13" ht="21.75" customHeight="1">
      <c r="B20" s="13" t="s">
        <v>21</v>
      </c>
      <c r="C20" s="134" t="s">
        <v>19</v>
      </c>
      <c r="D20" s="134">
        <v>18280</v>
      </c>
      <c r="E20" s="135">
        <v>0</v>
      </c>
      <c r="F20" s="134" t="s">
        <v>19</v>
      </c>
      <c r="G20" s="134">
        <v>52838</v>
      </c>
      <c r="H20" s="135">
        <v>0</v>
      </c>
      <c r="I20" s="89"/>
      <c r="J20" s="70"/>
      <c r="L20" s="69"/>
      <c r="M20" s="69"/>
    </row>
    <row r="21" spans="1:13" ht="18.600000000000001" customHeight="1">
      <c r="B21" s="15" t="s">
        <v>22</v>
      </c>
      <c r="C21" s="40">
        <v>5125028</v>
      </c>
      <c r="D21" s="40">
        <v>1400598</v>
      </c>
      <c r="E21" s="75">
        <f>(D21-D20-D17)/C21*1000</f>
        <v>255.50416505041534</v>
      </c>
      <c r="F21" s="40">
        <v>5798721</v>
      </c>
      <c r="G21" s="40">
        <v>1527154</v>
      </c>
      <c r="H21" s="75">
        <f>(G21-G20-G17)/F21*1000</f>
        <v>250.43160379676826</v>
      </c>
      <c r="I21" s="89"/>
      <c r="J21" s="70"/>
      <c r="L21" s="69"/>
      <c r="M21" s="69"/>
    </row>
    <row r="22" spans="1:13">
      <c r="C22" s="65"/>
      <c r="D22" s="65"/>
      <c r="E22" s="65"/>
      <c r="F22" s="65"/>
      <c r="G22" s="65"/>
      <c r="H22" s="65"/>
    </row>
    <row r="23" spans="1:13">
      <c r="A23" s="12"/>
      <c r="B23" s="171" t="s">
        <v>246</v>
      </c>
      <c r="C23" s="171"/>
      <c r="D23" s="171"/>
      <c r="E23" s="171"/>
      <c r="F23" s="65"/>
      <c r="G23" s="65"/>
      <c r="H23" s="65"/>
    </row>
    <row r="24" spans="1:13">
      <c r="A24" s="11"/>
      <c r="B24" s="66"/>
      <c r="C24" s="65"/>
      <c r="D24" s="65"/>
      <c r="E24" s="65"/>
      <c r="F24" s="65"/>
      <c r="G24" s="65"/>
      <c r="H24" s="65"/>
    </row>
    <row r="25" spans="1:13" ht="15" customHeight="1">
      <c r="A25" s="11"/>
      <c r="B25" s="66"/>
      <c r="C25" s="66"/>
      <c r="D25" s="66"/>
      <c r="E25" s="66"/>
      <c r="F25" s="66"/>
      <c r="H25" s="66"/>
    </row>
    <row r="26" spans="1:13">
      <c r="B26" s="66"/>
      <c r="C26" s="66"/>
      <c r="D26" s="66"/>
      <c r="E26" s="66"/>
      <c r="F26" s="66"/>
      <c r="H26" s="66"/>
    </row>
    <row r="27" spans="1:13">
      <c r="B27" s="66"/>
      <c r="C27" s="66"/>
      <c r="D27" s="66"/>
      <c r="E27" s="66"/>
      <c r="F27" s="66"/>
      <c r="H27" s="66"/>
    </row>
  </sheetData>
  <mergeCells count="4">
    <mergeCell ref="C10:E10"/>
    <mergeCell ref="F10:H10"/>
    <mergeCell ref="B23:E23"/>
    <mergeCell ref="B10:B11"/>
  </mergeCells>
  <conditionalFormatting sqref="C22:G22 F23:G23 C24:G24">
    <cfRule type="cellIs" dxfId="14" priority="2" operator="notEqual">
      <formula>0</formula>
    </cfRule>
  </conditionalFormatting>
  <conditionalFormatting sqref="H22:H24">
    <cfRule type="cellIs" dxfId="13" priority="1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/>
  <dimension ref="A1:D22"/>
  <sheetViews>
    <sheetView showGridLines="0" showRowColHeaders="0" workbookViewId="0"/>
    <sheetView workbookViewId="1"/>
  </sheetViews>
  <sheetFormatPr defaultColWidth="8.7109375" defaultRowHeight="15"/>
  <cols>
    <col min="1" max="1" width="9.85546875" customWidth="1"/>
    <col min="2" max="2" width="59.7109375" customWidth="1"/>
    <col min="3" max="3" width="19.42578125" customWidth="1"/>
    <col min="4" max="4" width="20.85546875" customWidth="1"/>
    <col min="7" max="7" width="46.5703125" customWidth="1"/>
    <col min="16382" max="16382" width="8.7109375" customWidth="1"/>
  </cols>
  <sheetData>
    <row r="1" spans="1:4" ht="18.75">
      <c r="B1" s="71"/>
      <c r="C1" s="71"/>
      <c r="D1" s="71"/>
    </row>
    <row r="2" spans="1:4" ht="18.75">
      <c r="B2" s="71"/>
      <c r="C2" s="71"/>
      <c r="D2" s="71"/>
    </row>
    <row r="3" spans="1:4" ht="18.75">
      <c r="B3" s="71"/>
      <c r="C3" s="71"/>
      <c r="D3" s="71"/>
    </row>
    <row r="4" spans="1:4" ht="18.75">
      <c r="B4" s="71"/>
      <c r="C4" s="71"/>
      <c r="D4" s="71"/>
    </row>
    <row r="5" spans="1:4" ht="18.75">
      <c r="B5" s="71"/>
      <c r="C5" s="71"/>
      <c r="D5" s="71"/>
    </row>
    <row r="6" spans="1:4" ht="18.75">
      <c r="B6" s="71"/>
      <c r="C6" s="71"/>
      <c r="D6" s="71"/>
    </row>
    <row r="7" spans="1:4">
      <c r="A7" s="20"/>
      <c r="B7" s="4" t="s">
        <v>10</v>
      </c>
      <c r="C7" s="20"/>
    </row>
    <row r="8" spans="1:4">
      <c r="A8" s="20"/>
      <c r="B8" s="4"/>
      <c r="C8" s="20"/>
    </row>
    <row r="9" spans="1:4">
      <c r="A9" s="20"/>
      <c r="B9" s="90"/>
      <c r="C9" s="91" t="s">
        <v>236</v>
      </c>
      <c r="D9" s="91" t="s">
        <v>237</v>
      </c>
    </row>
    <row r="10" spans="1:4">
      <c r="A10" s="20"/>
      <c r="B10" s="25" t="s">
        <v>201</v>
      </c>
      <c r="C10" s="46">
        <v>1400598</v>
      </c>
      <c r="D10" s="46">
        <v>1527154</v>
      </c>
    </row>
    <row r="11" spans="1:4">
      <c r="A11" s="20"/>
      <c r="B11" s="47" t="s">
        <v>23</v>
      </c>
      <c r="C11" s="48"/>
      <c r="D11" s="48" t="s">
        <v>19</v>
      </c>
    </row>
    <row r="12" spans="1:4">
      <c r="A12" s="20"/>
      <c r="B12" s="25" t="s">
        <v>24</v>
      </c>
      <c r="C12" s="46">
        <v>197652</v>
      </c>
      <c r="D12" s="46">
        <v>197614</v>
      </c>
    </row>
    <row r="13" spans="1:4">
      <c r="A13" s="20"/>
      <c r="B13" s="47" t="s">
        <v>25</v>
      </c>
      <c r="C13" s="48">
        <v>118065</v>
      </c>
      <c r="D13" s="48">
        <v>35769</v>
      </c>
    </row>
    <row r="14" spans="1:4">
      <c r="A14" s="20"/>
      <c r="B14" s="25" t="s">
        <v>26</v>
      </c>
      <c r="C14" s="46">
        <v>110781</v>
      </c>
      <c r="D14" s="46">
        <v>114364</v>
      </c>
    </row>
    <row r="15" spans="1:4">
      <c r="A15" s="20"/>
      <c r="B15" s="47" t="s">
        <v>27</v>
      </c>
      <c r="C15" s="48">
        <v>93694</v>
      </c>
      <c r="D15" s="48">
        <v>85073</v>
      </c>
    </row>
    <row r="16" spans="1:4">
      <c r="A16" s="20"/>
      <c r="B16" s="25" t="s">
        <v>223</v>
      </c>
      <c r="C16" s="46">
        <v>-1987</v>
      </c>
      <c r="D16" s="46">
        <v>372</v>
      </c>
    </row>
    <row r="17" spans="1:4">
      <c r="A17" s="20"/>
      <c r="B17" s="47" t="s">
        <v>28</v>
      </c>
      <c r="C17" s="48">
        <v>21218</v>
      </c>
      <c r="D17" s="48">
        <v>23867</v>
      </c>
    </row>
    <row r="18" spans="1:4">
      <c r="A18" s="20"/>
      <c r="B18" s="25" t="s">
        <v>190</v>
      </c>
      <c r="C18" s="46">
        <v>30733</v>
      </c>
      <c r="D18" s="46">
        <v>26102</v>
      </c>
    </row>
    <row r="19" spans="1:4">
      <c r="A19" s="20"/>
      <c r="B19" s="47" t="s">
        <v>29</v>
      </c>
      <c r="C19" s="48">
        <v>-378105</v>
      </c>
      <c r="D19" s="48">
        <v>-389494</v>
      </c>
    </row>
    <row r="20" spans="1:4" ht="15.75" thickBot="1">
      <c r="B20" s="26" t="s">
        <v>30</v>
      </c>
      <c r="C20" s="49">
        <v>1592649</v>
      </c>
      <c r="D20" s="49">
        <v>1620821</v>
      </c>
    </row>
    <row r="21" spans="1:4" ht="15.75" thickTop="1"/>
    <row r="22" spans="1:4">
      <c r="D22" s="59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/>
  <dimension ref="B5:F39"/>
  <sheetViews>
    <sheetView showGridLines="0" showRowColHeaders="0" workbookViewId="0">
      <selection activeCell="C29" sqref="C29"/>
    </sheetView>
    <sheetView workbookViewId="1"/>
  </sheetViews>
  <sheetFormatPr defaultColWidth="8.7109375" defaultRowHeight="15"/>
  <cols>
    <col min="1" max="1" width="9.85546875" customWidth="1"/>
    <col min="2" max="2" width="57.7109375" bestFit="1" customWidth="1"/>
    <col min="3" max="3" width="20.140625" customWidth="1"/>
    <col min="4" max="4" width="19.28515625" customWidth="1"/>
    <col min="5" max="5" width="8.7109375" customWidth="1"/>
    <col min="6" max="6" width="37.140625" bestFit="1" customWidth="1"/>
  </cols>
  <sheetData>
    <row r="5" spans="2:6">
      <c r="B5" s="173"/>
      <c r="C5" s="174"/>
      <c r="D5" s="174"/>
      <c r="E5" s="174"/>
    </row>
    <row r="6" spans="2:6">
      <c r="B6" s="174"/>
      <c r="C6" s="174"/>
      <c r="D6" s="174"/>
      <c r="E6" s="174"/>
    </row>
    <row r="7" spans="2:6" ht="19.5" customHeight="1">
      <c r="B7" s="174"/>
      <c r="C7" s="174"/>
      <c r="D7" s="174"/>
      <c r="E7" s="174"/>
    </row>
    <row r="8" spans="2:6" ht="21" customHeight="1">
      <c r="B8" s="21" t="s">
        <v>10</v>
      </c>
    </row>
    <row r="9" spans="2:6" ht="21" customHeight="1">
      <c r="B9" s="21"/>
    </row>
    <row r="10" spans="2:6" ht="21" customHeight="1">
      <c r="B10" s="90"/>
      <c r="C10" s="91" t="str">
        <f>Receita!C9</f>
        <v>3T24</v>
      </c>
      <c r="D10" s="91" t="str">
        <f>Receita!D9</f>
        <v>3T23</v>
      </c>
    </row>
    <row r="11" spans="2:6" ht="20.25" customHeight="1">
      <c r="B11" s="25" t="s">
        <v>31</v>
      </c>
      <c r="C11" s="46">
        <v>586885</v>
      </c>
      <c r="D11" s="46">
        <v>573944</v>
      </c>
    </row>
    <row r="12" spans="2:6" ht="20.25" customHeight="1">
      <c r="B12" s="47" t="s">
        <v>32</v>
      </c>
      <c r="C12" s="48">
        <v>72765</v>
      </c>
      <c r="D12" s="48">
        <v>70001</v>
      </c>
    </row>
    <row r="13" spans="2:6" ht="20.25" customHeight="1">
      <c r="B13" s="25" t="s">
        <v>33</v>
      </c>
      <c r="C13" s="46">
        <v>74257</v>
      </c>
      <c r="D13" s="46">
        <v>26587</v>
      </c>
    </row>
    <row r="14" spans="2:6" ht="20.25" customHeight="1">
      <c r="B14" s="47" t="s">
        <v>34</v>
      </c>
      <c r="C14" s="48">
        <v>77874</v>
      </c>
      <c r="D14" s="48">
        <v>76927</v>
      </c>
    </row>
    <row r="15" spans="2:6" ht="20.25" customHeight="1">
      <c r="B15" s="25" t="s">
        <v>35</v>
      </c>
      <c r="C15" s="46">
        <v>9027</v>
      </c>
      <c r="D15" s="46">
        <v>10023</v>
      </c>
      <c r="F15" s="159"/>
    </row>
    <row r="16" spans="2:6" ht="20.25" customHeight="1">
      <c r="B16" s="47" t="s">
        <v>36</v>
      </c>
      <c r="C16" s="48">
        <v>25215</v>
      </c>
      <c r="D16" s="48">
        <v>35704</v>
      </c>
    </row>
    <row r="17" spans="2:4" ht="20.25" customHeight="1">
      <c r="B17" s="25" t="s">
        <v>37</v>
      </c>
      <c r="C17" s="46">
        <v>7056</v>
      </c>
      <c r="D17" s="46">
        <v>6343</v>
      </c>
    </row>
    <row r="18" spans="2:4" ht="20.25" customHeight="1">
      <c r="B18" s="47" t="s">
        <v>38</v>
      </c>
      <c r="C18" s="48">
        <v>63011</v>
      </c>
      <c r="D18" s="48">
        <v>59923</v>
      </c>
    </row>
    <row r="19" spans="2:4" ht="20.25" customHeight="1">
      <c r="B19" s="25" t="s">
        <v>39</v>
      </c>
      <c r="C19" s="46">
        <v>83787</v>
      </c>
      <c r="D19" s="46">
        <v>80830</v>
      </c>
    </row>
    <row r="20" spans="2:4" ht="20.25" customHeight="1">
      <c r="B20" s="47" t="s">
        <v>40</v>
      </c>
      <c r="C20" s="48">
        <v>6969</v>
      </c>
      <c r="D20" s="48">
        <v>12381</v>
      </c>
    </row>
    <row r="21" spans="2:4" ht="20.25" customHeight="1">
      <c r="B21" s="25" t="s">
        <v>245</v>
      </c>
      <c r="C21" s="46">
        <v>-57835</v>
      </c>
      <c r="D21" s="46">
        <v>0</v>
      </c>
    </row>
    <row r="22" spans="2:4" ht="20.25" customHeight="1">
      <c r="B22" s="47" t="s">
        <v>41</v>
      </c>
      <c r="C22" s="48">
        <v>2000</v>
      </c>
      <c r="D22" s="48">
        <v>772</v>
      </c>
    </row>
    <row r="23" spans="2:4" ht="20.25" customHeight="1">
      <c r="B23" s="25" t="s">
        <v>242</v>
      </c>
      <c r="C23" s="46">
        <v>1508</v>
      </c>
      <c r="D23" s="46">
        <v>-45791</v>
      </c>
    </row>
    <row r="24" spans="2:4" ht="21" customHeight="1">
      <c r="B24" s="47" t="s">
        <v>42</v>
      </c>
      <c r="C24" s="48">
        <v>33152</v>
      </c>
      <c r="D24" s="48">
        <v>15613</v>
      </c>
    </row>
    <row r="25" spans="2:4" ht="21" customHeight="1">
      <c r="B25" s="26" t="s">
        <v>260</v>
      </c>
      <c r="C25" s="161">
        <f>SUM(C11:C24)</f>
        <v>985671</v>
      </c>
      <c r="D25" s="161">
        <f>SUM(D11:D24)</f>
        <v>923257</v>
      </c>
    </row>
    <row r="26" spans="2:4" ht="21" customHeight="1">
      <c r="B26" s="47" t="s">
        <v>261</v>
      </c>
      <c r="C26" s="48">
        <v>-1616911</v>
      </c>
      <c r="D26" s="48"/>
    </row>
    <row r="27" spans="2:4" ht="21" customHeight="1">
      <c r="B27" s="25" t="s">
        <v>259</v>
      </c>
      <c r="C27" s="46">
        <v>-1520631</v>
      </c>
      <c r="D27" s="46">
        <v>0</v>
      </c>
    </row>
    <row r="28" spans="2:4" ht="21" customHeight="1">
      <c r="B28" s="109" t="s">
        <v>262</v>
      </c>
      <c r="C28" s="160">
        <f>C26+C27</f>
        <v>-3137542</v>
      </c>
      <c r="D28" s="160"/>
    </row>
    <row r="29" spans="2:4" ht="20.25" customHeight="1" thickBot="1">
      <c r="B29" s="109" t="s">
        <v>43</v>
      </c>
      <c r="C29" s="110">
        <f>C25+C28</f>
        <v>-2151871</v>
      </c>
      <c r="D29" s="110">
        <f>SUM(D11:D27)</f>
        <v>1846514</v>
      </c>
    </row>
    <row r="30" spans="2:4" ht="15.75" thickTop="1">
      <c r="C30" s="38"/>
      <c r="D30" s="38"/>
    </row>
    <row r="31" spans="2:4">
      <c r="C31" s="65">
        <f>C29+DRE!C17+DRE!C26</f>
        <v>0</v>
      </c>
      <c r="D31" s="65">
        <f>D29+DRE!D17+DRE!D26</f>
        <v>923257</v>
      </c>
    </row>
    <row r="32" spans="2:4">
      <c r="C32" s="65">
        <f>SUM(C11:C27)-C29</f>
        <v>985671</v>
      </c>
      <c r="D32" s="143"/>
    </row>
    <row r="33" spans="3:4">
      <c r="C33" s="143"/>
      <c r="D33" s="143"/>
    </row>
    <row r="34" spans="3:4">
      <c r="C34" s="143"/>
      <c r="D34" s="143"/>
    </row>
    <row r="35" spans="3:4">
      <c r="C35" s="38"/>
      <c r="D35" s="38"/>
    </row>
    <row r="36" spans="3:4">
      <c r="C36" s="38"/>
      <c r="D36" s="38"/>
    </row>
    <row r="37" spans="3:4">
      <c r="C37" s="38"/>
      <c r="D37" s="38"/>
    </row>
    <row r="38" spans="3:4">
      <c r="C38" s="38"/>
      <c r="D38" s="38"/>
    </row>
    <row r="39" spans="3:4">
      <c r="C39" s="38"/>
      <c r="D39" s="38"/>
    </row>
  </sheetData>
  <mergeCells count="1">
    <mergeCell ref="B5:E7"/>
  </mergeCells>
  <conditionalFormatting sqref="F15">
    <cfRule type="expression" dxfId="12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3"/>
  <dimension ref="B4:D31"/>
  <sheetViews>
    <sheetView showGridLines="0" showRowColHeaders="0" workbookViewId="0"/>
    <sheetView workbookViewId="1"/>
  </sheetViews>
  <sheetFormatPr defaultColWidth="2.7109375" defaultRowHeight="15"/>
  <cols>
    <col min="1" max="1" width="9.85546875" customWidth="1"/>
    <col min="2" max="2" width="61.5703125" bestFit="1" customWidth="1"/>
    <col min="3" max="4" width="19.28515625" bestFit="1" customWidth="1"/>
    <col min="7" max="7" width="22.7109375" customWidth="1"/>
    <col min="8" max="8" width="11.85546875" customWidth="1"/>
    <col min="9" max="9" width="10.5703125" customWidth="1"/>
  </cols>
  <sheetData>
    <row r="4" spans="2:4" ht="15" customHeight="1">
      <c r="B4" s="72"/>
      <c r="C4" s="73"/>
    </row>
    <row r="5" spans="2:4" ht="15" customHeight="1">
      <c r="B5" s="73"/>
      <c r="C5" s="73"/>
    </row>
    <row r="6" spans="2:4" ht="15" customHeight="1">
      <c r="B6" s="73"/>
      <c r="C6" s="73"/>
    </row>
    <row r="7" spans="2:4" ht="21.6" customHeight="1"/>
    <row r="8" spans="2:4" ht="21.6" customHeight="1">
      <c r="B8" s="6" t="s">
        <v>10</v>
      </c>
    </row>
    <row r="9" spans="2:4" ht="21.6" customHeight="1">
      <c r="B9" s="90"/>
      <c r="C9" s="91" t="str">
        <f>'Custos e Despesas'!C10</f>
        <v>3T24</v>
      </c>
      <c r="D9" s="91" t="str">
        <f>'Custos e Despesas'!D10</f>
        <v>3T23</v>
      </c>
    </row>
    <row r="10" spans="2:4" ht="20.45" customHeight="1">
      <c r="B10" s="15" t="s">
        <v>224</v>
      </c>
      <c r="C10" s="42"/>
      <c r="D10" s="93"/>
    </row>
    <row r="11" spans="2:4" ht="20.45" customHeight="1">
      <c r="B11" s="25" t="s">
        <v>44</v>
      </c>
      <c r="C11" s="43">
        <v>67141</v>
      </c>
      <c r="D11" s="94">
        <v>44224</v>
      </c>
    </row>
    <row r="12" spans="2:4" ht="20.45" customHeight="1">
      <c r="B12" s="25" t="s">
        <v>45</v>
      </c>
      <c r="C12" s="43">
        <v>1158</v>
      </c>
      <c r="D12" s="94">
        <v>779</v>
      </c>
    </row>
    <row r="13" spans="2:4" ht="20.45" customHeight="1">
      <c r="B13" s="25" t="s">
        <v>46</v>
      </c>
      <c r="C13" s="43">
        <v>2312</v>
      </c>
      <c r="D13" s="94">
        <v>32098</v>
      </c>
    </row>
    <row r="14" spans="2:4" ht="20.45" customHeight="1">
      <c r="B14" s="25" t="s">
        <v>47</v>
      </c>
      <c r="C14" s="43">
        <v>2292</v>
      </c>
      <c r="D14" s="94">
        <v>3094</v>
      </c>
    </row>
    <row r="15" spans="2:4" ht="20.45" customHeight="1">
      <c r="B15" s="25" t="s">
        <v>48</v>
      </c>
      <c r="C15" s="43">
        <v>42227</v>
      </c>
      <c r="D15" s="94" t="s">
        <v>19</v>
      </c>
    </row>
    <row r="16" spans="2:4" ht="20.45" customHeight="1">
      <c r="B16" s="25" t="s">
        <v>225</v>
      </c>
      <c r="C16" s="43">
        <v>13285</v>
      </c>
      <c r="D16" s="94">
        <v>102428</v>
      </c>
    </row>
    <row r="17" spans="2:4" ht="20.45" customHeight="1">
      <c r="B17" s="25" t="s">
        <v>49</v>
      </c>
      <c r="C17" s="79">
        <v>4449</v>
      </c>
      <c r="D17" s="94">
        <v>261</v>
      </c>
    </row>
    <row r="18" spans="2:4" ht="20.45" customHeight="1">
      <c r="B18" s="25" t="s">
        <v>50</v>
      </c>
      <c r="C18" s="56">
        <v>-3102</v>
      </c>
      <c r="D18" s="95">
        <v>-3104</v>
      </c>
    </row>
    <row r="19" spans="2:4" ht="20.45" customHeight="1">
      <c r="B19" s="25"/>
      <c r="C19" s="78">
        <v>129762</v>
      </c>
      <c r="D19" s="96">
        <v>179780</v>
      </c>
    </row>
    <row r="20" spans="2:4" ht="20.45" customHeight="1">
      <c r="B20" s="26" t="s">
        <v>226</v>
      </c>
      <c r="C20" s="43"/>
      <c r="D20" s="94"/>
    </row>
    <row r="21" spans="2:4" ht="20.45" customHeight="1">
      <c r="B21" s="25" t="s">
        <v>51</v>
      </c>
      <c r="C21" s="43">
        <v>-83966</v>
      </c>
      <c r="D21" s="94">
        <v>-136253</v>
      </c>
    </row>
    <row r="22" spans="2:4" ht="20.45" customHeight="1">
      <c r="B22" s="25" t="s">
        <v>52</v>
      </c>
      <c r="C22" s="43">
        <v>-552</v>
      </c>
      <c r="D22" s="94">
        <v>-993</v>
      </c>
    </row>
    <row r="23" spans="2:4" ht="20.45" customHeight="1">
      <c r="B23" s="25" t="s">
        <v>53</v>
      </c>
      <c r="C23" s="43" t="s">
        <v>19</v>
      </c>
      <c r="D23" s="94">
        <v>-624</v>
      </c>
    </row>
    <row r="24" spans="2:4" ht="20.45" customHeight="1">
      <c r="B24" s="25" t="s">
        <v>54</v>
      </c>
      <c r="C24" s="43">
        <v>-2431</v>
      </c>
      <c r="D24" s="94">
        <v>-2487</v>
      </c>
    </row>
    <row r="25" spans="2:4" ht="20.45" customHeight="1">
      <c r="B25" s="25" t="s">
        <v>55</v>
      </c>
      <c r="C25" s="43">
        <v>-3408</v>
      </c>
      <c r="D25" s="94">
        <v>-1440</v>
      </c>
    </row>
    <row r="26" spans="2:4" ht="24" customHeight="1">
      <c r="B26" s="25" t="s">
        <v>48</v>
      </c>
      <c r="C26" s="43" t="s">
        <v>19</v>
      </c>
      <c r="D26" s="94">
        <v>-142451</v>
      </c>
    </row>
    <row r="27" spans="2:4" ht="20.45" customHeight="1">
      <c r="B27" s="25" t="s">
        <v>56</v>
      </c>
      <c r="C27" s="43">
        <v>-1145</v>
      </c>
      <c r="D27" s="94">
        <v>-1886</v>
      </c>
    </row>
    <row r="28" spans="2:4" ht="21.75" customHeight="1">
      <c r="B28" s="25" t="s">
        <v>49</v>
      </c>
      <c r="C28" s="56">
        <v>-1884</v>
      </c>
      <c r="D28" s="95">
        <v>-913</v>
      </c>
    </row>
    <row r="29" spans="2:4">
      <c r="B29" s="25"/>
      <c r="C29" s="78">
        <v>-93386</v>
      </c>
      <c r="D29" s="96">
        <v>-287047</v>
      </c>
    </row>
    <row r="30" spans="2:4" ht="15.75" thickBot="1">
      <c r="B30" s="26" t="s">
        <v>57</v>
      </c>
      <c r="C30" s="57">
        <v>36376</v>
      </c>
      <c r="D30" s="97">
        <v>-107267</v>
      </c>
    </row>
    <row r="31" spans="2:4" ht="15.75" thickTop="1"/>
  </sheetData>
  <conditionalFormatting sqref="B10:D30">
    <cfRule type="expression" dxfId="11" priority="6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4"/>
  <dimension ref="B1:M40"/>
  <sheetViews>
    <sheetView showGridLines="0" showRowColHeaders="0" topLeftCell="A4" workbookViewId="0"/>
    <sheetView topLeftCell="A4" workbookViewId="1"/>
  </sheetViews>
  <sheetFormatPr defaultColWidth="8.7109375" defaultRowHeight="15"/>
  <cols>
    <col min="1" max="1" width="9.85546875" customWidth="1"/>
    <col min="2" max="2" width="31" bestFit="1" customWidth="1"/>
    <col min="3" max="9" width="13.5703125" customWidth="1"/>
    <col min="10" max="10" width="4.140625" customWidth="1"/>
    <col min="11" max="12" width="8.7109375" customWidth="1"/>
  </cols>
  <sheetData>
    <row r="1" spans="2:9" hidden="1"/>
    <row r="2" spans="2:9" hidden="1"/>
    <row r="3" spans="2:9" hidden="1"/>
    <row r="4" spans="2:9" ht="15" customHeight="1">
      <c r="B4" s="175"/>
      <c r="C4" s="175"/>
      <c r="D4" s="175"/>
      <c r="E4" s="175"/>
      <c r="F4" s="175"/>
      <c r="G4" s="175"/>
      <c r="H4" s="175"/>
      <c r="I4" s="175"/>
    </row>
    <row r="5" spans="2:9" ht="15" customHeight="1">
      <c r="B5" s="175"/>
      <c r="C5" s="175"/>
      <c r="D5" s="175"/>
      <c r="E5" s="175"/>
      <c r="F5" s="175"/>
      <c r="G5" s="175"/>
      <c r="H5" s="175"/>
      <c r="I5" s="175"/>
    </row>
    <row r="6" spans="2:9" ht="15" customHeight="1">
      <c r="B6" s="175"/>
      <c r="C6" s="175"/>
      <c r="D6" s="175"/>
      <c r="E6" s="175"/>
      <c r="F6" s="175"/>
      <c r="G6" s="175"/>
      <c r="H6" s="175"/>
      <c r="I6" s="175"/>
    </row>
    <row r="7" spans="2:9" ht="15" customHeight="1">
      <c r="B7" s="52"/>
      <c r="C7" s="52"/>
      <c r="D7" s="52"/>
      <c r="E7" s="52"/>
      <c r="F7" s="52"/>
      <c r="G7" s="52"/>
      <c r="H7" s="52"/>
      <c r="I7" s="52"/>
    </row>
    <row r="8" spans="2:9" ht="15" customHeight="1">
      <c r="B8" s="52"/>
      <c r="C8" s="52"/>
      <c r="D8" s="52"/>
      <c r="E8" s="52"/>
      <c r="F8" s="52"/>
      <c r="G8" s="52"/>
      <c r="H8" s="52"/>
      <c r="I8" s="52"/>
    </row>
    <row r="9" spans="2:9" ht="15" customHeight="1">
      <c r="B9" s="52"/>
      <c r="C9" s="52"/>
      <c r="D9" s="52"/>
      <c r="E9" s="52"/>
      <c r="F9" s="52"/>
      <c r="G9" s="52"/>
      <c r="H9" s="52"/>
      <c r="I9" s="52"/>
    </row>
    <row r="10" spans="2:9" ht="15" customHeight="1">
      <c r="B10" s="52"/>
      <c r="C10" s="52"/>
      <c r="D10" s="52"/>
      <c r="E10" s="52"/>
      <c r="F10" s="52"/>
      <c r="G10" s="52"/>
      <c r="H10" s="52"/>
      <c r="I10" s="52"/>
    </row>
    <row r="11" spans="2:9" ht="15" customHeight="1">
      <c r="B11" s="52"/>
      <c r="C11" s="52"/>
      <c r="D11" s="52"/>
      <c r="E11" s="52"/>
      <c r="F11" s="52"/>
      <c r="G11" s="52"/>
      <c r="H11" s="52"/>
      <c r="I11" s="52"/>
    </row>
    <row r="12" spans="2:9" ht="15" customHeight="1">
      <c r="B12" s="52"/>
      <c r="C12" s="52"/>
      <c r="D12" s="52"/>
      <c r="E12" s="52"/>
      <c r="F12" s="52"/>
      <c r="G12" s="52"/>
      <c r="H12" s="52"/>
      <c r="I12" s="52"/>
    </row>
    <row r="13" spans="2:9" ht="20.100000000000001" customHeight="1">
      <c r="B13" s="4" t="s">
        <v>10</v>
      </c>
    </row>
    <row r="14" spans="2:9" ht="34.5" customHeight="1">
      <c r="B14" s="41" t="s">
        <v>58</v>
      </c>
      <c r="C14" s="51">
        <v>2024</v>
      </c>
      <c r="D14" s="51">
        <v>2025</v>
      </c>
      <c r="E14" s="51">
        <v>2026</v>
      </c>
      <c r="F14" s="51">
        <v>2027</v>
      </c>
      <c r="G14" s="51">
        <v>2028</v>
      </c>
      <c r="H14" s="51" t="s">
        <v>59</v>
      </c>
      <c r="I14" s="51" t="s">
        <v>30</v>
      </c>
    </row>
    <row r="15" spans="2:9" ht="20.45" customHeight="1">
      <c r="B15" s="15" t="s">
        <v>60</v>
      </c>
      <c r="C15" s="42"/>
      <c r="D15" s="42"/>
      <c r="E15" s="42"/>
      <c r="F15" s="42"/>
      <c r="G15" s="15"/>
      <c r="H15" s="42"/>
      <c r="I15" s="93"/>
    </row>
    <row r="16" spans="2:9" ht="20.45" customHeight="1">
      <c r="B16" s="25" t="s">
        <v>61</v>
      </c>
      <c r="C16" s="56">
        <v>2148504</v>
      </c>
      <c r="D16" s="56" t="s">
        <v>19</v>
      </c>
      <c r="E16" s="56" t="s">
        <v>19</v>
      </c>
      <c r="F16" s="56" t="s">
        <v>19</v>
      </c>
      <c r="G16" s="56" t="s">
        <v>19</v>
      </c>
      <c r="H16" s="56" t="s">
        <v>19</v>
      </c>
      <c r="I16" s="95">
        <v>2148504</v>
      </c>
    </row>
    <row r="17" spans="2:9" ht="20.45" customHeight="1">
      <c r="B17" s="26" t="s">
        <v>62</v>
      </c>
      <c r="C17" s="78">
        <v>2148504</v>
      </c>
      <c r="D17" s="78" t="s">
        <v>19</v>
      </c>
      <c r="E17" s="78" t="s">
        <v>19</v>
      </c>
      <c r="F17" s="78" t="s">
        <v>19</v>
      </c>
      <c r="G17" s="78" t="s">
        <v>19</v>
      </c>
      <c r="H17" s="78" t="s">
        <v>19</v>
      </c>
      <c r="I17" s="96">
        <v>2148504</v>
      </c>
    </row>
    <row r="18" spans="2:9" ht="20.45" customHeight="1">
      <c r="B18" s="25" t="s">
        <v>63</v>
      </c>
      <c r="C18" s="43">
        <v>7212</v>
      </c>
      <c r="D18" s="43" t="s">
        <v>19</v>
      </c>
      <c r="E18" s="43" t="s">
        <v>19</v>
      </c>
      <c r="F18" s="43" t="s">
        <v>19</v>
      </c>
      <c r="G18" s="43" t="s">
        <v>19</v>
      </c>
      <c r="H18" s="43">
        <v>326187</v>
      </c>
      <c r="I18" s="94">
        <v>333399</v>
      </c>
    </row>
    <row r="19" spans="2:9" ht="20.45" customHeight="1">
      <c r="B19" s="25" t="s">
        <v>64</v>
      </c>
      <c r="C19" s="56">
        <v>23805</v>
      </c>
      <c r="D19" s="56">
        <v>233333</v>
      </c>
      <c r="E19" s="56">
        <v>233333</v>
      </c>
      <c r="F19" s="56">
        <v>233333</v>
      </c>
      <c r="G19" s="56" t="s">
        <v>19</v>
      </c>
      <c r="H19" s="56" t="s">
        <v>19</v>
      </c>
      <c r="I19" s="95">
        <v>723804</v>
      </c>
    </row>
    <row r="20" spans="2:9" ht="20.45" customHeight="1">
      <c r="B20" s="26" t="s">
        <v>65</v>
      </c>
      <c r="C20" s="78">
        <v>31017</v>
      </c>
      <c r="D20" s="78">
        <v>233333</v>
      </c>
      <c r="E20" s="78">
        <v>233333</v>
      </c>
      <c r="F20" s="78">
        <v>233333</v>
      </c>
      <c r="G20" s="78" t="s">
        <v>19</v>
      </c>
      <c r="H20" s="78">
        <v>326187</v>
      </c>
      <c r="I20" s="96">
        <v>1057203</v>
      </c>
    </row>
    <row r="21" spans="2:9" ht="20.45" customHeight="1">
      <c r="B21" s="25" t="s">
        <v>66</v>
      </c>
      <c r="C21" s="43">
        <v>-235</v>
      </c>
      <c r="D21" s="43">
        <v>-933</v>
      </c>
      <c r="E21" s="43">
        <v>-933</v>
      </c>
      <c r="F21" s="43">
        <v>-933</v>
      </c>
      <c r="G21" s="43" t="s">
        <v>19</v>
      </c>
      <c r="H21" s="43">
        <v>-1391</v>
      </c>
      <c r="I21" s="94">
        <v>-4425</v>
      </c>
    </row>
    <row r="22" spans="2:9" ht="20.45" customHeight="1">
      <c r="B22" s="25" t="s">
        <v>67</v>
      </c>
      <c r="C22" s="43">
        <v>-473</v>
      </c>
      <c r="D22" s="43" t="s">
        <v>19</v>
      </c>
      <c r="E22" s="43" t="s">
        <v>19</v>
      </c>
      <c r="F22" s="43" t="s">
        <v>19</v>
      </c>
      <c r="G22" s="43" t="s">
        <v>19</v>
      </c>
      <c r="H22" s="43" t="s">
        <v>19</v>
      </c>
      <c r="I22" s="94">
        <v>-473</v>
      </c>
    </row>
    <row r="23" spans="2:9" ht="15.75" customHeight="1" thickBot="1">
      <c r="B23" s="26" t="s">
        <v>68</v>
      </c>
      <c r="C23" s="57">
        <v>2178813</v>
      </c>
      <c r="D23" s="57">
        <v>232400</v>
      </c>
      <c r="E23" s="57">
        <v>232400</v>
      </c>
      <c r="F23" s="57">
        <v>232400</v>
      </c>
      <c r="G23" s="57" t="s">
        <v>19</v>
      </c>
      <c r="H23" s="57">
        <v>324796</v>
      </c>
      <c r="I23" s="97">
        <v>3200809</v>
      </c>
    </row>
    <row r="24" spans="2:9" ht="15.75" thickTop="1">
      <c r="C24" s="65"/>
      <c r="D24" s="65"/>
      <c r="E24" s="65"/>
      <c r="F24" s="65"/>
      <c r="G24" s="65"/>
      <c r="H24" s="65"/>
      <c r="I24" s="65"/>
    </row>
    <row r="25" spans="2:9">
      <c r="C25" s="65"/>
      <c r="D25" s="65"/>
      <c r="E25" s="65"/>
      <c r="F25" s="65"/>
      <c r="G25" s="65"/>
      <c r="H25" s="65"/>
      <c r="I25" s="65"/>
    </row>
    <row r="26" spans="2:9" ht="15.75" thickBot="1">
      <c r="B26" s="6" t="s">
        <v>10</v>
      </c>
      <c r="C26" s="2"/>
      <c r="D26" s="2"/>
    </row>
    <row r="27" spans="2:9" ht="15.75" customHeight="1" thickBot="1">
      <c r="B27" s="176" t="s">
        <v>69</v>
      </c>
      <c r="C27" s="181" t="s">
        <v>70</v>
      </c>
      <c r="D27" s="183" t="s">
        <v>203</v>
      </c>
      <c r="E27" s="185" t="s">
        <v>71</v>
      </c>
      <c r="F27" s="178">
        <v>45565</v>
      </c>
      <c r="G27" s="179"/>
      <c r="H27" s="180"/>
      <c r="I27" s="63">
        <v>2023</v>
      </c>
    </row>
    <row r="28" spans="2:9" ht="30.75" thickBot="1">
      <c r="B28" s="177"/>
      <c r="C28" s="182"/>
      <c r="D28" s="184"/>
      <c r="E28" s="186"/>
      <c r="F28" s="62" t="s">
        <v>72</v>
      </c>
      <c r="G28" s="63" t="s">
        <v>73</v>
      </c>
      <c r="H28" s="63" t="s">
        <v>30</v>
      </c>
      <c r="I28" s="63" t="s">
        <v>30</v>
      </c>
    </row>
    <row r="29" spans="2:9">
      <c r="B29" s="15" t="s">
        <v>74</v>
      </c>
      <c r="C29" s="42" t="s">
        <v>75</v>
      </c>
      <c r="D29" s="42" t="s">
        <v>75</v>
      </c>
      <c r="E29" s="42" t="s">
        <v>75</v>
      </c>
      <c r="F29" s="42"/>
      <c r="G29" s="15"/>
      <c r="H29" s="42"/>
      <c r="I29" s="42"/>
    </row>
    <row r="30" spans="2:9">
      <c r="B30" s="25" t="s">
        <v>76</v>
      </c>
      <c r="C30" s="80" t="s">
        <v>77</v>
      </c>
      <c r="D30" s="92">
        <v>9.2499999999999999E-2</v>
      </c>
      <c r="E30" s="79" t="s">
        <v>78</v>
      </c>
      <c r="F30" s="43">
        <v>2148504</v>
      </c>
      <c r="G30" s="43" t="s">
        <v>19</v>
      </c>
      <c r="H30" s="43">
        <v>2148504</v>
      </c>
      <c r="I30" s="43">
        <v>1856920</v>
      </c>
    </row>
    <row r="31" spans="2:9" ht="16.5" customHeight="1">
      <c r="B31" s="25" t="s">
        <v>66</v>
      </c>
      <c r="C31" s="80"/>
      <c r="D31" s="79" t="s">
        <v>75</v>
      </c>
      <c r="E31" s="79" t="s">
        <v>75</v>
      </c>
      <c r="F31" s="43">
        <v>-235</v>
      </c>
      <c r="G31" s="43" t="s">
        <v>19</v>
      </c>
      <c r="H31" s="43">
        <v>-235</v>
      </c>
      <c r="I31" s="43">
        <v>-1032</v>
      </c>
    </row>
    <row r="32" spans="2:9" ht="16.5" customHeight="1">
      <c r="B32" s="25" t="s">
        <v>79</v>
      </c>
      <c r="C32" s="80"/>
      <c r="D32" s="79" t="s">
        <v>75</v>
      </c>
      <c r="E32" s="79" t="s">
        <v>75</v>
      </c>
      <c r="F32" s="43">
        <v>-473</v>
      </c>
      <c r="G32" s="43" t="s">
        <v>19</v>
      </c>
      <c r="H32" s="43">
        <v>-473</v>
      </c>
      <c r="I32" s="43">
        <v>-1795</v>
      </c>
    </row>
    <row r="33" spans="2:13" ht="16.5" customHeight="1" thickBot="1">
      <c r="B33" s="26" t="s">
        <v>80</v>
      </c>
      <c r="C33" s="80"/>
      <c r="D33" s="79" t="s">
        <v>81</v>
      </c>
      <c r="E33" s="79" t="s">
        <v>81</v>
      </c>
      <c r="F33" s="57">
        <v>2147796</v>
      </c>
      <c r="G33" s="57" t="s">
        <v>19</v>
      </c>
      <c r="H33" s="57">
        <v>2147796</v>
      </c>
      <c r="I33" s="57">
        <v>1854093</v>
      </c>
    </row>
    <row r="34" spans="2:13" ht="16.5" customHeight="1" thickTop="1">
      <c r="B34" s="25"/>
      <c r="C34" s="80"/>
      <c r="D34" s="79" t="s">
        <v>81</v>
      </c>
      <c r="E34" s="79" t="s">
        <v>81</v>
      </c>
      <c r="F34" s="43"/>
      <c r="G34" s="43"/>
      <c r="H34" s="43"/>
      <c r="I34" s="43"/>
    </row>
    <row r="35" spans="2:13" ht="16.5" customHeight="1">
      <c r="B35" s="25" t="s">
        <v>82</v>
      </c>
      <c r="C35" s="80" t="s">
        <v>83</v>
      </c>
      <c r="D35" s="79" t="s">
        <v>84</v>
      </c>
      <c r="E35" s="79" t="s">
        <v>85</v>
      </c>
      <c r="F35" s="43">
        <v>23805</v>
      </c>
      <c r="G35" s="43">
        <v>699999</v>
      </c>
      <c r="H35" s="43">
        <v>723804</v>
      </c>
      <c r="I35" s="43">
        <v>703092</v>
      </c>
    </row>
    <row r="36" spans="2:13" ht="30.75" customHeight="1">
      <c r="B36" s="25" t="s">
        <v>86</v>
      </c>
      <c r="C36" s="80" t="s">
        <v>87</v>
      </c>
      <c r="D36" s="79" t="s">
        <v>88</v>
      </c>
      <c r="E36" s="79" t="s">
        <v>85</v>
      </c>
      <c r="F36" s="43">
        <v>7212</v>
      </c>
      <c r="G36" s="43">
        <v>326187</v>
      </c>
      <c r="H36" s="43">
        <v>333399</v>
      </c>
      <c r="I36" s="43">
        <v>315950</v>
      </c>
    </row>
    <row r="37" spans="2:13" s="55" customFormat="1" ht="16.5" customHeight="1">
      <c r="B37" s="13" t="s">
        <v>66</v>
      </c>
      <c r="C37" s="81"/>
      <c r="D37" s="82" t="s">
        <v>75</v>
      </c>
      <c r="E37" s="82" t="s">
        <v>75</v>
      </c>
      <c r="F37" s="56" t="s">
        <v>19</v>
      </c>
      <c r="G37" s="56">
        <v>-4190</v>
      </c>
      <c r="H37" s="56">
        <v>-4190</v>
      </c>
      <c r="I37" s="56">
        <v>-5042</v>
      </c>
    </row>
    <row r="38" spans="2:13">
      <c r="B38" s="26" t="s">
        <v>89</v>
      </c>
      <c r="C38" s="81"/>
      <c r="D38" s="82" t="s">
        <v>75</v>
      </c>
      <c r="E38" s="82" t="s">
        <v>75</v>
      </c>
      <c r="F38" s="50">
        <v>31017</v>
      </c>
      <c r="G38" s="50">
        <v>1021996</v>
      </c>
      <c r="H38" s="50">
        <v>1053013</v>
      </c>
      <c r="I38" s="50">
        <v>1014000</v>
      </c>
    </row>
    <row r="39" spans="2:13" ht="15.75" thickBot="1">
      <c r="B39" s="26" t="s">
        <v>90</v>
      </c>
      <c r="C39" s="82"/>
      <c r="D39" s="82" t="s">
        <v>75</v>
      </c>
      <c r="E39" s="82" t="s">
        <v>75</v>
      </c>
      <c r="F39" s="57">
        <v>2178813</v>
      </c>
      <c r="G39" s="57">
        <v>1021996</v>
      </c>
      <c r="H39" s="57">
        <v>3200809</v>
      </c>
      <c r="I39" s="57">
        <v>2868093</v>
      </c>
      <c r="M39" s="119"/>
    </row>
    <row r="40" spans="2:13" ht="15.75" thickTop="1"/>
  </sheetData>
  <mergeCells count="6">
    <mergeCell ref="B4:I6"/>
    <mergeCell ref="B27:B28"/>
    <mergeCell ref="F27:H27"/>
    <mergeCell ref="C27:C28"/>
    <mergeCell ref="D27:D28"/>
    <mergeCell ref="E27:E28"/>
  </mergeCells>
  <conditionalFormatting sqref="B15:I23">
    <cfRule type="expression" dxfId="10" priority="1">
      <formula>MOD(ROW(),2)=0</formula>
    </cfRule>
  </conditionalFormatting>
  <conditionalFormatting sqref="B29:I39">
    <cfRule type="expression" dxfId="9" priority="2">
      <formula>MOD(ROW(),2)=0</formula>
    </cfRule>
  </conditionalFormatting>
  <conditionalFormatting sqref="C24:I25">
    <cfRule type="cellIs" dxfId="8" priority="12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ignoredErrors>
    <ignoredError sqref="C30 C35:C3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6"/>
  <dimension ref="B7:D23"/>
  <sheetViews>
    <sheetView showGridLines="0" showRowColHeaders="0" workbookViewId="0"/>
    <sheetView workbookViewId="1"/>
  </sheetViews>
  <sheetFormatPr defaultColWidth="9.140625" defaultRowHeight="15"/>
  <cols>
    <col min="1" max="1" width="13.7109375" style="27" customWidth="1"/>
    <col min="2" max="2" width="49.7109375" style="27" customWidth="1"/>
    <col min="3" max="4" width="22.28515625" style="27" customWidth="1"/>
    <col min="5" max="5" width="18.42578125" style="27" customWidth="1"/>
    <col min="6" max="7" width="9.140625" style="27" customWidth="1"/>
    <col min="8" max="16384" width="9.140625" style="27"/>
  </cols>
  <sheetData>
    <row r="7" spans="2:4">
      <c r="B7" s="6" t="s">
        <v>91</v>
      </c>
      <c r="C7" s="3"/>
      <c r="D7" s="3"/>
    </row>
    <row r="8" spans="2:4">
      <c r="B8" s="187" t="s">
        <v>92</v>
      </c>
      <c r="C8" s="31" t="s">
        <v>93</v>
      </c>
    </row>
    <row r="9" spans="2:4" ht="21.6" customHeight="1">
      <c r="B9" s="187"/>
      <c r="C9" s="31">
        <v>2024</v>
      </c>
    </row>
    <row r="10" spans="2:4" ht="17.45" customHeight="1">
      <c r="B10" s="24" t="s">
        <v>94</v>
      </c>
      <c r="C10" s="33">
        <v>104</v>
      </c>
    </row>
    <row r="11" spans="2:4" ht="17.45" customHeight="1">
      <c r="B11" s="29"/>
      <c r="C11" s="34"/>
    </row>
    <row r="12" spans="2:4" ht="17.45" customHeight="1">
      <c r="B12" s="24" t="s">
        <v>95</v>
      </c>
      <c r="C12" s="33">
        <v>186</v>
      </c>
    </row>
    <row r="13" spans="2:4" ht="17.45" customHeight="1">
      <c r="B13" s="29"/>
      <c r="C13" s="34"/>
    </row>
    <row r="14" spans="2:4" ht="17.45" customHeight="1">
      <c r="B14" s="24" t="s">
        <v>96</v>
      </c>
      <c r="C14" s="33">
        <v>3141</v>
      </c>
    </row>
    <row r="15" spans="2:4" ht="17.45" customHeight="1">
      <c r="B15" s="29"/>
      <c r="C15" s="34"/>
    </row>
    <row r="16" spans="2:4" ht="17.45" customHeight="1">
      <c r="B16" s="30" t="s">
        <v>97</v>
      </c>
      <c r="C16" s="32">
        <f>C17+C18</f>
        <v>613</v>
      </c>
    </row>
    <row r="17" spans="2:3" ht="17.45" customHeight="1">
      <c r="B17" s="29" t="s">
        <v>98</v>
      </c>
      <c r="C17" s="64">
        <v>237</v>
      </c>
    </row>
    <row r="18" spans="2:3" ht="17.45" customHeight="1">
      <c r="B18" s="29" t="s">
        <v>99</v>
      </c>
      <c r="C18" s="64">
        <v>376</v>
      </c>
    </row>
    <row r="19" spans="2:3" ht="17.45" customHeight="1">
      <c r="B19" s="24" t="s">
        <v>43</v>
      </c>
      <c r="C19" s="32">
        <f>C16+C14+C12+C10</f>
        <v>4044</v>
      </c>
    </row>
    <row r="20" spans="2:3" ht="17.45" customHeight="1">
      <c r="C20" s="28"/>
    </row>
    <row r="21" spans="2:3" ht="17.45" customHeight="1">
      <c r="C21" s="28"/>
    </row>
    <row r="22" spans="2:3" ht="23.25">
      <c r="B22" s="120" t="s">
        <v>257</v>
      </c>
    </row>
    <row r="23" spans="2:3" ht="23.25">
      <c r="B23" s="120"/>
    </row>
  </sheetData>
  <mergeCells count="1">
    <mergeCell ref="B8:B9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7"/>
  <dimension ref="B6:D44"/>
  <sheetViews>
    <sheetView showGridLines="0" showRowColHeaders="0" topLeftCell="A10" workbookViewId="0">
      <selection activeCell="C29" sqref="C29:D29"/>
    </sheetView>
    <sheetView workbookViewId="1"/>
  </sheetViews>
  <sheetFormatPr defaultColWidth="9.140625" defaultRowHeight="15"/>
  <cols>
    <col min="1" max="1" width="9.85546875" customWidth="1"/>
    <col min="2" max="2" width="62.28515625" customWidth="1"/>
    <col min="3" max="4" width="17.85546875" customWidth="1"/>
    <col min="5" max="5" width="11.42578125" customWidth="1"/>
    <col min="6" max="6" width="32" bestFit="1" customWidth="1"/>
    <col min="7" max="8" width="8.7109375" customWidth="1"/>
    <col min="16382" max="16382" width="10.42578125" customWidth="1"/>
    <col min="16383" max="16384" width="0.5703125" customWidth="1"/>
  </cols>
  <sheetData>
    <row r="6" spans="2:4">
      <c r="B6" s="175"/>
      <c r="C6" s="188"/>
      <c r="D6" s="188"/>
    </row>
    <row r="7" spans="2:4">
      <c r="B7" s="188"/>
      <c r="C7" s="188"/>
      <c r="D7" s="188"/>
    </row>
    <row r="8" spans="2:4">
      <c r="B8" s="6" t="s">
        <v>10</v>
      </c>
      <c r="C8" s="2"/>
      <c r="D8" s="2"/>
    </row>
    <row r="9" spans="2:4">
      <c r="B9" s="86"/>
      <c r="C9" s="124">
        <v>45565</v>
      </c>
      <c r="D9" s="124">
        <v>45291</v>
      </c>
    </row>
    <row r="10" spans="2:4">
      <c r="B10" s="26" t="s">
        <v>100</v>
      </c>
      <c r="C10" s="98"/>
      <c r="D10" s="98"/>
    </row>
    <row r="11" spans="2:4">
      <c r="B11" s="36" t="s">
        <v>101</v>
      </c>
      <c r="C11" s="99">
        <v>2135269</v>
      </c>
      <c r="D11" s="99">
        <v>361954</v>
      </c>
    </row>
    <row r="12" spans="2:4">
      <c r="B12" s="36" t="s">
        <v>102</v>
      </c>
      <c r="C12" s="99">
        <v>1296180</v>
      </c>
      <c r="D12" s="99">
        <v>575564</v>
      </c>
    </row>
    <row r="13" spans="2:4">
      <c r="B13" s="36" t="s">
        <v>103</v>
      </c>
      <c r="C13" s="99">
        <v>508774</v>
      </c>
      <c r="D13" s="99">
        <v>654596</v>
      </c>
    </row>
    <row r="14" spans="2:4">
      <c r="B14" s="36" t="s">
        <v>104</v>
      </c>
      <c r="C14" s="99">
        <v>136126</v>
      </c>
      <c r="D14" s="99">
        <v>135302</v>
      </c>
    </row>
    <row r="15" spans="2:4">
      <c r="B15" s="36" t="s">
        <v>105</v>
      </c>
      <c r="C15" s="99">
        <v>35933</v>
      </c>
      <c r="D15" s="99">
        <v>44609</v>
      </c>
    </row>
    <row r="16" spans="2:4">
      <c r="B16" s="36" t="s">
        <v>106</v>
      </c>
      <c r="C16" s="99">
        <v>731</v>
      </c>
      <c r="D16" s="99">
        <v>427108</v>
      </c>
    </row>
    <row r="17" spans="2:4">
      <c r="B17" s="36" t="s">
        <v>107</v>
      </c>
      <c r="C17" s="99">
        <v>38</v>
      </c>
      <c r="D17" s="99">
        <v>0</v>
      </c>
    </row>
    <row r="18" spans="2:4">
      <c r="B18" s="36" t="s">
        <v>108</v>
      </c>
      <c r="C18" s="99">
        <v>327904</v>
      </c>
      <c r="D18" s="99">
        <v>320444</v>
      </c>
    </row>
    <row r="19" spans="2:4">
      <c r="B19" s="36" t="s">
        <v>109</v>
      </c>
      <c r="C19" s="99">
        <v>1120601</v>
      </c>
      <c r="D19" s="99">
        <v>841371</v>
      </c>
    </row>
    <row r="20" spans="2:4">
      <c r="B20" s="36" t="s">
        <v>114</v>
      </c>
      <c r="C20" s="99">
        <v>499910</v>
      </c>
      <c r="D20" s="99">
        <v>368051</v>
      </c>
    </row>
    <row r="21" spans="2:4">
      <c r="B21" s="36" t="s">
        <v>110</v>
      </c>
      <c r="C21" s="100">
        <v>129584</v>
      </c>
      <c r="D21" s="100">
        <v>115810</v>
      </c>
    </row>
    <row r="22" spans="2:4">
      <c r="B22" s="36"/>
      <c r="C22" s="101">
        <v>6191050</v>
      </c>
      <c r="D22" s="101">
        <v>3844809</v>
      </c>
    </row>
    <row r="23" spans="2:4">
      <c r="B23" s="36"/>
      <c r="C23" s="102"/>
      <c r="D23" s="102"/>
    </row>
    <row r="24" spans="2:4">
      <c r="B24" s="36" t="s">
        <v>111</v>
      </c>
      <c r="C24" s="103">
        <v>38959</v>
      </c>
      <c r="D24" s="103">
        <v>57866</v>
      </c>
    </row>
    <row r="25" spans="2:4" ht="15.75" customHeight="1">
      <c r="B25" s="36"/>
      <c r="C25" s="104"/>
      <c r="D25" s="104"/>
    </row>
    <row r="26" spans="2:4">
      <c r="B26" s="53" t="s">
        <v>112</v>
      </c>
      <c r="C26" s="102">
        <v>6230009</v>
      </c>
      <c r="D26" s="102">
        <v>3902675</v>
      </c>
    </row>
    <row r="27" spans="2:4">
      <c r="B27" s="53"/>
      <c r="C27" s="103"/>
      <c r="D27" s="103"/>
    </row>
    <row r="28" spans="2:4">
      <c r="B28" s="26" t="s">
        <v>113</v>
      </c>
      <c r="C28" s="103"/>
      <c r="D28" s="103"/>
    </row>
    <row r="29" spans="2:4">
      <c r="B29" s="26" t="s">
        <v>195</v>
      </c>
      <c r="C29" s="102">
        <v>9375209</v>
      </c>
      <c r="D29" s="102">
        <v>7708475</v>
      </c>
    </row>
    <row r="30" spans="2:4">
      <c r="B30" s="36" t="s">
        <v>204</v>
      </c>
      <c r="C30" s="103">
        <v>73242</v>
      </c>
      <c r="D30" s="103">
        <v>0</v>
      </c>
    </row>
    <row r="31" spans="2:4" ht="17.25" customHeight="1">
      <c r="B31" s="36" t="s">
        <v>205</v>
      </c>
      <c r="C31" s="103">
        <v>2074</v>
      </c>
      <c r="D31" s="103">
        <v>2257</v>
      </c>
    </row>
    <row r="32" spans="2:4" ht="17.25" customHeight="1">
      <c r="B32" s="36" t="s">
        <v>206</v>
      </c>
      <c r="C32" s="103">
        <v>10254</v>
      </c>
      <c r="D32" s="103">
        <v>9895</v>
      </c>
    </row>
    <row r="33" spans="2:4">
      <c r="B33" s="36" t="s">
        <v>207</v>
      </c>
      <c r="C33" s="103">
        <v>52700</v>
      </c>
      <c r="D33" s="103">
        <v>49249</v>
      </c>
    </row>
    <row r="34" spans="2:4">
      <c r="B34" s="36" t="s">
        <v>208</v>
      </c>
      <c r="C34" s="103">
        <v>209290</v>
      </c>
      <c r="D34" s="103">
        <v>103044</v>
      </c>
    </row>
    <row r="35" spans="2:4">
      <c r="B35" s="36" t="s">
        <v>209</v>
      </c>
      <c r="C35" s="103">
        <v>183719</v>
      </c>
      <c r="D35" s="103">
        <v>179089</v>
      </c>
    </row>
    <row r="36" spans="2:4">
      <c r="B36" s="36" t="s">
        <v>210</v>
      </c>
      <c r="C36" s="103">
        <v>58448</v>
      </c>
      <c r="D36" s="103">
        <v>63619</v>
      </c>
    </row>
    <row r="37" spans="2:4">
      <c r="B37" s="36" t="s">
        <v>211</v>
      </c>
      <c r="C37" s="103">
        <v>3581324</v>
      </c>
      <c r="D37" s="103">
        <v>3494644</v>
      </c>
    </row>
    <row r="38" spans="2:4">
      <c r="B38" s="36" t="s">
        <v>212</v>
      </c>
      <c r="C38" s="103">
        <v>5204158</v>
      </c>
      <c r="D38" s="103">
        <v>3806678</v>
      </c>
    </row>
    <row r="39" spans="2:4">
      <c r="B39" s="36" t="s">
        <v>115</v>
      </c>
      <c r="C39" s="103">
        <v>1569257</v>
      </c>
      <c r="D39" s="103">
        <v>2883337</v>
      </c>
    </row>
    <row r="40" spans="2:4">
      <c r="B40" s="36" t="s">
        <v>116</v>
      </c>
      <c r="C40" s="103">
        <v>3061324</v>
      </c>
      <c r="D40" s="103">
        <v>3035656</v>
      </c>
    </row>
    <row r="41" spans="2:4">
      <c r="B41" s="36" t="s">
        <v>117</v>
      </c>
      <c r="C41" s="103">
        <v>758849</v>
      </c>
      <c r="D41" s="103">
        <v>859086</v>
      </c>
    </row>
    <row r="42" spans="2:4">
      <c r="B42" s="36" t="s">
        <v>118</v>
      </c>
      <c r="C42" s="103">
        <v>65632</v>
      </c>
      <c r="D42" s="103">
        <v>75384</v>
      </c>
    </row>
    <row r="43" spans="2:4">
      <c r="B43" s="53" t="s">
        <v>213</v>
      </c>
      <c r="C43" s="105">
        <v>14830271</v>
      </c>
      <c r="D43" s="105">
        <v>14561938</v>
      </c>
    </row>
    <row r="44" spans="2:4">
      <c r="B44" s="53" t="s">
        <v>214</v>
      </c>
      <c r="C44" s="105">
        <v>21060280</v>
      </c>
      <c r="D44" s="105">
        <v>18464613</v>
      </c>
    </row>
  </sheetData>
  <mergeCells count="1">
    <mergeCell ref="B6:D7"/>
  </mergeCells>
  <conditionalFormatting sqref="B10:D44">
    <cfRule type="expression" dxfId="7" priority="2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5a5651-c003-4491-8bb4-cf333821dd20" xsi:nil="true"/>
    <lcf76f155ced4ddcb4097134ff3c332f xmlns="dd672efd-914e-43b9-8a12-d5de897e3e1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B725659268684A8C3698EDD7A4A760" ma:contentTypeVersion="15" ma:contentTypeDescription="Crie um novo documento." ma:contentTypeScope="" ma:versionID="108266688021a93bec712cda454286a5">
  <xsd:schema xmlns:xsd="http://www.w3.org/2001/XMLSchema" xmlns:xs="http://www.w3.org/2001/XMLSchema" xmlns:p="http://schemas.microsoft.com/office/2006/metadata/properties" xmlns:ns2="dd672efd-914e-43b9-8a12-d5de897e3e13" xmlns:ns3="965a5651-c003-4491-8bb4-cf333821dd20" targetNamespace="http://schemas.microsoft.com/office/2006/metadata/properties" ma:root="true" ma:fieldsID="2b3f1bb69767cf1b6e67558ff6836496" ns2:_="" ns3:_="">
    <xsd:import namespace="dd672efd-914e-43b9-8a12-d5de897e3e13"/>
    <xsd:import namespace="965a5651-c003-4491-8bb4-cf333821d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72efd-914e-43b9-8a12-d5de897e3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a655b3-91bc-415c-bde2-f58ae48cb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a5651-c003-4491-8bb4-cf333821dd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1043a09-3a06-4711-81f7-8c54c6ac56d6}" ma:internalName="TaxCatchAll" ma:showField="CatchAllData" ma:web="965a5651-c003-4491-8bb4-cf333821dd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E728B0-589A-45A6-818B-781FFD100BCB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65a5651-c003-4491-8bb4-cf333821dd20"/>
    <ds:schemaRef ds:uri="dd672efd-914e-43b9-8a12-d5de897e3e13"/>
  </ds:schemaRefs>
</ds:datastoreItem>
</file>

<file path=customXml/itemProps2.xml><?xml version="1.0" encoding="utf-8"?>
<ds:datastoreItem xmlns:ds="http://schemas.openxmlformats.org/officeDocument/2006/customXml" ds:itemID="{F9B0F0BE-B6A5-4575-AD40-AAE664B0B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72efd-914e-43b9-8a12-d5de897e3e13"/>
    <ds:schemaRef ds:uri="965a5651-c003-4491-8bb4-cf333821d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AF2AD7-7310-4AFC-87B9-F10CA69323F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3</vt:i4>
      </vt:variant>
    </vt:vector>
  </HeadingPairs>
  <TitlesOfParts>
    <vt:vector size="16" baseType="lpstr">
      <vt:lpstr>Cemig GT (Sumário)</vt:lpstr>
      <vt:lpstr>Balanço de Energia</vt:lpstr>
      <vt:lpstr>Venda de energia por classe</vt:lpstr>
      <vt:lpstr>Receita</vt:lpstr>
      <vt:lpstr>Custos e Despesas</vt:lpstr>
      <vt:lpstr>Resultado Financeiro</vt:lpstr>
      <vt:lpstr>Endividamento</vt:lpstr>
      <vt:lpstr>Investimentos</vt:lpstr>
      <vt:lpstr>BP (Ativo)</vt:lpstr>
      <vt:lpstr>BP (Passivo)</vt:lpstr>
      <vt:lpstr>LAJIDA</vt:lpstr>
      <vt:lpstr>DRE</vt:lpstr>
      <vt:lpstr>DFC</vt:lpstr>
      <vt:lpstr>'Custos e Despesas'!_Hlk160453777</vt:lpstr>
      <vt:lpstr>'BP (Passivo)'!_Toc282006926</vt:lpstr>
      <vt:lpstr>'BP (Passivo)'!_Toc282006927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c056837</cp:lastModifiedBy>
  <cp:revision/>
  <dcterms:created xsi:type="dcterms:W3CDTF">2020-11-04T13:02:04Z</dcterms:created>
  <dcterms:modified xsi:type="dcterms:W3CDTF">2024-11-13T22:46:57Z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1367614967</vt:lpwstr>
  </property>
  <property fmtid="{D5CDD505-2E9C-101B-9397-08002B2CF9AE}" pid="3" name="EcoUpdateMessage">
    <vt:lpwstr>2023/05/03-21:02:47</vt:lpwstr>
  </property>
  <property fmtid="{D5CDD505-2E9C-101B-9397-08002B2CF9AE}" pid="4" name="EcoUpdateStatus">
    <vt:lpwstr>2023-05-02=BRA:St,Fd,TP;ARG:St,ME,Fd,TP;CHL:ME,Fd;GBR:St,ME;COL:St,ME,Fd;PER:St,ME,Fd|2023-05-03=BRA:ME;USA:St,ME;MEX:St,ME,Fd,TP;CHL:St|2022-10-17=USA:TP|2021-11-17=CHL:TP|2014-02-26=VEN:St|2002-11-08=JPN:St|2016-08-18=NNN:St|2023-05-01=PER:TP|2007-01-31=ESP:St|2003-01-29=CHN:St|2003-01-28=TWN:St|2003-01-30=HKG:St;KOR:St|2023-01-19=OTH:St</vt:lpwstr>
  </property>
  <property fmtid="{D5CDD505-2E9C-101B-9397-08002B2CF9AE}" pid="5" name="ContentTypeId">
    <vt:lpwstr>0x010100F4B725659268684A8C3698EDD7A4A760</vt:lpwstr>
  </property>
  <property fmtid="{D5CDD505-2E9C-101B-9397-08002B2CF9AE}" pid="6" name="MediaServiceImageTags">
    <vt:lpwstr/>
  </property>
</Properties>
</file>