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1T25\ITR\"/>
    </mc:Choice>
  </mc:AlternateContent>
  <xr:revisionPtr revIDLastSave="0" documentId="13_ncr:1_{A5970616-CBDD-4F70-B9AF-0EE9D5B1BEE2}" xr6:coauthVersionLast="47" xr6:coauthVersionMax="47" xr10:uidLastSave="{00000000-0000-0000-0000-000000000000}"/>
  <bookViews>
    <workbookView xWindow="20370" yWindow="-120" windowWidth="19440" windowHeight="14880" xr2:uid="{9CC1BF97-8AB1-46FB-9144-397EABFBD0F3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DFC!$F$8:$H$72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4" l="1"/>
  <c r="C19" i="14" s="1"/>
  <c r="J21" i="6"/>
  <c r="J20" i="6"/>
  <c r="J19" i="6"/>
  <c r="J18" i="6"/>
  <c r="J17" i="6"/>
  <c r="J16" i="6"/>
  <c r="J14" i="6"/>
  <c r="J13" i="6"/>
  <c r="J12" i="6"/>
  <c r="I21" i="6"/>
  <c r="I19" i="6"/>
  <c r="I18" i="6"/>
  <c r="I16" i="6"/>
  <c r="I14" i="6"/>
  <c r="I13" i="6"/>
  <c r="I12" i="6"/>
  <c r="D34" i="10" l="1"/>
  <c r="D29" i="10" l="1"/>
  <c r="C29" i="10"/>
  <c r="C50" i="13"/>
  <c r="C51" i="13"/>
  <c r="C40" i="13"/>
  <c r="C34" i="10" l="1"/>
  <c r="C49" i="13"/>
  <c r="C53" i="13" s="1"/>
  <c r="F33" i="10" l="1"/>
  <c r="F29" i="10"/>
  <c r="F34" i="10" l="1"/>
  <c r="H21" i="6"/>
  <c r="H19" i="6"/>
  <c r="H18" i="6"/>
  <c r="H16" i="6"/>
  <c r="H14" i="6"/>
  <c r="H13" i="6"/>
  <c r="H12" i="6"/>
  <c r="E19" i="6"/>
  <c r="E21" i="6"/>
  <c r="E18" i="6"/>
  <c r="E16" i="6"/>
  <c r="E15" i="6"/>
  <c r="E14" i="6"/>
  <c r="E13" i="6"/>
  <c r="E12" i="6"/>
  <c r="N21" i="6" l="1"/>
  <c r="N19" i="6"/>
  <c r="N18" i="6"/>
  <c r="N16" i="6"/>
  <c r="N15" i="6"/>
  <c r="N14" i="6"/>
  <c r="N13" i="6"/>
  <c r="N12" i="6"/>
  <c r="M14" i="11"/>
  <c r="E65" i="11"/>
  <c r="G64" i="11"/>
  <c r="G65" i="11" s="1"/>
  <c r="D51" i="13" l="1"/>
  <c r="D50" i="13"/>
  <c r="D38" i="13"/>
  <c r="D40" i="13" l="1"/>
  <c r="D49" i="13" l="1"/>
  <c r="D53" i="13"/>
  <c r="G33" i="10" l="1"/>
  <c r="G29" i="10"/>
  <c r="G34" i="10" l="1"/>
  <c r="Z21" i="6" l="1"/>
  <c r="Z19" i="6"/>
  <c r="Z18" i="6"/>
  <c r="Z16" i="6"/>
  <c r="Z14" i="6"/>
  <c r="Z13" i="6"/>
  <c r="Z12" i="6"/>
  <c r="Q21" i="6"/>
  <c r="Q19" i="6"/>
  <c r="Q16" i="6"/>
  <c r="Q15" i="6"/>
  <c r="Q14" i="6"/>
  <c r="Q13" i="6"/>
  <c r="Q12" i="6"/>
  <c r="E40" i="13" l="1"/>
  <c r="F51" i="13" l="1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E51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E50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H40" i="13" l="1"/>
  <c r="L40" i="13"/>
  <c r="T40" i="13"/>
  <c r="G40" i="13"/>
  <c r="K40" i="13"/>
  <c r="O40" i="13"/>
  <c r="S40" i="13"/>
  <c r="W40" i="13"/>
  <c r="I40" i="13"/>
  <c r="P40" i="13"/>
  <c r="K49" i="13"/>
  <c r="M40" i="13"/>
  <c r="Q40" i="13"/>
  <c r="U40" i="13"/>
  <c r="I49" i="13"/>
  <c r="E53" i="13"/>
  <c r="F40" i="13"/>
  <c r="J40" i="13"/>
  <c r="N40" i="13"/>
  <c r="R40" i="13"/>
  <c r="V40" i="13"/>
  <c r="S49" i="13" l="1"/>
  <c r="T49" i="13"/>
  <c r="O49" i="13"/>
  <c r="H49" i="13"/>
  <c r="G49" i="13"/>
  <c r="G53" i="13" s="1"/>
  <c r="S53" i="13"/>
  <c r="L49" i="13"/>
  <c r="O53" i="13"/>
  <c r="K53" i="13"/>
  <c r="T53" i="13"/>
  <c r="W49" i="13"/>
  <c r="H53" i="13"/>
  <c r="P49" i="13"/>
  <c r="F49" i="13"/>
  <c r="M49" i="13"/>
  <c r="N49" i="13"/>
  <c r="J49" i="13"/>
  <c r="Q49" i="13"/>
  <c r="U49" i="13"/>
  <c r="R49" i="13"/>
  <c r="V49" i="13"/>
  <c r="I53" i="13"/>
  <c r="V53" i="13" l="1"/>
  <c r="J53" i="13"/>
  <c r="F53" i="13"/>
  <c r="W53" i="13"/>
  <c r="R53" i="13"/>
  <c r="P53" i="13"/>
  <c r="N53" i="13"/>
  <c r="L53" i="13"/>
  <c r="Q53" i="13"/>
  <c r="U53" i="13"/>
  <c r="M53" i="13"/>
  <c r="AX21" i="6" l="1"/>
  <c r="AX19" i="6"/>
  <c r="AX16" i="6"/>
  <c r="AX14" i="6"/>
  <c r="AX13" i="6"/>
  <c r="AX12" i="6"/>
  <c r="W21" i="6" l="1"/>
  <c r="K27" i="17"/>
  <c r="BS21" i="6" l="1"/>
  <c r="BP21" i="6"/>
  <c r="BM21" i="6"/>
  <c r="BJ21" i="6"/>
  <c r="BG21" i="6"/>
  <c r="BD21" i="6"/>
  <c r="BA21" i="6"/>
  <c r="AU21" i="6"/>
  <c r="AR21" i="6"/>
  <c r="AO21" i="6"/>
  <c r="AL21" i="6"/>
  <c r="AI21" i="6"/>
  <c r="AF21" i="6"/>
  <c r="T21" i="6"/>
  <c r="Y14" i="11" l="1"/>
  <c r="U14" i="11"/>
  <c r="Q14" i="11"/>
  <c r="F31" i="15" l="1"/>
  <c r="I31" i="15"/>
  <c r="J31" i="15" l="1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Y16" i="17" l="1"/>
  <c r="X16" i="17"/>
  <c r="W16" i="17"/>
  <c r="U16" i="17"/>
  <c r="V16" i="17"/>
  <c r="T16" i="17"/>
  <c r="S42" i="17"/>
  <c r="T42" i="17"/>
  <c r="U42" i="17"/>
  <c r="V42" i="17"/>
  <c r="W42" i="17"/>
  <c r="X42" i="17"/>
  <c r="Y42" i="17"/>
  <c r="I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H36" i="17"/>
  <c r="R42" i="17"/>
  <c r="Q42" i="17"/>
  <c r="P42" i="17"/>
  <c r="R38" i="17" l="1"/>
  <c r="M38" i="17"/>
  <c r="P38" i="17"/>
  <c r="O38" i="17"/>
  <c r="I38" i="17"/>
  <c r="Q38" i="17"/>
  <c r="N38" i="17"/>
  <c r="L38" i="17"/>
  <c r="BJ13" i="6"/>
  <c r="BJ14" i="6"/>
  <c r="BJ16" i="6"/>
  <c r="BJ19" i="6"/>
  <c r="BJ12" i="6"/>
  <c r="BM13" i="6"/>
  <c r="BM14" i="6"/>
  <c r="BM16" i="6"/>
  <c r="BM19" i="6"/>
  <c r="BM12" i="6"/>
  <c r="BP13" i="6"/>
  <c r="BP14" i="6"/>
  <c r="BP16" i="6"/>
  <c r="BP19" i="6"/>
  <c r="BP12" i="6"/>
  <c r="BS13" i="6"/>
  <c r="BS14" i="6"/>
  <c r="BS16" i="6"/>
  <c r="BS19" i="6"/>
  <c r="BS12" i="6"/>
  <c r="BD13" i="6"/>
  <c r="BD14" i="6"/>
  <c r="BD16" i="6"/>
  <c r="BD19" i="6"/>
  <c r="BD12" i="6"/>
  <c r="BG13" i="6"/>
  <c r="BG14" i="6"/>
  <c r="BG16" i="6"/>
  <c r="BG19" i="6"/>
  <c r="BG12" i="6"/>
  <c r="BA13" i="6"/>
  <c r="BA14" i="6"/>
  <c r="BA16" i="6"/>
  <c r="BA19" i="6"/>
  <c r="BA12" i="6"/>
  <c r="AL16" i="6"/>
  <c r="AL19" i="6"/>
  <c r="AL13" i="6"/>
  <c r="AL14" i="6"/>
  <c r="AL12" i="6"/>
  <c r="AU19" i="6"/>
  <c r="AU16" i="6"/>
  <c r="AU14" i="6"/>
  <c r="AU13" i="6"/>
  <c r="AU12" i="6"/>
  <c r="AR16" i="6"/>
  <c r="AR19" i="6"/>
  <c r="AR14" i="6"/>
  <c r="AR13" i="6"/>
  <c r="AR12" i="6"/>
  <c r="E9" i="16" l="1"/>
  <c r="C12" i="5" l="1"/>
</calcChain>
</file>

<file path=xl/sharedStrings.xml><?xml version="1.0" encoding="utf-8"?>
<sst xmlns="http://schemas.openxmlformats.org/spreadsheetml/2006/main" count="1131" uniqueCount="331">
  <si>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</si>
  <si>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</si>
  <si>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</si>
  <si>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</si>
  <si>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</si>
  <si>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</si>
  <si>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</si>
  <si>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</si>
  <si>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</si>
  <si>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</si>
  <si>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</si>
  <si>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</si>
  <si>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</si>
  <si>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</si>
  <si>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</si>
  <si>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</si>
  <si>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</si>
  <si>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</si>
  <si>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</si>
  <si>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</si>
  <si>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</si>
  <si>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</si>
  <si>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</si>
  <si>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</si>
  <si>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</si>
  <si>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</si>
  <si>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</si>
  <si>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</si>
  <si>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</si>
  <si>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</si>
  <si>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</si>
  <si>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</si>
  <si>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</si>
  <si>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</si>
  <si>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</si>
  <si>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</si>
  <si>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</si>
  <si>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</si>
  <si>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</si>
  <si>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</si>
  <si>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</si>
  <si>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</si>
  <si>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</si>
  <si>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</si>
  <si>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</si>
  <si>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</si>
  <si>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</si>
  <si>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</si>
  <si>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</si>
  <si>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</si>
  <si>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</si>
  <si>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Amortização dos custos de transação</t>
  </si>
  <si>
    <t>Variação monetária – Forluz</t>
  </si>
  <si>
    <t xml:space="preserve">Variações monetárias </t>
  </si>
  <si>
    <t>Variação monetária de arrendamento</t>
  </si>
  <si>
    <t>RESULTADO FINANCEIRO LÍQUIDO</t>
  </si>
  <si>
    <t>Amortização da dívida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</si>
  <si>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</si>
  <si>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</si>
  <si>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</si>
  <si>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</si>
  <si>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Total geral </t>
  </si>
  <si>
    <t>Financiadores</t>
  </si>
  <si>
    <t>Vencimento principal</t>
  </si>
  <si>
    <t>Moedas</t>
  </si>
  <si>
    <t>Circulante</t>
  </si>
  <si>
    <t>Não circulante</t>
  </si>
  <si>
    <t xml:space="preserve">  </t>
  </si>
  <si>
    <t xml:space="preserve"> Debêntures - 9ª Emissão - 1ª Série </t>
  </si>
  <si>
    <t xml:space="preserve"> CDI + 1,33% </t>
  </si>
  <si>
    <t xml:space="preserve">  R$ 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</si>
  <si>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</si>
  <si>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</si>
  <si>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</si>
  <si>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</si>
  <si>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</si>
  <si>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</si>
  <si>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</si>
  <si>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</si>
  <si>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</si>
  <si>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</si>
  <si>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</si>
  <si>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</si>
  <si>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</si>
  <si>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</si>
  <si>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</si>
  <si>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</si>
  <si>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</si>
  <si>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</si>
  <si>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</si>
  <si>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</si>
  <si>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</si>
  <si>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</si>
  <si>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</si>
  <si>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</si>
  <si>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</si>
  <si>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</si>
  <si>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</si>
  <si>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</si>
  <si>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</si>
  <si>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</si>
  <si>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</si>
  <si>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</si>
  <si>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</si>
  <si>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</si>
  <si>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</si>
  <si>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</si>
  <si>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</si>
  <si>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</si>
  <si>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</si>
  <si>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</si>
  <si>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</si>
  <si>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</si>
  <si>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</si>
  <si>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</si>
  <si>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</si>
  <si>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</si>
  <si>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</si>
  <si>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</si>
  <si>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</si>
  <si>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</si>
  <si>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</si>
  <si>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</si>
  <si>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</si>
  <si>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</si>
  <si>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</si>
  <si>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</si>
  <si>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</si>
  <si>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</si>
  <si>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</si>
  <si>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</si>
  <si>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</si>
  <si>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</si>
  <si>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</si>
  <si>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</si>
  <si>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</si>
  <si>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</si>
  <si>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</si>
  <si>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</si>
  <si>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</si>
  <si>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</si>
  <si>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</si>
  <si>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</si>
  <si>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</si>
  <si>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</si>
  <si>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</si>
  <si>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</si>
  <si>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</si>
  <si>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</si>
  <si>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</si>
  <si>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</si>
  <si>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</si>
  <si>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</si>
  <si>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</si>
  <si>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</si>
  <si>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</si>
  <si>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</si>
  <si>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</si>
  <si>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</si>
  <si>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</si>
  <si>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</si>
  <si>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</si>
  <si>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</si>
  <si>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</si>
  <si>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</si>
  <si>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</si>
  <si>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</si>
  <si>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</si>
  <si>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</si>
  <si>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</si>
  <si>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</si>
  <si>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</si>
  <si>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</si>
  <si>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</si>
  <si>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</si>
  <si>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</si>
  <si>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</si>
  <si>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</si>
  <si>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</si>
  <si>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</si>
  <si>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</si>
  <si>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</si>
  <si>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</si>
  <si>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</si>
  <si>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</si>
  <si>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</si>
  <si>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</si>
  <si>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</si>
  <si>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</si>
  <si>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</si>
  <si>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</si>
  <si>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</si>
  <si>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</si>
  <si>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</si>
  <si>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</si>
  <si>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</si>
  <si>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</si>
  <si>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</si>
  <si>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</si>
  <si>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</si>
  <si>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</si>
  <si>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</si>
  <si>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</si>
  <si>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</si>
  <si>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</si>
  <si>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</si>
  <si>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</si>
  <si>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</si>
  <si>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>CAIXA LÍQUIDO GERADO (CONSUMIDO) PELAS ATIVIDADES DE INVESTIMENTO</t>
  </si>
  <si>
    <t>3T24</t>
  </si>
  <si>
    <t>3T23</t>
  </si>
  <si>
    <t>9M24</t>
  </si>
  <si>
    <t>9M23</t>
  </si>
  <si>
    <t>Poder Público</t>
  </si>
  <si>
    <t>Outras despesas</t>
  </si>
  <si>
    <t xml:space="preserve">Reversão de provisão com partes relacionadas </t>
  </si>
  <si>
    <t>Lajida ajustado</t>
  </si>
  <si>
    <t>Adição em Imobilizado</t>
  </si>
  <si>
    <t>Adição em Intangível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</si>
  <si>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</si>
  <si>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</si>
  <si>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</si>
  <si>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</si>
  <si>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</si>
  <si>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</si>
  <si>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</si>
  <si>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HISTÓRICO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</si>
  <si>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</si>
  <si>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</si>
  <si>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</si>
  <si>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</si>
  <si>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</si>
  <si>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</si>
  <si>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</si>
  <si>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</si>
  <si>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</si>
  <si>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</si>
  <si>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</si>
  <si>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</si>
  <si>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</si>
  <si>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R$</t>
  </si>
  <si>
    <t>R$ (Mil) </t>
  </si>
  <si>
    <t>Preço médio MWh faturado (R$/MWh) (1) 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</si>
  <si>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</si>
  <si>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</si>
  <si>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 xml:space="preserve">-   </t>
  </si>
  <si>
    <t>Perda esperada com outros créditos</t>
  </si>
  <si>
    <t>Opção de venda - SAAG</t>
  </si>
  <si>
    <t xml:space="preserve">Reversão de perda esperada com parte relacionada - Renova </t>
  </si>
  <si>
    <t xml:space="preserve">Ajuste a valor justo de ativo financeiro </t>
  </si>
  <si>
    <t>Receita por antecipação de prestação de serviço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</si>
  <si>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</si>
  <si>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</si>
  <si>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</si>
  <si>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</si>
  <si>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</si>
  <si>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</si>
  <si>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</si>
  <si>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</si>
  <si>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 xml:space="preserve">  HISTÓRICO LAJIDA CVM</t>
  </si>
  <si>
    <t>Perdas com instrumentos financeiros derivativos</t>
  </si>
  <si>
    <t xml:space="preserve">                                 - </t>
  </si>
  <si>
    <t>Ágio na recompra de títulos de dívida (Eurobonds)</t>
  </si>
  <si>
    <t>Instrumentos financeiros - Opção de venda</t>
  </si>
  <si>
    <t>Atualização dos créditos de PIS/Pasep e Cofins </t>
  </si>
  <si>
    <t>Adiantamento para futuro aumento de capital</t>
  </si>
  <si>
    <t>Variação monetária – Empréstimos, financiamentos e debêntures</t>
  </si>
  <si>
    <t>Encargos de créditos com partes relacionadas</t>
  </si>
  <si>
    <t>Adiantamento a fornecedores</t>
  </si>
  <si>
    <t>Prêmio repactuação risco hidrológico</t>
  </si>
  <si>
    <t>Repactuação do risco hidrológico – Lei 14.052/20</t>
  </si>
  <si>
    <t>Revisão Tarifaria Periódica, líquida</t>
  </si>
  <si>
    <t>Despesas com provisões operacionais</t>
  </si>
  <si>
    <t>1S24</t>
  </si>
  <si>
    <t xml:space="preserve"> HISTÓRICO</t>
  </si>
  <si>
    <t xml:space="preserve">Opções de venda </t>
  </si>
  <si>
    <t>2022 (acumulado)</t>
  </si>
  <si>
    <t>2021 (acumulado)</t>
  </si>
  <si>
    <t>2020 (acumulado)</t>
  </si>
  <si>
    <t>Dívida em moeda estrangeira</t>
  </si>
  <si>
    <t>Dívida em moeda nacional</t>
  </si>
  <si>
    <t>Total de empréstimos</t>
  </si>
  <si>
    <t>Total de debêntures</t>
  </si>
  <si>
    <t>Total geral consolidado</t>
  </si>
  <si>
    <t>Dívida Bruta</t>
  </si>
  <si>
    <t xml:space="preserve">Caixa e equivalentes </t>
  </si>
  <si>
    <t>TVM</t>
  </si>
  <si>
    <t>Dívida Líquida</t>
  </si>
  <si>
    <t>(1) Valor justo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</si>
  <si>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</si>
  <si>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2023 (acumulado)</t>
  </si>
  <si>
    <t xml:space="preserve">Encargos de empréstimos e debêntures </t>
  </si>
  <si>
    <t>Tributos a recuperar</t>
  </si>
  <si>
    <t xml:space="preserve">  Tributos a recuperar</t>
  </si>
  <si>
    <t>Lajida 2023 – R$ mil</t>
  </si>
  <si>
    <t>Ganho na alienação de investimento</t>
  </si>
  <si>
    <t>Remensuração passivo de pós-emprego</t>
  </si>
  <si>
    <t>Perda por redução ao valor recuperável</t>
  </si>
  <si>
    <t xml:space="preserve">Ganho na alienação de imobilizados </t>
  </si>
  <si>
    <t xml:space="preserve">                                        - </t>
  </si>
  <si>
    <t>Compra MRE</t>
  </si>
  <si>
    <t>2024 (acumulado)</t>
  </si>
  <si>
    <t>1T25</t>
  </si>
  <si>
    <t>Debêntures</t>
  </si>
  <si>
    <t xml:space="preserve">Remensuração do passivo de pós - emprego </t>
  </si>
  <si>
    <t>Amortização do custo de transação de empréstimos</t>
  </si>
  <si>
    <t>Debêntures obtidas</t>
  </si>
  <si>
    <t>Caixa e equivalentes de caixa no início do período</t>
  </si>
  <si>
    <t>CAIXA E EQUIVALENTES DE CAIXA NO FINAL DO PERÍODO</t>
  </si>
  <si>
    <t xml:space="preserve">                                - </t>
  </si>
  <si>
    <t>Lajida 1T25  – R$ mil</t>
  </si>
  <si>
    <t xml:space="preserve"> Debêntures - 10ª Emissão - Série Única </t>
  </si>
  <si>
    <t>2030</t>
  </si>
  <si>
    <t xml:space="preserve"> CDI + 0,64% </t>
  </si>
  <si>
    <t>2030 em diante</t>
  </si>
  <si>
    <t>Consolidado e Controladora 31/03/2025</t>
  </si>
  <si>
    <t>Consolidado e Controladora 31/12/2024</t>
  </si>
  <si>
    <t>Variação %</t>
  </si>
  <si>
    <t xml:space="preserve">R$ </t>
  </si>
  <si>
    <t xml:space="preserve"> + Despesa de Imposto de Renda e Contribuição Social correntes e diferidos</t>
  </si>
  <si>
    <t>+ Resultado financeiro líquido</t>
  </si>
  <si>
    <t>+ Depreciação e amortização</t>
  </si>
  <si>
    <t>Lajida conforme “Resolução CVM 156” (1)</t>
  </si>
  <si>
    <t xml:space="preserve">  - Ganho na alienação de ativos (nota 29)</t>
  </si>
  <si>
    <t xml:space="preserve">  + Perda por redução ao valor recuperável (nota 25)</t>
  </si>
  <si>
    <t>= Lajida ajustado (2)</t>
  </si>
  <si>
    <t>536.649</t>
  </si>
  <si>
    <t>Lajida 1T24  – R$ mil</t>
  </si>
  <si>
    <t>6.981 GWh</t>
  </si>
  <si>
    <t>Vendas às Cooperativas</t>
  </si>
  <si>
    <t>Cotas de garantia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</si>
</sst>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</numFmts>
  <fonts count="4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sz val="7.5"/>
      <color theme="1"/>
      <name val="Calibri"/>
      <family val="2"/>
    </font>
    <font>
      <sz val="7.5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rgb="FFFFFFFF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 tint="0.249977111117893"/>
      <name val="WordVisi_MSFontService"/>
      <charset val="1"/>
    </font>
    <font>
      <sz val="8"/>
      <color theme="1" tint="0.249977111117893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2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2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67" fontId="15" fillId="2" borderId="2" xfId="0" applyNumberFormat="1" applyFont="1" applyFill="1" applyBorder="1" applyAlignment="1">
      <alignment horizontal="right" vertical="center" wrapText="1"/>
    </xf>
    <xf numFmtId="167" fontId="15" fillId="7" borderId="2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5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5" fillId="7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5" fillId="2" borderId="5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right" vertical="center" wrapText="1"/>
    </xf>
    <xf numFmtId="0" fontId="25" fillId="10" borderId="17" xfId="0" applyFont="1" applyFill="1" applyBorder="1" applyAlignment="1">
      <alignment horizontal="left" indent="2"/>
    </xf>
    <xf numFmtId="164" fontId="11" fillId="10" borderId="18" xfId="4" applyNumberFormat="1" applyFont="1" applyFill="1" applyBorder="1" applyAlignment="1">
      <alignment horizontal="center"/>
    </xf>
    <xf numFmtId="167" fontId="16" fillId="2" borderId="2" xfId="0" applyNumberFormat="1" applyFont="1" applyFill="1" applyBorder="1" applyAlignment="1">
      <alignment horizontal="right" vertical="center" wrapText="1"/>
    </xf>
    <xf numFmtId="0" fontId="16" fillId="7" borderId="0" xfId="0" applyFont="1" applyFill="1" applyAlignment="1">
      <alignment vertical="center" wrapText="1"/>
    </xf>
    <xf numFmtId="167" fontId="16" fillId="7" borderId="2" xfId="0" applyNumberFormat="1" applyFont="1" applyFill="1" applyBorder="1" applyAlignment="1">
      <alignment horizontal="right" vertical="center" wrapText="1"/>
    </xf>
    <xf numFmtId="167" fontId="20" fillId="2" borderId="8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28" fillId="0" borderId="0" xfId="0" applyFont="1"/>
    <xf numFmtId="167" fontId="16" fillId="2" borderId="13" xfId="0" applyNumberFormat="1" applyFont="1" applyFill="1" applyBorder="1" applyAlignment="1">
      <alignment horizontal="right" vertical="center" wrapText="1"/>
    </xf>
    <xf numFmtId="167" fontId="20" fillId="2" borderId="1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0" fontId="17" fillId="11" borderId="2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168" fontId="15" fillId="7" borderId="2" xfId="1" applyNumberFormat="1" applyFont="1" applyFill="1" applyBorder="1" applyAlignment="1">
      <alignment horizontal="center" vertical="center" wrapText="1"/>
    </xf>
    <xf numFmtId="167" fontId="31" fillId="0" borderId="0" xfId="0" applyNumberFormat="1" applyFont="1"/>
    <xf numFmtId="0" fontId="27" fillId="0" borderId="0" xfId="0" applyFont="1" applyAlignment="1">
      <alignment vertical="center" wrapText="1"/>
    </xf>
    <xf numFmtId="166" fontId="15" fillId="2" borderId="2" xfId="0" applyNumberFormat="1" applyFont="1" applyFill="1" applyBorder="1" applyAlignment="1">
      <alignment horizontal="right" vertical="center" wrapText="1"/>
    </xf>
    <xf numFmtId="166" fontId="15" fillId="7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 wrapText="1"/>
    </xf>
    <xf numFmtId="43" fontId="14" fillId="2" borderId="0" xfId="1" applyFont="1" applyFill="1" applyAlignment="1">
      <alignment horizontal="right" vertical="center" wrapText="1"/>
    </xf>
    <xf numFmtId="167" fontId="15" fillId="12" borderId="2" xfId="0" applyNumberFormat="1" applyFont="1" applyFill="1" applyBorder="1" applyAlignment="1">
      <alignment horizontal="right" vertical="center" wrapText="1"/>
    </xf>
    <xf numFmtId="167" fontId="20" fillId="2" borderId="7" xfId="0" applyNumberFormat="1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 indent="1"/>
    </xf>
    <xf numFmtId="167" fontId="14" fillId="2" borderId="6" xfId="0" applyNumberFormat="1" applyFont="1" applyFill="1" applyBorder="1" applyAlignment="1">
      <alignment horizontal="right" vertical="center" wrapText="1"/>
    </xf>
    <xf numFmtId="0" fontId="21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29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2" fillId="11" borderId="21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right" vertical="center" wrapText="1"/>
    </xf>
    <xf numFmtId="167" fontId="16" fillId="2" borderId="29" xfId="0" applyNumberFormat="1" applyFont="1" applyFill="1" applyBorder="1" applyAlignment="1">
      <alignment horizontal="right" vertical="center" wrapText="1"/>
    </xf>
    <xf numFmtId="167" fontId="16" fillId="2" borderId="30" xfId="0" applyNumberFormat="1" applyFont="1" applyFill="1" applyBorder="1" applyAlignment="1">
      <alignment horizontal="right" vertical="center" wrapText="1"/>
    </xf>
    <xf numFmtId="167" fontId="20" fillId="2" borderId="29" xfId="0" applyNumberFormat="1" applyFont="1" applyFill="1" applyBorder="1" applyAlignment="1">
      <alignment horizontal="right" vertical="center" wrapText="1"/>
    </xf>
    <xf numFmtId="167" fontId="20" fillId="2" borderId="31" xfId="0" applyNumberFormat="1" applyFont="1" applyFill="1" applyBorder="1" applyAlignment="1">
      <alignment horizontal="right" vertical="center" wrapText="1"/>
    </xf>
    <xf numFmtId="0" fontId="16" fillId="2" borderId="32" xfId="0" applyFont="1" applyFill="1" applyBorder="1" applyAlignment="1">
      <alignment vertical="center" wrapText="1"/>
    </xf>
    <xf numFmtId="168" fontId="16" fillId="2" borderId="32" xfId="1" applyNumberFormat="1" applyFont="1" applyFill="1" applyBorder="1" applyAlignment="1">
      <alignment horizontal="right" vertical="center" wrapText="1"/>
    </xf>
    <xf numFmtId="168" fontId="16" fillId="2" borderId="33" xfId="1" applyNumberFormat="1" applyFont="1" applyFill="1" applyBorder="1" applyAlignment="1">
      <alignment horizontal="right" vertical="center" wrapText="1"/>
    </xf>
    <xf numFmtId="168" fontId="20" fillId="2" borderId="32" xfId="1" applyNumberFormat="1" applyFont="1" applyFill="1" applyBorder="1" applyAlignment="1">
      <alignment horizontal="right" vertical="center" wrapText="1"/>
    </xf>
    <xf numFmtId="3" fontId="20" fillId="2" borderId="32" xfId="0" applyNumberFormat="1" applyFont="1" applyFill="1" applyBorder="1" applyAlignment="1">
      <alignment horizontal="right" vertical="center" wrapText="1"/>
    </xf>
    <xf numFmtId="3" fontId="16" fillId="2" borderId="32" xfId="0" applyNumberFormat="1" applyFont="1" applyFill="1" applyBorder="1" applyAlignment="1">
      <alignment horizontal="right" vertical="center" wrapText="1"/>
    </xf>
    <xf numFmtId="3" fontId="16" fillId="2" borderId="33" xfId="0" applyNumberFormat="1" applyFont="1" applyFill="1" applyBorder="1" applyAlignment="1">
      <alignment horizontal="right" vertical="center" wrapText="1"/>
    </xf>
    <xf numFmtId="3" fontId="20" fillId="2" borderId="34" xfId="0" applyNumberFormat="1" applyFont="1" applyFill="1" applyBorder="1" applyAlignment="1">
      <alignment horizontal="right" vertical="center" wrapText="1"/>
    </xf>
    <xf numFmtId="0" fontId="17" fillId="11" borderId="0" xfId="0" applyFont="1" applyFill="1" applyAlignment="1">
      <alignment horizontal="left" vertical="center" wrapText="1"/>
    </xf>
    <xf numFmtId="167" fontId="14" fillId="2" borderId="35" xfId="0" applyNumberFormat="1" applyFont="1" applyFill="1" applyBorder="1" applyAlignment="1">
      <alignment horizontal="right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14" fillId="7" borderId="36" xfId="0" applyFont="1" applyFill="1" applyBorder="1" applyAlignment="1">
      <alignment vertical="center" wrapText="1"/>
    </xf>
    <xf numFmtId="0" fontId="15" fillId="2" borderId="36" xfId="0" applyFont="1" applyFill="1" applyBorder="1" applyAlignment="1">
      <alignment vertical="center" wrapText="1"/>
    </xf>
    <xf numFmtId="3" fontId="15" fillId="2" borderId="36" xfId="0" applyNumberFormat="1" applyFont="1" applyFill="1" applyBorder="1" applyAlignment="1">
      <alignment horizontal="right" vertical="center"/>
    </xf>
    <xf numFmtId="0" fontId="15" fillId="7" borderId="36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164" fontId="11" fillId="10" borderId="18" xfId="4" applyNumberFormat="1" applyFont="1" applyFill="1" applyBorder="1" applyAlignment="1">
      <alignment horizontal="right" indent="1"/>
    </xf>
    <xf numFmtId="0" fontId="17" fillId="11" borderId="40" xfId="0" applyFont="1" applyFill="1" applyBorder="1" applyAlignment="1">
      <alignment horizontal="left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32" fillId="0" borderId="0" xfId="0" applyFont="1"/>
    <xf numFmtId="14" fontId="17" fillId="5" borderId="1" xfId="0" applyNumberFormat="1" applyFont="1" applyFill="1" applyBorder="1" applyAlignment="1">
      <alignment horizontal="center" vertical="center" wrapText="1"/>
    </xf>
    <xf numFmtId="167" fontId="14" fillId="2" borderId="39" xfId="0" applyNumberFormat="1" applyFont="1" applyFill="1" applyBorder="1" applyAlignment="1">
      <alignment horizontal="right" vertical="center" wrapText="1"/>
    </xf>
    <xf numFmtId="167" fontId="14" fillId="2" borderId="46" xfId="0" applyNumberFormat="1" applyFont="1" applyFill="1" applyBorder="1" applyAlignment="1">
      <alignment horizontal="right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23" fillId="13" borderId="17" xfId="0" applyFont="1" applyFill="1" applyBorder="1" applyAlignment="1">
      <alignment horizontal="left" indent="1"/>
    </xf>
    <xf numFmtId="164" fontId="24" fillId="13" borderId="18" xfId="4" applyNumberFormat="1" applyFont="1" applyFill="1" applyBorder="1" applyAlignment="1">
      <alignment horizontal="center"/>
    </xf>
    <xf numFmtId="0" fontId="23" fillId="10" borderId="17" xfId="0" applyFont="1" applyFill="1" applyBorder="1" applyAlignment="1">
      <alignment horizontal="left" indent="1"/>
    </xf>
    <xf numFmtId="164" fontId="24" fillId="10" borderId="18" xfId="4" applyNumberFormat="1" applyFont="1" applyFill="1" applyBorder="1" applyAlignment="1">
      <alignment horizontal="center"/>
    </xf>
    <xf numFmtId="0" fontId="26" fillId="2" borderId="19" xfId="0" applyFont="1" applyFill="1" applyBorder="1"/>
    <xf numFmtId="164" fontId="24" fillId="2" borderId="20" xfId="4" applyNumberFormat="1" applyFont="1" applyFill="1" applyBorder="1" applyAlignment="1">
      <alignment horizontal="center"/>
    </xf>
    <xf numFmtId="167" fontId="15" fillId="7" borderId="1" xfId="0" applyNumberFormat="1" applyFont="1" applyFill="1" applyBorder="1" applyAlignment="1">
      <alignment horizontal="right" vertical="center" wrapText="1"/>
    </xf>
    <xf numFmtId="166" fontId="14" fillId="2" borderId="46" xfId="0" applyNumberFormat="1" applyFont="1" applyFill="1" applyBorder="1" applyAlignment="1">
      <alignment horizontal="right" vertical="center" wrapText="1"/>
    </xf>
    <xf numFmtId="167" fontId="15" fillId="2" borderId="49" xfId="0" applyNumberFormat="1" applyFont="1" applyFill="1" applyBorder="1" applyAlignment="1">
      <alignment horizontal="right" vertical="center" wrapText="1"/>
    </xf>
    <xf numFmtId="166" fontId="15" fillId="2" borderId="4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4" fillId="2" borderId="47" xfId="0" applyNumberFormat="1" applyFont="1" applyFill="1" applyBorder="1" applyAlignment="1">
      <alignment horizontal="right" vertical="center" wrapText="1"/>
    </xf>
    <xf numFmtId="167" fontId="15" fillId="2" borderId="32" xfId="0" applyNumberFormat="1" applyFont="1" applyFill="1" applyBorder="1" applyAlignment="1">
      <alignment horizontal="right" vertical="center" wrapText="1"/>
    </xf>
    <xf numFmtId="167" fontId="14" fillId="2" borderId="36" xfId="0" applyNumberFormat="1" applyFont="1" applyFill="1" applyBorder="1" applyAlignment="1">
      <alignment horizontal="right" vertical="center" wrapText="1"/>
    </xf>
    <xf numFmtId="43" fontId="0" fillId="0" borderId="0" xfId="1" applyFont="1"/>
    <xf numFmtId="167" fontId="15" fillId="7" borderId="36" xfId="0" applyNumberFormat="1" applyFont="1" applyFill="1" applyBorder="1" applyAlignment="1">
      <alignment horizontal="right" vertical="center"/>
    </xf>
    <xf numFmtId="167" fontId="14" fillId="7" borderId="36" xfId="0" applyNumberFormat="1" applyFont="1" applyFill="1" applyBorder="1" applyAlignment="1">
      <alignment horizontal="right" vertical="center"/>
    </xf>
    <xf numFmtId="167" fontId="15" fillId="2" borderId="36" xfId="0" applyNumberFormat="1" applyFont="1" applyFill="1" applyBorder="1" applyAlignment="1">
      <alignment horizontal="right" vertical="center"/>
    </xf>
    <xf numFmtId="167" fontId="15" fillId="7" borderId="36" xfId="1" applyNumberFormat="1" applyFont="1" applyFill="1" applyBorder="1" applyAlignment="1">
      <alignment horizontal="right" vertical="center"/>
    </xf>
    <xf numFmtId="167" fontId="15" fillId="2" borderId="36" xfId="1" applyNumberFormat="1" applyFont="1" applyFill="1" applyBorder="1" applyAlignment="1">
      <alignment horizontal="right" vertical="center"/>
    </xf>
    <xf numFmtId="167" fontId="14" fillId="7" borderId="34" xfId="0" applyNumberFormat="1" applyFont="1" applyFill="1" applyBorder="1" applyAlignment="1">
      <alignment horizontal="right" vertical="center"/>
    </xf>
    <xf numFmtId="167" fontId="15" fillId="7" borderId="38" xfId="0" applyNumberFormat="1" applyFont="1" applyFill="1" applyBorder="1" applyAlignment="1">
      <alignment horizontal="right" vertical="center"/>
    </xf>
    <xf numFmtId="167" fontId="14" fillId="2" borderId="34" xfId="0" applyNumberFormat="1" applyFont="1" applyFill="1" applyBorder="1" applyAlignment="1">
      <alignment horizontal="right" vertical="center"/>
    </xf>
    <xf numFmtId="167" fontId="15" fillId="2" borderId="38" xfId="0" applyNumberFormat="1" applyFont="1" applyFill="1" applyBorder="1" applyAlignment="1">
      <alignment horizontal="right" vertical="center"/>
    </xf>
    <xf numFmtId="167" fontId="15" fillId="7" borderId="37" xfId="0" applyNumberFormat="1" applyFont="1" applyFill="1" applyBorder="1" applyAlignment="1">
      <alignment horizontal="right" vertical="center"/>
    </xf>
    <xf numFmtId="167" fontId="15" fillId="2" borderId="32" xfId="0" applyNumberFormat="1" applyFont="1" applyFill="1" applyBorder="1" applyAlignment="1">
      <alignment horizontal="right" vertical="center"/>
    </xf>
    <xf numFmtId="167" fontId="20" fillId="2" borderId="2" xfId="0" applyNumberFormat="1" applyFont="1" applyFill="1" applyBorder="1" applyAlignment="1">
      <alignment horizontal="right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51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>
      <alignment horizontal="center" vertical="center" wrapText="1"/>
    </xf>
    <xf numFmtId="3" fontId="15" fillId="14" borderId="26" xfId="0" applyNumberFormat="1" applyFont="1" applyFill="1" applyBorder="1" applyAlignment="1">
      <alignment horizontal="right" vertical="center" wrapText="1"/>
    </xf>
    <xf numFmtId="0" fontId="15" fillId="14" borderId="26" xfId="0" applyFont="1" applyFill="1" applyBorder="1" applyAlignment="1">
      <alignment horizontal="right" vertical="center" wrapText="1"/>
    </xf>
    <xf numFmtId="3" fontId="15" fillId="15" borderId="26" xfId="0" applyNumberFormat="1" applyFont="1" applyFill="1" applyBorder="1" applyAlignment="1">
      <alignment horizontal="right" vertical="center" wrapText="1"/>
    </xf>
    <xf numFmtId="0" fontId="15" fillId="15" borderId="26" xfId="0" applyFont="1" applyFill="1" applyBorder="1" applyAlignment="1">
      <alignment horizontal="right" vertical="center" wrapText="1"/>
    </xf>
    <xf numFmtId="167" fontId="15" fillId="7" borderId="5" xfId="0" applyNumberFormat="1" applyFont="1" applyFill="1" applyBorder="1" applyAlignment="1">
      <alignment horizontal="right" vertical="center" wrapText="1"/>
    </xf>
    <xf numFmtId="3" fontId="15" fillId="14" borderId="53" xfId="0" applyNumberFormat="1" applyFont="1" applyFill="1" applyBorder="1" applyAlignment="1">
      <alignment horizontal="right" vertical="center" wrapText="1"/>
    </xf>
    <xf numFmtId="0" fontId="15" fillId="14" borderId="53" xfId="0" applyFont="1" applyFill="1" applyBorder="1" applyAlignment="1">
      <alignment horizontal="right" vertical="center" wrapText="1"/>
    </xf>
    <xf numFmtId="167" fontId="14" fillId="7" borderId="2" xfId="0" applyNumberFormat="1" applyFont="1" applyFill="1" applyBorder="1" applyAlignment="1">
      <alignment horizontal="right" vertical="center" wrapText="1"/>
    </xf>
    <xf numFmtId="166" fontId="14" fillId="7" borderId="2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3" fontId="15" fillId="15" borderId="3" xfId="0" applyNumberFormat="1" applyFont="1" applyFill="1" applyBorder="1" applyAlignment="1">
      <alignment horizontal="right" vertical="center"/>
    </xf>
    <xf numFmtId="3" fontId="15" fillId="14" borderId="3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Alignment="1">
      <alignment vertical="center" wrapText="1"/>
    </xf>
    <xf numFmtId="2" fontId="15" fillId="14" borderId="26" xfId="0" applyNumberFormat="1" applyFont="1" applyFill="1" applyBorder="1" applyAlignment="1">
      <alignment horizontal="right" vertical="center" wrapText="1"/>
    </xf>
    <xf numFmtId="2" fontId="15" fillId="15" borderId="26" xfId="0" applyNumberFormat="1" applyFont="1" applyFill="1" applyBorder="1" applyAlignment="1">
      <alignment horizontal="right" vertical="center" wrapText="1"/>
    </xf>
    <xf numFmtId="2" fontId="15" fillId="14" borderId="53" xfId="0" applyNumberFormat="1" applyFont="1" applyFill="1" applyBorder="1" applyAlignment="1">
      <alignment horizontal="right" vertical="center" wrapText="1"/>
    </xf>
    <xf numFmtId="167" fontId="16" fillId="16" borderId="2" xfId="0" applyNumberFormat="1" applyFont="1" applyFill="1" applyBorder="1" applyAlignment="1">
      <alignment horizontal="right" vertical="center" wrapText="1"/>
    </xf>
    <xf numFmtId="0" fontId="16" fillId="16" borderId="0" xfId="0" applyFont="1" applyFill="1" applyAlignment="1">
      <alignment vertical="center" wrapText="1"/>
    </xf>
    <xf numFmtId="2" fontId="0" fillId="0" borderId="0" xfId="0" applyNumberFormat="1"/>
    <xf numFmtId="166" fontId="0" fillId="0" borderId="0" xfId="0" applyNumberFormat="1"/>
    <xf numFmtId="0" fontId="17" fillId="11" borderId="37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66" fontId="14" fillId="2" borderId="0" xfId="1" applyNumberFormat="1" applyFont="1" applyFill="1" applyAlignment="1">
      <alignment horizontal="right" vertical="center" wrapText="1"/>
    </xf>
    <xf numFmtId="4" fontId="15" fillId="14" borderId="26" xfId="0" applyNumberFormat="1" applyFont="1" applyFill="1" applyBorder="1" applyAlignment="1">
      <alignment horizontal="right" vertical="center" wrapText="1"/>
    </xf>
    <xf numFmtId="4" fontId="15" fillId="15" borderId="26" xfId="0" applyNumberFormat="1" applyFont="1" applyFill="1" applyBorder="1" applyAlignment="1">
      <alignment horizontal="right" vertical="center" wrapText="1"/>
    </xf>
    <xf numFmtId="4" fontId="15" fillId="14" borderId="53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16" fillId="2" borderId="0" xfId="0" applyFont="1" applyFill="1" applyAlignment="1">
      <alignment horizontal="left" vertical="center" wrapText="1"/>
    </xf>
    <xf numFmtId="167" fontId="20" fillId="2" borderId="56" xfId="0" applyNumberFormat="1" applyFont="1" applyFill="1" applyBorder="1" applyAlignment="1">
      <alignment horizontal="right" vertical="center" wrapText="1"/>
    </xf>
    <xf numFmtId="167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167" fontId="3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0" fontId="36" fillId="11" borderId="36" xfId="0" applyFont="1" applyFill="1" applyBorder="1" applyAlignment="1">
      <alignment vertical="center" wrapText="1"/>
    </xf>
    <xf numFmtId="0" fontId="36" fillId="11" borderId="36" xfId="0" applyFont="1" applyFill="1" applyBorder="1" applyAlignment="1">
      <alignment horizontal="center" vertical="center" wrapText="1"/>
    </xf>
    <xf numFmtId="0" fontId="36" fillId="11" borderId="57" xfId="0" applyFont="1" applyFill="1" applyBorder="1" applyAlignment="1">
      <alignment horizontal="center" vertical="center" wrapText="1"/>
    </xf>
    <xf numFmtId="0" fontId="36" fillId="11" borderId="22" xfId="0" applyFont="1" applyFill="1" applyBorder="1" applyAlignment="1">
      <alignment horizontal="center" vertical="center" wrapText="1"/>
    </xf>
    <xf numFmtId="0" fontId="37" fillId="14" borderId="21" xfId="0" applyFont="1" applyFill="1" applyBorder="1" applyAlignment="1">
      <alignment vertical="center" wrapText="1"/>
    </xf>
    <xf numFmtId="167" fontId="37" fillId="14" borderId="58" xfId="1" applyNumberFormat="1" applyFont="1" applyFill="1" applyBorder="1" applyAlignment="1">
      <alignment horizontal="right" vertical="center" wrapText="1"/>
    </xf>
    <xf numFmtId="167" fontId="37" fillId="14" borderId="21" xfId="0" applyNumberFormat="1" applyFont="1" applyFill="1" applyBorder="1" applyAlignment="1">
      <alignment vertical="center" wrapText="1"/>
    </xf>
    <xf numFmtId="167" fontId="37" fillId="14" borderId="59" xfId="1" applyNumberFormat="1" applyFont="1" applyFill="1" applyBorder="1" applyAlignment="1">
      <alignment horizontal="right" vertical="center" wrapText="1"/>
    </xf>
    <xf numFmtId="167" fontId="37" fillId="14" borderId="60" xfId="1" applyNumberFormat="1" applyFont="1" applyFill="1" applyBorder="1" applyAlignment="1">
      <alignment horizontal="right" vertical="center" wrapText="1"/>
    </xf>
    <xf numFmtId="0" fontId="37" fillId="2" borderId="0" xfId="0" applyFont="1" applyFill="1" applyAlignment="1">
      <alignment vertical="center" wrapText="1"/>
    </xf>
    <xf numFmtId="167" fontId="37" fillId="14" borderId="61" xfId="1" applyNumberFormat="1" applyFont="1" applyFill="1" applyBorder="1" applyAlignment="1">
      <alignment horizontal="right" vertical="center" wrapText="1"/>
    </xf>
    <xf numFmtId="0" fontId="38" fillId="14" borderId="21" xfId="0" applyFont="1" applyFill="1" applyBorder="1" applyAlignment="1">
      <alignment vertical="center" wrapText="1"/>
    </xf>
    <xf numFmtId="167" fontId="38" fillId="14" borderId="62" xfId="1" applyNumberFormat="1" applyFont="1" applyFill="1" applyBorder="1" applyAlignment="1">
      <alignment horizontal="right" vertical="center" wrapText="1"/>
    </xf>
    <xf numFmtId="167" fontId="37" fillId="14" borderId="21" xfId="1" applyNumberFormat="1" applyFont="1" applyFill="1" applyBorder="1" applyAlignment="1">
      <alignment horizontal="right" vertical="center" wrapText="1"/>
    </xf>
    <xf numFmtId="167" fontId="38" fillId="14" borderId="63" xfId="0" applyNumberFormat="1" applyFont="1" applyFill="1" applyBorder="1" applyAlignment="1">
      <alignment vertical="center" wrapText="1"/>
    </xf>
    <xf numFmtId="0" fontId="40" fillId="0" borderId="0" xfId="0" quotePrefix="1" applyFont="1" applyAlignment="1">
      <alignment vertical="top"/>
    </xf>
    <xf numFmtId="168" fontId="16" fillId="2" borderId="32" xfId="0" applyNumberFormat="1" applyFont="1" applyFill="1" applyBorder="1" applyAlignment="1">
      <alignment horizontal="right" vertical="center" wrapText="1"/>
    </xf>
    <xf numFmtId="3" fontId="41" fillId="0" borderId="0" xfId="0" applyNumberFormat="1" applyFont="1"/>
    <xf numFmtId="167" fontId="37" fillId="14" borderId="55" xfId="1" applyNumberFormat="1" applyFont="1" applyFill="1" applyBorder="1" applyAlignment="1">
      <alignment horizontal="right" vertical="center" wrapText="1"/>
    </xf>
    <xf numFmtId="0" fontId="37" fillId="10" borderId="21" xfId="0" applyFont="1" applyFill="1" applyBorder="1" applyAlignment="1">
      <alignment vertical="center" wrapText="1"/>
    </xf>
    <xf numFmtId="0" fontId="40" fillId="0" borderId="0" xfId="0" applyFont="1"/>
    <xf numFmtId="167" fontId="40" fillId="0" borderId="0" xfId="0" applyNumberFormat="1" applyFont="1"/>
    <xf numFmtId="167" fontId="42" fillId="0" borderId="0" xfId="0" applyNumberFormat="1" applyFont="1"/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14" fillId="2" borderId="39" xfId="0" applyNumberFormat="1" applyFont="1" applyFill="1" applyBorder="1" applyAlignment="1">
      <alignment horizontal="right" vertical="center" wrapText="1"/>
    </xf>
    <xf numFmtId="166" fontId="14" fillId="7" borderId="39" xfId="0" applyNumberFormat="1" applyFont="1" applyFill="1" applyBorder="1" applyAlignment="1">
      <alignment horizontal="right" vertical="center" wrapText="1"/>
    </xf>
    <xf numFmtId="167" fontId="28" fillId="0" borderId="0" xfId="0" applyNumberFormat="1" applyFont="1"/>
    <xf numFmtId="0" fontId="9" fillId="5" borderId="40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0" fillId="5" borderId="0" xfId="0" applyFill="1"/>
    <xf numFmtId="3" fontId="34" fillId="0" borderId="0" xfId="0" applyNumberFormat="1" applyFont="1"/>
    <xf numFmtId="166" fontId="34" fillId="0" borderId="0" xfId="0" applyNumberFormat="1" applyFont="1"/>
    <xf numFmtId="167" fontId="27" fillId="4" borderId="0" xfId="0" applyNumberFormat="1" applyFont="1" applyFill="1" applyAlignment="1">
      <alignment vertical="center" wrapText="1"/>
    </xf>
    <xf numFmtId="167" fontId="14" fillId="7" borderId="48" xfId="0" applyNumberFormat="1" applyFont="1" applyFill="1" applyBorder="1" applyAlignment="1">
      <alignment horizontal="right" vertical="center"/>
    </xf>
    <xf numFmtId="10" fontId="16" fillId="2" borderId="7" xfId="2" applyNumberFormat="1" applyFont="1" applyFill="1" applyBorder="1" applyAlignment="1">
      <alignment horizontal="center" vertical="center" wrapText="1"/>
    </xf>
    <xf numFmtId="167" fontId="20" fillId="7" borderId="6" xfId="0" applyNumberFormat="1" applyFont="1" applyFill="1" applyBorder="1" applyAlignment="1">
      <alignment horizontal="right" vertical="center" wrapText="1"/>
    </xf>
    <xf numFmtId="167" fontId="37" fillId="10" borderId="21" xfId="1" applyNumberFormat="1" applyFont="1" applyFill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left" vertical="center" wrapText="1"/>
    </xf>
    <xf numFmtId="3" fontId="20" fillId="7" borderId="54" xfId="0" applyNumberFormat="1" applyFont="1" applyFill="1" applyBorder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17" fillId="11" borderId="65" xfId="0" applyFont="1" applyFill="1" applyBorder="1" applyAlignment="1">
      <alignment horizontal="center" vertical="center" wrapText="1"/>
    </xf>
    <xf numFmtId="0" fontId="17" fillId="11" borderId="66" xfId="0" applyFont="1" applyFill="1" applyBorder="1" applyAlignment="1">
      <alignment horizontal="center" vertical="center" wrapText="1"/>
    </xf>
    <xf numFmtId="0" fontId="17" fillId="11" borderId="67" xfId="0" applyFont="1" applyFill="1" applyBorder="1" applyAlignment="1">
      <alignment horizontal="center" vertical="center" wrapText="1"/>
    </xf>
    <xf numFmtId="167" fontId="15" fillId="2" borderId="2" xfId="0" applyNumberFormat="1" applyFont="1" applyFill="1" applyBorder="1" applyAlignment="1">
      <alignment horizontal="right" wrapText="1"/>
    </xf>
    <xf numFmtId="3" fontId="15" fillId="2" borderId="7" xfId="0" applyNumberFormat="1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167" fontId="43" fillId="0" borderId="0" xfId="0" applyNumberFormat="1" applyFont="1"/>
    <xf numFmtId="10" fontId="15" fillId="2" borderId="2" xfId="2" applyNumberFormat="1" applyFont="1" applyFill="1" applyBorder="1" applyAlignment="1">
      <alignment horizontal="right" vertical="center" wrapText="1"/>
    </xf>
    <xf numFmtId="10" fontId="15" fillId="7" borderId="2" xfId="2" applyNumberFormat="1" applyFont="1" applyFill="1" applyBorder="1" applyAlignment="1">
      <alignment horizontal="right" vertical="center" wrapText="1"/>
    </xf>
    <xf numFmtId="10" fontId="15" fillId="7" borderId="1" xfId="2" applyNumberFormat="1" applyFont="1" applyFill="1" applyBorder="1" applyAlignment="1">
      <alignment horizontal="right" vertical="center" wrapText="1"/>
    </xf>
    <xf numFmtId="10" fontId="14" fillId="2" borderId="46" xfId="2" applyNumberFormat="1" applyFont="1" applyFill="1" applyBorder="1" applyAlignment="1">
      <alignment horizontal="right" vertical="center" wrapText="1"/>
    </xf>
    <xf numFmtId="10" fontId="15" fillId="2" borderId="49" xfId="2" applyNumberFormat="1" applyFont="1" applyFill="1" applyBorder="1" applyAlignment="1">
      <alignment horizontal="right" vertical="center" wrapText="1"/>
    </xf>
    <xf numFmtId="10" fontId="14" fillId="7" borderId="2" xfId="2" applyNumberFormat="1" applyFont="1" applyFill="1" applyBorder="1" applyAlignment="1">
      <alignment horizontal="right" vertical="center" wrapText="1"/>
    </xf>
    <xf numFmtId="49" fontId="15" fillId="2" borderId="0" xfId="0" applyNumberFormat="1" applyFont="1" applyFill="1" applyAlignment="1">
      <alignment horizontal="left" vertical="center" wrapText="1" indent="1"/>
    </xf>
    <xf numFmtId="0" fontId="7" fillId="9" borderId="15" xfId="0" applyFont="1" applyFill="1" applyBorder="1" applyAlignment="1">
      <alignment horizontal="center" vertical="center" readingOrder="1"/>
    </xf>
    <xf numFmtId="0" fontId="7" fillId="9" borderId="16" xfId="0" applyFont="1" applyFill="1" applyBorder="1" applyAlignment="1">
      <alignment horizontal="center" vertical="center" readingOrder="1"/>
    </xf>
    <xf numFmtId="0" fontId="5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8" borderId="15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left" vertical="center" wrapText="1"/>
    </xf>
    <xf numFmtId="0" fontId="17" fillId="11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11" borderId="64" xfId="0" applyFont="1" applyFill="1" applyBorder="1" applyAlignment="1">
      <alignment horizontal="center" vertical="center" wrapText="1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3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4" fontId="17" fillId="5" borderId="28" xfId="0" applyNumberFormat="1" applyFont="1" applyFill="1" applyBorder="1" applyAlignment="1">
      <alignment horizontal="center" vertical="center" wrapText="1"/>
    </xf>
    <xf numFmtId="14" fontId="17" fillId="5" borderId="27" xfId="0" applyNumberFormat="1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167" fontId="14" fillId="7" borderId="37" xfId="0" applyNumberFormat="1" applyFont="1" applyFill="1" applyBorder="1" applyAlignment="1">
      <alignment horizontal="right" vertical="center"/>
    </xf>
    <xf numFmtId="167" fontId="14" fillId="7" borderId="48" xfId="0" applyNumberFormat="1" applyFont="1" applyFill="1" applyBorder="1" applyAlignment="1">
      <alignment vertical="center" wrapText="1"/>
    </xf>
  </cellXfs>
  <cellStyles count="2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8AC237AC-95F9-4CCE-BBDA-C049654C8EB6}"/>
    <cellStyle name="Vírgula 2 2 2 2" xfId="27" xr:uid="{092018FD-A2B7-43FB-8369-6DB744514F2E}"/>
    <cellStyle name="Vírgula 2 2 3" xfId="22" xr:uid="{31BE64AF-47E9-431A-8439-BAD7C28DE6C5}"/>
    <cellStyle name="Vírgula 2 3" xfId="9" xr:uid="{93E6002B-44EE-4FB4-AD9C-8F18EA3E1D14}"/>
    <cellStyle name="Vírgula 2 3 2" xfId="15" xr:uid="{D0831170-5B0D-4830-B487-7134BD522E1B}"/>
    <cellStyle name="Vírgula 2 3 2 2" xfId="25" xr:uid="{34C2B1D6-54C3-48A0-AF48-328B472B0100}"/>
    <cellStyle name="Vírgula 2 3 3" xfId="20" xr:uid="{CB73F745-F45D-40A7-ABF0-925CB2AAE79D}"/>
    <cellStyle name="Vírgula 3" xfId="11" xr:uid="{0E17E118-FD36-46B9-B753-34BE4A35E018}"/>
    <cellStyle name="Vírgula 3 2" xfId="16" xr:uid="{F283FD48-956B-41A8-AF55-81FC037E142D}"/>
    <cellStyle name="Vírgula 3 2 2" xfId="26" xr:uid="{8C97D712-322A-4549-8081-A1C2D4FC953D}"/>
    <cellStyle name="Vírgula 3 3" xfId="21" xr:uid="{F289AAE1-369B-451B-915B-D3B6E0529FC3}"/>
    <cellStyle name="Vírgula 4" xfId="8" xr:uid="{6007A312-5541-49DD-A91A-2D25CBA4C9D3}"/>
    <cellStyle name="Vírgula 4 2" xfId="14" xr:uid="{00D78EEF-7D72-4C3A-AD6C-540DF0C93978}"/>
    <cellStyle name="Vírgula 4 2 2" xfId="24" xr:uid="{D7ABECBE-1C80-458C-AB3F-82CC34C1EF3D}"/>
    <cellStyle name="Vírgula 4 3" xfId="19" xr:uid="{AAC42861-BD11-4B5A-AD05-C3751873AC62}"/>
    <cellStyle name="Vírgula 5" xfId="13" xr:uid="{927BAC57-3191-41A0-9E8A-7CC65B82B243}"/>
    <cellStyle name="Vírgula 5 2" xfId="23" xr:uid="{6EEB0EA4-FFBE-40D9-861B-7FCA9E76549F}"/>
    <cellStyle name="Vírgula 6" xfId="18" xr:uid="{A105A4B4-36C4-4A13-BE0B-72AF84F9D0B3}"/>
  </cellStyles>
  <dxfs count="2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00744D"/>
      <color rgb="FFD7F83C"/>
      <color rgb="FFB8E53E"/>
      <color rgb="FF86DF55"/>
      <color rgb="FF006C21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285876" y="185289"/>
            <a:ext cx="631507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1T25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666749</xdr:colOff>
      <xdr:row>5</xdr:row>
      <xdr:rowOff>123824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9661070" cy="107632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67845</xdr:rowOff>
    </xdr:from>
    <xdr:to>
      <xdr:col>5</xdr:col>
      <xdr:colOff>819150</xdr:colOff>
      <xdr:row>5</xdr:row>
      <xdr:rowOff>123825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7845"/>
          <a:ext cx="5391150" cy="100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459442</xdr:colOff>
      <xdr:row>5</xdr:row>
      <xdr:rowOff>313765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0" y="0"/>
          <a:ext cx="12169589" cy="126626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7</xdr:col>
      <xdr:colOff>212911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91818" y="258626"/>
          <a:ext cx="7679711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457201</xdr:colOff>
      <xdr:row>5</xdr:row>
      <xdr:rowOff>123825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0"/>
          <a:ext cx="8993982" cy="11239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904875</xdr:colOff>
      <xdr:row>0</xdr:row>
      <xdr:rowOff>62802</xdr:rowOff>
    </xdr:from>
    <xdr:to>
      <xdr:col>4</xdr:col>
      <xdr:colOff>228600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62100" y="62802"/>
          <a:ext cx="558165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390526</xdr:colOff>
      <xdr:row>5</xdr:row>
      <xdr:rowOff>123826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6474169" cy="10763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857250</xdr:colOff>
      <xdr:row>0</xdr:row>
      <xdr:rowOff>0</xdr:rowOff>
    </xdr:from>
    <xdr:to>
      <xdr:col>10</xdr:col>
      <xdr:colOff>190500</xdr:colOff>
      <xdr:row>5</xdr:row>
      <xdr:rowOff>133350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14475" y="0"/>
          <a:ext cx="64008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609601</xdr:colOff>
      <xdr:row>4</xdr:row>
      <xdr:rowOff>209550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8810626" cy="11620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923925</xdr:colOff>
      <xdr:row>0</xdr:row>
      <xdr:rowOff>124154</xdr:rowOff>
    </xdr:from>
    <xdr:to>
      <xdr:col>4</xdr:col>
      <xdr:colOff>390525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81150" y="124154"/>
          <a:ext cx="613410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517072</xdr:colOff>
      <xdr:row>5</xdr:row>
      <xdr:rowOff>76201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0" y="1"/>
          <a:ext cx="9582631" cy="107352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3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789214</xdr:colOff>
      <xdr:row>0</xdr:row>
      <xdr:rowOff>0</xdr:rowOff>
    </xdr:from>
    <xdr:to>
      <xdr:col>4</xdr:col>
      <xdr:colOff>408215</xdr:colOff>
      <xdr:row>5</xdr:row>
      <xdr:rowOff>124063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50361" y="0"/>
          <a:ext cx="5838266" cy="107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654844</xdr:colOff>
      <xdr:row>4</xdr:row>
      <xdr:rowOff>219075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1"/>
          <a:ext cx="9758023" cy="1035503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814387</xdr:colOff>
      <xdr:row>1</xdr:row>
      <xdr:rowOff>4812</xdr:rowOff>
    </xdr:from>
    <xdr:to>
      <xdr:col>4</xdr:col>
      <xdr:colOff>469106</xdr:colOff>
      <xdr:row>4</xdr:row>
      <xdr:rowOff>102523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71612" y="195312"/>
          <a:ext cx="5779294" cy="71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33619</xdr:colOff>
      <xdr:row>9</xdr:row>
      <xdr:rowOff>89647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0" y="0"/>
          <a:ext cx="10163737" cy="1232647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1299883</xdr:colOff>
      <xdr:row>0</xdr:row>
      <xdr:rowOff>0</xdr:rowOff>
    </xdr:from>
    <xdr:to>
      <xdr:col>9</xdr:col>
      <xdr:colOff>67235</xdr:colOff>
      <xdr:row>9</xdr:row>
      <xdr:rowOff>89647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61030" y="0"/>
          <a:ext cx="7182970" cy="1232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6063</xdr:rowOff>
    </xdr:from>
    <xdr:to>
      <xdr:col>4</xdr:col>
      <xdr:colOff>114299</xdr:colOff>
      <xdr:row>5</xdr:row>
      <xdr:rowOff>38100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6063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57150</xdr:colOff>
      <xdr:row>21</xdr:row>
      <xdr:rowOff>257175</xdr:rowOff>
    </xdr:from>
    <xdr:to>
      <xdr:col>2</xdr:col>
      <xdr:colOff>638175</xdr:colOff>
      <xdr:row>47</xdr:row>
      <xdr:rowOff>59654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60B902D-774A-4B61-9441-C189F3DE3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1550" y="4752975"/>
          <a:ext cx="3895725" cy="40982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5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9597118" cy="106680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69527</xdr:rowOff>
    </xdr:from>
    <xdr:to>
      <xdr:col>5</xdr:col>
      <xdr:colOff>781050</xdr:colOff>
      <xdr:row>5</xdr:row>
      <xdr:rowOff>104775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9527"/>
          <a:ext cx="5124450" cy="987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tabSelected="1" workbookViewId="0">
      <selection activeCell="I24" sqref="I24"/>
    </sheetView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8"/>
      <c r="O1" s="38"/>
    </row>
    <row r="2" spans="14:15">
      <c r="N2" s="38"/>
      <c r="O2" s="38"/>
    </row>
    <row r="3" spans="14:15">
      <c r="N3" s="38"/>
      <c r="O3" s="38"/>
    </row>
    <row r="4" spans="14:15">
      <c r="N4" s="38"/>
      <c r="O4" s="38"/>
    </row>
    <row r="5" spans="14:15">
      <c r="N5" s="38"/>
      <c r="O5" s="38"/>
    </row>
    <row r="6" spans="14:15">
      <c r="N6" s="38"/>
      <c r="O6" s="38"/>
    </row>
    <row r="7" spans="14:15">
      <c r="N7" s="38"/>
      <c r="O7" s="38"/>
    </row>
    <row r="8" spans="14:15">
      <c r="N8" s="38"/>
      <c r="O8" s="38"/>
    </row>
    <row r="9" spans="14:15">
      <c r="N9" s="38"/>
      <c r="O9" s="38"/>
    </row>
    <row r="10" spans="14:15">
      <c r="N10" s="38"/>
      <c r="O10" s="38"/>
    </row>
    <row r="11" spans="14:15">
      <c r="N11" s="38"/>
      <c r="O11" s="38"/>
    </row>
    <row r="12" spans="14:15">
      <c r="N12" s="38"/>
      <c r="O12" s="38"/>
    </row>
    <row r="13" spans="14:15">
      <c r="N13" s="38"/>
      <c r="O13" s="38"/>
    </row>
    <row r="14" spans="14:15">
      <c r="N14" s="38"/>
      <c r="O14" s="38"/>
    </row>
    <row r="15" spans="14:15">
      <c r="N15" s="38"/>
      <c r="O15" s="38"/>
    </row>
    <row r="16" spans="14:15">
      <c r="N16" s="38"/>
      <c r="O16" s="38"/>
    </row>
    <row r="17" spans="14:15">
      <c r="N17" s="38"/>
      <c r="O17" s="38"/>
    </row>
    <row r="18" spans="14:15">
      <c r="N18" s="38"/>
      <c r="O18" s="38"/>
    </row>
    <row r="19" spans="14:15">
      <c r="N19" s="38"/>
      <c r="O19" s="38"/>
    </row>
    <row r="20" spans="14:15">
      <c r="N20" s="38"/>
      <c r="O20" s="38"/>
    </row>
    <row r="21" spans="14:15">
      <c r="N21" s="38"/>
      <c r="O21" s="38"/>
    </row>
    <row r="22" spans="14:15">
      <c r="N22" s="38"/>
      <c r="O22" s="38"/>
    </row>
    <row r="23" spans="14:15">
      <c r="N23" s="38"/>
      <c r="O23" s="38"/>
    </row>
    <row r="24" spans="14:15">
      <c r="N24" s="38"/>
      <c r="O24" s="38"/>
    </row>
    <row r="25" spans="14:15" hidden="1">
      <c r="N25" s="38"/>
      <c r="O25" s="38"/>
    </row>
    <row r="26" spans="14:15" hidden="1">
      <c r="N26" s="38"/>
      <c r="O26" s="38"/>
    </row>
    <row r="27" spans="14:15" hidden="1">
      <c r="N27" s="38"/>
      <c r="O27" s="38"/>
    </row>
    <row r="28" spans="14:15" hidden="1">
      <c r="N28" s="38"/>
      <c r="O28" s="38"/>
    </row>
    <row r="29" spans="14:15">
      <c r="N29" s="38"/>
      <c r="O29" s="38"/>
    </row>
    <row r="30" spans="14:15">
      <c r="N30" s="38"/>
      <c r="O30" s="38"/>
    </row>
    <row r="31" spans="14:15">
      <c r="N31" s="38"/>
      <c r="O31" s="38"/>
    </row>
    <row r="32" spans="14:15">
      <c r="N32" s="38"/>
      <c r="O32" s="38"/>
    </row>
    <row r="33" spans="2:15" hidden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 hidden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2:15" hidden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5" hidden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2:15" hidden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2:15" hidden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5" hidden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idden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2:15" hidden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2:15" hidden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3:Z105"/>
  <sheetViews>
    <sheetView showGridLines="0" showRowColHeaders="0" zoomScale="70" zoomScaleNormal="70" workbookViewId="0">
      <selection activeCell="D50" sqref="D50"/>
    </sheetView>
  </sheetViews>
  <sheetFormatPr defaultColWidth="8.7109375" defaultRowHeight="15"/>
  <cols>
    <col min="1" max="1" width="9.85546875" customWidth="1"/>
    <col min="2" max="2" width="65.7109375" customWidth="1"/>
    <col min="3" max="3" width="17.28515625" customWidth="1"/>
    <col min="4" max="4" width="15.5703125" customWidth="1"/>
    <col min="5" max="23" width="13.28515625" customWidth="1"/>
    <col min="26" max="26" width="9.85546875" bestFit="1" customWidth="1"/>
  </cols>
  <sheetData>
    <row r="3" spans="1:26">
      <c r="V3" s="123"/>
    </row>
    <row r="4" spans="1:26">
      <c r="V4" s="123"/>
      <c r="W4" s="123"/>
    </row>
    <row r="5" spans="1:26">
      <c r="V5" s="123"/>
      <c r="W5" s="123"/>
    </row>
    <row r="6" spans="1:26" ht="17.25" customHeight="1">
      <c r="B6" s="256"/>
      <c r="C6" s="256"/>
      <c r="D6" s="256"/>
      <c r="E6" s="269"/>
      <c r="F6" s="269"/>
      <c r="G6" s="269"/>
      <c r="H6" s="269"/>
      <c r="W6" s="123"/>
    </row>
    <row r="7" spans="1:26" ht="17.25" customHeight="1">
      <c r="B7" s="269"/>
      <c r="C7" s="269"/>
      <c r="D7" s="269"/>
      <c r="E7" s="269"/>
      <c r="F7" s="269"/>
      <c r="G7" s="269"/>
      <c r="H7" s="269"/>
    </row>
    <row r="8" spans="1:26" ht="20.45" customHeight="1">
      <c r="B8" s="6" t="s">
        <v>10</v>
      </c>
      <c r="C8" s="6"/>
      <c r="D8" s="6"/>
      <c r="E8" s="2"/>
      <c r="F8" s="2"/>
      <c r="G8" s="2"/>
      <c r="H8" s="2"/>
    </row>
    <row r="9" spans="1:26" ht="20.45" customHeight="1">
      <c r="B9" s="78"/>
      <c r="C9" s="82" t="s">
        <v>302</v>
      </c>
      <c r="D9" s="82">
        <v>2024</v>
      </c>
      <c r="E9" s="109" t="str">
        <f>'BP (Ativo)'!E9</f>
        <v>9M24</v>
      </c>
      <c r="F9" s="109" t="s">
        <v>273</v>
      </c>
      <c r="G9" s="109" t="s">
        <v>228</v>
      </c>
      <c r="H9" s="82">
        <v>2023</v>
      </c>
      <c r="I9" s="164" t="s">
        <v>212</v>
      </c>
      <c r="J9" s="141" t="s">
        <v>251</v>
      </c>
      <c r="K9" s="82" t="s">
        <v>230</v>
      </c>
      <c r="L9" s="82">
        <v>2022</v>
      </c>
      <c r="M9" s="164" t="s">
        <v>252</v>
      </c>
      <c r="N9" s="141" t="s">
        <v>253</v>
      </c>
      <c r="O9" s="82" t="s">
        <v>233</v>
      </c>
      <c r="P9" s="82">
        <v>2021</v>
      </c>
      <c r="Q9" s="164" t="s">
        <v>254</v>
      </c>
      <c r="R9" s="141" t="s">
        <v>255</v>
      </c>
      <c r="S9" s="82" t="s">
        <v>236</v>
      </c>
      <c r="T9" s="82">
        <v>2020</v>
      </c>
      <c r="U9" s="82" t="s">
        <v>256</v>
      </c>
      <c r="V9" s="82" t="s">
        <v>257</v>
      </c>
      <c r="W9" s="82" t="s">
        <v>258</v>
      </c>
    </row>
    <row r="10" spans="1:26" ht="20.45" customHeight="1">
      <c r="A10" s="19"/>
      <c r="B10" s="15" t="s">
        <v>84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6" ht="20.45" customHeight="1">
      <c r="A11" s="19"/>
      <c r="B11" s="35" t="s">
        <v>102</v>
      </c>
      <c r="C11" s="16">
        <v>415603</v>
      </c>
      <c r="D11" s="16">
        <v>397176</v>
      </c>
      <c r="E11" s="16">
        <v>391219</v>
      </c>
      <c r="F11" s="16">
        <v>313219</v>
      </c>
      <c r="G11" s="16">
        <v>263758</v>
      </c>
      <c r="H11" s="16">
        <v>474756</v>
      </c>
      <c r="I11" s="16">
        <v>342487</v>
      </c>
      <c r="J11" s="16">
        <v>381013</v>
      </c>
      <c r="K11" s="16">
        <v>353747</v>
      </c>
      <c r="L11" s="16">
        <v>503110</v>
      </c>
      <c r="M11" s="16">
        <v>529481</v>
      </c>
      <c r="N11" s="16">
        <v>432610</v>
      </c>
      <c r="O11" s="16">
        <v>366534</v>
      </c>
      <c r="P11" s="16">
        <v>383786</v>
      </c>
      <c r="Q11" s="16">
        <v>647726</v>
      </c>
      <c r="R11" s="16">
        <v>419243</v>
      </c>
      <c r="S11" s="16">
        <v>379760</v>
      </c>
      <c r="T11" s="16">
        <v>465939</v>
      </c>
      <c r="U11" s="16">
        <v>440355</v>
      </c>
      <c r="V11" s="16">
        <v>377972</v>
      </c>
      <c r="W11" s="16">
        <v>319394</v>
      </c>
      <c r="Z11" s="123"/>
    </row>
    <row r="12" spans="1:26" ht="20.45" customHeight="1">
      <c r="A12" s="19"/>
      <c r="B12" s="35" t="s">
        <v>303</v>
      </c>
      <c r="C12" s="16">
        <v>269598</v>
      </c>
      <c r="D12" s="16">
        <v>237001</v>
      </c>
      <c r="E12" s="16">
        <v>2178813</v>
      </c>
      <c r="F12" s="16">
        <v>2136808</v>
      </c>
      <c r="G12" s="16">
        <v>1998633</v>
      </c>
      <c r="H12" s="16">
        <v>1858013</v>
      </c>
      <c r="I12" s="16">
        <v>167981</v>
      </c>
      <c r="J12" s="16">
        <v>32860</v>
      </c>
      <c r="K12" s="16">
        <v>168382</v>
      </c>
      <c r="L12" s="16">
        <v>33707</v>
      </c>
      <c r="M12" s="16">
        <v>187950</v>
      </c>
      <c r="N12" s="16">
        <v>39585</v>
      </c>
      <c r="O12" s="16">
        <v>164700</v>
      </c>
      <c r="P12" s="16">
        <v>470536</v>
      </c>
      <c r="Q12" s="16">
        <v>596932</v>
      </c>
      <c r="R12" s="16">
        <v>465419</v>
      </c>
      <c r="S12" s="16">
        <v>694504</v>
      </c>
      <c r="T12" s="16">
        <v>764810</v>
      </c>
      <c r="U12" s="16">
        <v>1103848</v>
      </c>
      <c r="V12" s="16">
        <v>902558</v>
      </c>
      <c r="W12" s="16">
        <v>1101429</v>
      </c>
      <c r="Z12" s="123"/>
    </row>
    <row r="13" spans="1:26" ht="20.45" customHeight="1">
      <c r="A13" s="19"/>
      <c r="B13" s="35" t="s">
        <v>103</v>
      </c>
      <c r="C13" s="16">
        <v>79351</v>
      </c>
      <c r="D13" s="16">
        <v>29006</v>
      </c>
      <c r="E13" s="16">
        <v>690788</v>
      </c>
      <c r="F13" s="16">
        <v>19200</v>
      </c>
      <c r="G13" s="16">
        <v>19994</v>
      </c>
      <c r="H13" s="16">
        <v>19513</v>
      </c>
      <c r="I13" s="16">
        <v>18016</v>
      </c>
      <c r="J13" s="16">
        <v>14404</v>
      </c>
      <c r="K13" s="16">
        <v>63498</v>
      </c>
      <c r="L13" s="16">
        <v>109881</v>
      </c>
      <c r="M13" s="16">
        <v>127142</v>
      </c>
      <c r="N13" s="16">
        <v>99031</v>
      </c>
      <c r="O13" s="16">
        <v>53931</v>
      </c>
      <c r="P13" s="16">
        <v>157444</v>
      </c>
      <c r="Q13" s="16">
        <v>120359</v>
      </c>
      <c r="R13" s="16">
        <v>106446</v>
      </c>
      <c r="S13" s="16">
        <v>52947</v>
      </c>
      <c r="T13" s="16">
        <v>128012</v>
      </c>
      <c r="U13" s="16">
        <v>100275</v>
      </c>
      <c r="V13" s="16">
        <v>65566</v>
      </c>
      <c r="W13" s="16">
        <v>45618</v>
      </c>
    </row>
    <row r="14" spans="1:26" ht="20.45" customHeight="1">
      <c r="A14" s="19"/>
      <c r="B14" s="35" t="s">
        <v>104</v>
      </c>
      <c r="C14" s="16">
        <v>196247</v>
      </c>
      <c r="D14" s="16">
        <v>202835</v>
      </c>
      <c r="E14" s="16">
        <v>194869</v>
      </c>
      <c r="F14" s="16">
        <v>148373</v>
      </c>
      <c r="G14" s="16">
        <v>172666</v>
      </c>
      <c r="H14" s="16">
        <v>170796</v>
      </c>
      <c r="I14" s="16">
        <v>174277</v>
      </c>
      <c r="J14" s="16">
        <v>167914</v>
      </c>
      <c r="K14" s="16">
        <v>172213</v>
      </c>
      <c r="L14" s="16">
        <v>176252</v>
      </c>
      <c r="M14" s="16">
        <v>133216</v>
      </c>
      <c r="N14" s="16">
        <v>133327</v>
      </c>
      <c r="O14" s="16">
        <v>137352</v>
      </c>
      <c r="P14" s="16">
        <v>144387</v>
      </c>
      <c r="Q14" s="16">
        <v>103356</v>
      </c>
      <c r="R14" s="16">
        <v>143143</v>
      </c>
      <c r="S14" s="16">
        <v>138183</v>
      </c>
      <c r="T14" s="16">
        <v>165241</v>
      </c>
      <c r="U14" s="16">
        <v>116627</v>
      </c>
      <c r="V14" s="16">
        <v>137428</v>
      </c>
      <c r="W14" s="16">
        <v>62146</v>
      </c>
    </row>
    <row r="15" spans="1:26" ht="20.45" customHeight="1">
      <c r="A15" s="19"/>
      <c r="B15" s="35" t="s">
        <v>105</v>
      </c>
      <c r="C15" s="16">
        <v>106697</v>
      </c>
      <c r="D15" s="16">
        <v>97441</v>
      </c>
      <c r="E15" s="16">
        <v>111018</v>
      </c>
      <c r="F15" s="16">
        <v>107569</v>
      </c>
      <c r="G15" s="16">
        <v>109211</v>
      </c>
      <c r="H15" s="16">
        <v>113258</v>
      </c>
      <c r="I15" s="16">
        <v>113302</v>
      </c>
      <c r="J15" s="16">
        <v>110902</v>
      </c>
      <c r="K15" s="16">
        <v>108196</v>
      </c>
      <c r="L15" s="16">
        <v>116248</v>
      </c>
      <c r="M15" s="16">
        <v>125249</v>
      </c>
      <c r="N15" s="16">
        <v>146988</v>
      </c>
      <c r="O15" s="16">
        <v>103140</v>
      </c>
      <c r="P15" s="16">
        <v>111160</v>
      </c>
      <c r="Q15" s="16">
        <v>144371</v>
      </c>
      <c r="R15" s="16">
        <v>182656</v>
      </c>
      <c r="S15" s="16">
        <v>217261</v>
      </c>
      <c r="T15" s="16">
        <v>172619</v>
      </c>
      <c r="U15" s="16">
        <v>167120</v>
      </c>
      <c r="V15" s="16">
        <v>164231</v>
      </c>
      <c r="W15" s="16">
        <v>169731</v>
      </c>
    </row>
    <row r="16" spans="1:26" ht="20.45" customHeight="1">
      <c r="A16" s="19"/>
      <c r="B16" s="35" t="s">
        <v>106</v>
      </c>
      <c r="C16" s="16">
        <v>40052</v>
      </c>
      <c r="D16" s="16">
        <v>49675</v>
      </c>
      <c r="E16" s="16">
        <v>48256</v>
      </c>
      <c r="F16" s="16">
        <v>48798</v>
      </c>
      <c r="G16" s="16">
        <v>60770</v>
      </c>
      <c r="H16" s="16">
        <v>71026</v>
      </c>
      <c r="I16" s="16">
        <v>81559</v>
      </c>
      <c r="J16" s="16">
        <v>88734</v>
      </c>
      <c r="K16" s="16">
        <v>86750</v>
      </c>
      <c r="L16" s="16">
        <v>84377</v>
      </c>
      <c r="M16" s="16">
        <v>81236</v>
      </c>
      <c r="N16" s="16">
        <v>79500</v>
      </c>
      <c r="O16" s="16">
        <v>76371</v>
      </c>
      <c r="P16" s="16">
        <v>75257</v>
      </c>
      <c r="Q16" s="16">
        <v>72641</v>
      </c>
      <c r="R16" s="16">
        <v>70528</v>
      </c>
      <c r="S16" s="16">
        <v>68133</v>
      </c>
      <c r="T16" s="16">
        <v>66206</v>
      </c>
      <c r="U16" s="16">
        <v>64504</v>
      </c>
      <c r="V16" s="16">
        <v>67850</v>
      </c>
      <c r="W16" s="16">
        <v>63209</v>
      </c>
    </row>
    <row r="17" spans="1:26" ht="20.45" customHeight="1">
      <c r="A17" s="19"/>
      <c r="B17" s="35" t="s">
        <v>107</v>
      </c>
      <c r="C17" s="16">
        <v>582870</v>
      </c>
      <c r="D17" s="16">
        <v>744133</v>
      </c>
      <c r="E17" s="16">
        <v>151017</v>
      </c>
      <c r="F17" s="16">
        <v>867464</v>
      </c>
      <c r="G17" s="16">
        <v>1380595</v>
      </c>
      <c r="H17" s="16">
        <v>1565563</v>
      </c>
      <c r="I17" s="16">
        <v>1079062</v>
      </c>
      <c r="J17" s="16">
        <v>942479</v>
      </c>
      <c r="K17" s="16">
        <v>1045725</v>
      </c>
      <c r="L17" s="16">
        <v>1406958</v>
      </c>
      <c r="M17" s="16">
        <v>685082</v>
      </c>
      <c r="N17" s="16">
        <v>685082</v>
      </c>
      <c r="O17" s="16">
        <v>799947</v>
      </c>
      <c r="P17" s="16">
        <v>799947</v>
      </c>
      <c r="Q17" s="16">
        <v>479093</v>
      </c>
      <c r="R17" s="16">
        <v>479093</v>
      </c>
      <c r="S17" s="16">
        <v>891998</v>
      </c>
      <c r="T17" s="16">
        <v>891998</v>
      </c>
      <c r="U17" s="16">
        <v>781769</v>
      </c>
      <c r="V17" s="16">
        <v>781769</v>
      </c>
      <c r="W17" s="16">
        <v>781769</v>
      </c>
    </row>
    <row r="18" spans="1:26" ht="20.45" customHeight="1">
      <c r="A18" s="19"/>
      <c r="B18" s="35" t="s">
        <v>108</v>
      </c>
      <c r="C18" s="16">
        <v>48969</v>
      </c>
      <c r="D18" s="16">
        <v>51397</v>
      </c>
      <c r="E18" s="16">
        <v>72931</v>
      </c>
      <c r="F18" s="16">
        <v>77213</v>
      </c>
      <c r="G18" s="16">
        <v>55319</v>
      </c>
      <c r="H18" s="16">
        <v>58466</v>
      </c>
      <c r="I18" s="16">
        <v>62079</v>
      </c>
      <c r="J18" s="16">
        <v>59165</v>
      </c>
      <c r="K18" s="16">
        <v>60968</v>
      </c>
      <c r="L18" s="16">
        <v>68283</v>
      </c>
      <c r="M18" s="16">
        <v>65816</v>
      </c>
      <c r="N18" s="16">
        <v>67309</v>
      </c>
      <c r="O18" s="16">
        <v>53887</v>
      </c>
      <c r="P18" s="16">
        <v>58625</v>
      </c>
      <c r="Q18" s="16">
        <v>61562</v>
      </c>
      <c r="R18" s="16">
        <v>58852</v>
      </c>
      <c r="S18" s="16">
        <v>48294</v>
      </c>
      <c r="T18" s="16">
        <v>52106</v>
      </c>
      <c r="U18" s="16">
        <v>57845</v>
      </c>
      <c r="V18" s="16">
        <v>54799</v>
      </c>
      <c r="W18" s="16">
        <v>46743</v>
      </c>
    </row>
    <row r="19" spans="1:26" ht="20.45" customHeight="1">
      <c r="A19" s="19"/>
      <c r="B19" s="35" t="s">
        <v>97</v>
      </c>
      <c r="C19" s="16">
        <v>0</v>
      </c>
      <c r="D19" s="16">
        <v>0</v>
      </c>
      <c r="E19" s="16" t="s">
        <v>19</v>
      </c>
      <c r="F19" s="16" t="s">
        <v>19</v>
      </c>
      <c r="G19" s="16" t="s">
        <v>19</v>
      </c>
      <c r="H19" s="16" t="s">
        <v>19</v>
      </c>
      <c r="I19" s="16">
        <v>41742</v>
      </c>
      <c r="J19" s="16">
        <v>105020</v>
      </c>
      <c r="K19" s="16">
        <v>109584</v>
      </c>
      <c r="L19" s="16">
        <v>90526</v>
      </c>
      <c r="M19" s="16">
        <v>91693</v>
      </c>
      <c r="N19" s="16">
        <v>128499</v>
      </c>
      <c r="O19" s="16">
        <v>109824</v>
      </c>
      <c r="P19" s="16">
        <v>6130</v>
      </c>
      <c r="Q19" s="16" t="s">
        <v>19</v>
      </c>
      <c r="R19" s="16">
        <v>59032</v>
      </c>
      <c r="S19" s="16" t="s">
        <v>19</v>
      </c>
      <c r="T19" s="16" t="s">
        <v>19</v>
      </c>
      <c r="U19" s="16" t="s">
        <v>19</v>
      </c>
      <c r="V19" s="16" t="s">
        <v>19</v>
      </c>
      <c r="W19" s="16" t="s">
        <v>19</v>
      </c>
    </row>
    <row r="20" spans="1:26" ht="20.45" customHeight="1">
      <c r="A20" s="19"/>
      <c r="B20" s="35" t="s">
        <v>263</v>
      </c>
      <c r="C20" s="16">
        <v>0</v>
      </c>
      <c r="D20" s="16">
        <v>0</v>
      </c>
      <c r="E20" s="16" t="s">
        <v>19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>
        <v>705171</v>
      </c>
      <c r="L20" s="16">
        <v>672416</v>
      </c>
      <c r="M20" s="16">
        <v>653967</v>
      </c>
      <c r="N20" s="16">
        <v>668691</v>
      </c>
      <c r="O20" s="16">
        <v>663719</v>
      </c>
      <c r="P20" s="16">
        <v>636292</v>
      </c>
      <c r="Q20" s="16">
        <v>572490</v>
      </c>
      <c r="R20" s="16">
        <v>549513</v>
      </c>
      <c r="S20" s="16">
        <v>522988</v>
      </c>
      <c r="T20" s="16">
        <v>536155</v>
      </c>
      <c r="U20" s="16">
        <v>515887</v>
      </c>
      <c r="V20" s="16" t="s">
        <v>19</v>
      </c>
      <c r="W20" s="16" t="s">
        <v>19</v>
      </c>
    </row>
    <row r="21" spans="1:26" ht="20.45" customHeight="1">
      <c r="A21" s="19"/>
      <c r="B21" s="35" t="s">
        <v>109</v>
      </c>
      <c r="C21" s="16">
        <v>14791</v>
      </c>
      <c r="D21" s="16">
        <v>14782</v>
      </c>
      <c r="E21" s="16">
        <v>13625</v>
      </c>
      <c r="F21" s="16">
        <v>13655</v>
      </c>
      <c r="G21" s="16">
        <v>11028</v>
      </c>
      <c r="H21" s="16">
        <v>15765</v>
      </c>
      <c r="I21" s="16">
        <v>15502</v>
      </c>
      <c r="J21" s="16">
        <v>15415</v>
      </c>
      <c r="K21" s="16">
        <v>11786</v>
      </c>
      <c r="L21" s="16">
        <v>9893</v>
      </c>
      <c r="M21" s="16">
        <v>5360</v>
      </c>
      <c r="N21" s="16">
        <v>6960</v>
      </c>
      <c r="O21" s="16">
        <v>8691</v>
      </c>
      <c r="P21" s="16">
        <v>9829</v>
      </c>
      <c r="Q21" s="16">
        <v>11445</v>
      </c>
      <c r="R21" s="16">
        <v>6221</v>
      </c>
      <c r="S21" s="16">
        <v>7936</v>
      </c>
      <c r="T21" s="16">
        <v>8702</v>
      </c>
      <c r="U21" s="16">
        <v>11815</v>
      </c>
      <c r="V21" s="16">
        <v>13769</v>
      </c>
      <c r="W21" s="16">
        <v>15249</v>
      </c>
    </row>
    <row r="22" spans="1:26" ht="20.45" customHeight="1">
      <c r="A22" s="19"/>
      <c r="B22" s="35" t="s">
        <v>110</v>
      </c>
      <c r="C22" s="16">
        <v>126866</v>
      </c>
      <c r="D22" s="16">
        <v>117062</v>
      </c>
      <c r="E22" s="16">
        <v>127223</v>
      </c>
      <c r="F22" s="16">
        <v>180572</v>
      </c>
      <c r="G22" s="16">
        <v>194015</v>
      </c>
      <c r="H22" s="16">
        <v>204176</v>
      </c>
      <c r="I22" s="16">
        <v>180157</v>
      </c>
      <c r="J22" s="16">
        <v>161140</v>
      </c>
      <c r="K22" s="16">
        <v>196009</v>
      </c>
      <c r="L22" s="16">
        <v>179448</v>
      </c>
      <c r="M22" s="16">
        <v>194659</v>
      </c>
      <c r="N22" s="16">
        <v>184697</v>
      </c>
      <c r="O22" s="16">
        <v>394686</v>
      </c>
      <c r="P22" s="16">
        <v>326500</v>
      </c>
      <c r="Q22" s="16">
        <v>167415</v>
      </c>
      <c r="R22" s="16">
        <v>146097</v>
      </c>
      <c r="S22" s="16">
        <v>162915</v>
      </c>
      <c r="T22" s="16">
        <v>172668</v>
      </c>
      <c r="U22" s="16">
        <v>157972</v>
      </c>
      <c r="V22" s="16">
        <v>185238</v>
      </c>
      <c r="W22" s="16">
        <v>168299</v>
      </c>
    </row>
    <row r="23" spans="1:26" ht="20.45" customHeight="1">
      <c r="A23" s="19"/>
      <c r="B23" s="52" t="s">
        <v>95</v>
      </c>
      <c r="C23" s="110">
        <v>1881044</v>
      </c>
      <c r="D23" s="110">
        <v>1940508</v>
      </c>
      <c r="E23" s="110">
        <v>3979759</v>
      </c>
      <c r="F23" s="111">
        <v>3912871</v>
      </c>
      <c r="G23" s="111">
        <v>4265989</v>
      </c>
      <c r="H23" s="111">
        <v>4551332</v>
      </c>
      <c r="I23" s="111">
        <v>2276164</v>
      </c>
      <c r="J23" s="111">
        <v>2079046</v>
      </c>
      <c r="K23" s="111">
        <v>3082029</v>
      </c>
      <c r="L23" s="111">
        <v>3451099</v>
      </c>
      <c r="M23" s="111">
        <v>2880851</v>
      </c>
      <c r="N23" s="111">
        <v>2672279</v>
      </c>
      <c r="O23" s="111">
        <v>2932782</v>
      </c>
      <c r="P23" s="111">
        <v>3179893</v>
      </c>
      <c r="Q23" s="111">
        <v>2977390</v>
      </c>
      <c r="R23" s="111">
        <v>2686243</v>
      </c>
      <c r="S23" s="111">
        <v>3184919</v>
      </c>
      <c r="T23" s="111">
        <v>3424456</v>
      </c>
      <c r="U23" s="111">
        <v>3518017</v>
      </c>
      <c r="V23" s="111">
        <v>2751180</v>
      </c>
      <c r="W23" s="111">
        <v>2773587</v>
      </c>
    </row>
    <row r="24" spans="1:26" ht="20.45" customHeight="1">
      <c r="A24" s="19"/>
      <c r="B24" s="3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6" ht="20.45" customHeight="1">
      <c r="A25" s="19"/>
      <c r="B25" s="52" t="s">
        <v>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6" ht="20.45" customHeight="1">
      <c r="A26" s="19"/>
      <c r="B26" s="35" t="s">
        <v>303</v>
      </c>
      <c r="C26" s="16">
        <v>1423337</v>
      </c>
      <c r="D26" s="16">
        <v>794923</v>
      </c>
      <c r="E26" s="16">
        <v>1021996</v>
      </c>
      <c r="F26" s="16">
        <v>1019278</v>
      </c>
      <c r="G26" s="16">
        <v>1015429</v>
      </c>
      <c r="H26" s="16">
        <v>1010080</v>
      </c>
      <c r="I26" s="16">
        <v>4786709</v>
      </c>
      <c r="J26" s="16">
        <v>4639646</v>
      </c>
      <c r="K26" s="16">
        <v>4833118</v>
      </c>
      <c r="L26" s="16">
        <v>4925359</v>
      </c>
      <c r="M26" s="16">
        <v>5389788</v>
      </c>
      <c r="N26" s="16">
        <v>5219541</v>
      </c>
      <c r="O26" s="16">
        <v>4717783</v>
      </c>
      <c r="P26" s="16">
        <v>5558924</v>
      </c>
      <c r="Q26" s="16">
        <v>5416349</v>
      </c>
      <c r="R26" s="16">
        <v>7466511</v>
      </c>
      <c r="S26" s="16">
        <v>8507067</v>
      </c>
      <c r="T26" s="16">
        <v>8120901</v>
      </c>
      <c r="U26" s="16">
        <v>8845011</v>
      </c>
      <c r="V26" s="16">
        <v>8661730</v>
      </c>
      <c r="W26" s="16">
        <v>8317189</v>
      </c>
    </row>
    <row r="27" spans="1:26" ht="20.45" customHeight="1">
      <c r="A27" s="19"/>
      <c r="B27" s="35" t="s">
        <v>111</v>
      </c>
      <c r="C27" s="16">
        <v>1295380</v>
      </c>
      <c r="D27" s="16">
        <v>1310243</v>
      </c>
      <c r="E27" s="16">
        <v>1408679</v>
      </c>
      <c r="F27" s="16">
        <v>955936</v>
      </c>
      <c r="G27" s="16">
        <v>930912</v>
      </c>
      <c r="H27" s="16">
        <v>869579</v>
      </c>
      <c r="I27" s="16">
        <v>791368</v>
      </c>
      <c r="J27" s="16">
        <v>748944</v>
      </c>
      <c r="K27" s="16">
        <v>650051</v>
      </c>
      <c r="L27" s="16">
        <v>646368</v>
      </c>
      <c r="M27" s="16">
        <v>523196</v>
      </c>
      <c r="N27" s="16">
        <v>552313</v>
      </c>
      <c r="O27" s="16">
        <v>655779</v>
      </c>
      <c r="P27" s="16">
        <v>678897</v>
      </c>
      <c r="Q27" s="16">
        <v>669926</v>
      </c>
      <c r="R27" s="16">
        <v>720727</v>
      </c>
      <c r="S27" s="16">
        <v>527017</v>
      </c>
      <c r="T27" s="16">
        <v>773560</v>
      </c>
      <c r="U27" s="16">
        <v>419456</v>
      </c>
      <c r="V27" s="16">
        <v>478530</v>
      </c>
      <c r="W27" s="16">
        <v>320615</v>
      </c>
      <c r="Z27" s="123"/>
    </row>
    <row r="28" spans="1:26" ht="20.45" customHeight="1">
      <c r="A28" s="19"/>
      <c r="B28" s="35" t="s">
        <v>112</v>
      </c>
      <c r="C28" s="16">
        <v>488555</v>
      </c>
      <c r="D28" s="16">
        <v>485378</v>
      </c>
      <c r="E28" s="16">
        <v>477737</v>
      </c>
      <c r="F28" s="16">
        <v>346376</v>
      </c>
      <c r="G28" s="16">
        <v>347121</v>
      </c>
      <c r="H28" s="16">
        <v>351528</v>
      </c>
      <c r="I28" s="16">
        <v>352409</v>
      </c>
      <c r="J28" s="16">
        <v>360402</v>
      </c>
      <c r="K28" s="16">
        <v>361382</v>
      </c>
      <c r="L28" s="16">
        <v>361301</v>
      </c>
      <c r="M28" s="16">
        <v>355454</v>
      </c>
      <c r="N28" s="16">
        <v>356154</v>
      </c>
      <c r="O28" s="16">
        <v>342836</v>
      </c>
      <c r="P28" s="16">
        <v>334047</v>
      </c>
      <c r="Q28" s="16">
        <v>310502</v>
      </c>
      <c r="R28" s="16">
        <v>301637</v>
      </c>
      <c r="S28" s="16">
        <v>258156</v>
      </c>
      <c r="T28" s="16">
        <v>262745</v>
      </c>
      <c r="U28" s="16" t="s">
        <v>19</v>
      </c>
      <c r="V28" s="16">
        <v>144</v>
      </c>
      <c r="W28" s="16">
        <v>144</v>
      </c>
      <c r="Z28" s="123"/>
    </row>
    <row r="29" spans="1:26" ht="20.45" customHeight="1">
      <c r="A29" s="19"/>
      <c r="B29" s="35" t="s">
        <v>113</v>
      </c>
      <c r="C29" s="16">
        <v>3770</v>
      </c>
      <c r="D29" s="16">
        <v>9346</v>
      </c>
      <c r="E29" s="16">
        <v>9548</v>
      </c>
      <c r="F29" s="16">
        <v>9023</v>
      </c>
      <c r="G29" s="16">
        <v>6445</v>
      </c>
      <c r="H29" s="16">
        <v>4564</v>
      </c>
      <c r="I29" s="16">
        <v>3982</v>
      </c>
      <c r="J29" s="16">
        <v>3552</v>
      </c>
      <c r="K29" s="16">
        <v>4893</v>
      </c>
      <c r="L29" s="16">
        <v>5299</v>
      </c>
      <c r="M29" s="16">
        <v>4862</v>
      </c>
      <c r="N29" s="16">
        <v>4407</v>
      </c>
      <c r="O29" s="16">
        <v>3901</v>
      </c>
      <c r="P29" s="16">
        <v>2541</v>
      </c>
      <c r="Q29" s="16">
        <v>2327</v>
      </c>
      <c r="R29" s="16">
        <v>2748</v>
      </c>
      <c r="S29" s="16">
        <v>3585</v>
      </c>
      <c r="T29" s="16">
        <v>56953</v>
      </c>
      <c r="U29" s="16">
        <v>60027</v>
      </c>
      <c r="V29" s="16">
        <v>55043</v>
      </c>
      <c r="W29" s="16">
        <v>53236</v>
      </c>
      <c r="Z29" s="123"/>
    </row>
    <row r="30" spans="1:26" ht="20.45" customHeight="1">
      <c r="A30" s="19"/>
      <c r="B30" s="36" t="s">
        <v>114</v>
      </c>
      <c r="C30" s="16">
        <v>839521</v>
      </c>
      <c r="D30" s="16">
        <v>837998</v>
      </c>
      <c r="E30" s="16">
        <v>1073304</v>
      </c>
      <c r="F30" s="16">
        <v>1065503</v>
      </c>
      <c r="G30" s="16">
        <v>1062633</v>
      </c>
      <c r="H30" s="16">
        <v>1050844</v>
      </c>
      <c r="I30" s="16">
        <v>1102333</v>
      </c>
      <c r="J30" s="16">
        <v>1087912</v>
      </c>
      <c r="K30" s="16">
        <v>1084530</v>
      </c>
      <c r="L30" s="16">
        <v>1112069</v>
      </c>
      <c r="M30" s="16">
        <v>1254241</v>
      </c>
      <c r="N30" s="16">
        <v>1247322</v>
      </c>
      <c r="O30" s="16">
        <v>1241447</v>
      </c>
      <c r="P30" s="16">
        <v>1231957</v>
      </c>
      <c r="Q30" s="16">
        <v>1397967</v>
      </c>
      <c r="R30" s="16">
        <v>1396224</v>
      </c>
      <c r="S30" s="16">
        <v>1394061</v>
      </c>
      <c r="T30" s="16">
        <v>1391479</v>
      </c>
      <c r="U30" s="16">
        <v>1389939</v>
      </c>
      <c r="V30" s="16">
        <v>1390903</v>
      </c>
      <c r="W30" s="16">
        <v>1378408</v>
      </c>
    </row>
    <row r="31" spans="1:26" ht="20.45" customHeight="1">
      <c r="A31" s="19"/>
      <c r="B31" s="36" t="s">
        <v>40</v>
      </c>
      <c r="C31" s="16">
        <v>451778</v>
      </c>
      <c r="D31" s="16">
        <v>444327</v>
      </c>
      <c r="E31" s="16">
        <v>409050</v>
      </c>
      <c r="F31" s="16">
        <v>411806</v>
      </c>
      <c r="G31" s="16">
        <v>431421</v>
      </c>
      <c r="H31" s="16">
        <v>423574</v>
      </c>
      <c r="I31" s="16">
        <v>413618</v>
      </c>
      <c r="J31" s="16">
        <v>406605</v>
      </c>
      <c r="K31" s="16">
        <v>397885</v>
      </c>
      <c r="L31" s="16">
        <v>397040</v>
      </c>
      <c r="M31" s="16">
        <v>439929</v>
      </c>
      <c r="N31" s="16">
        <v>460315</v>
      </c>
      <c r="O31" s="16">
        <v>449005</v>
      </c>
      <c r="P31" s="16">
        <v>438043</v>
      </c>
      <c r="Q31" s="16">
        <v>433876</v>
      </c>
      <c r="R31" s="16">
        <v>430735</v>
      </c>
      <c r="S31" s="16">
        <v>426183</v>
      </c>
      <c r="T31" s="16">
        <v>418548</v>
      </c>
      <c r="U31" s="16">
        <v>414087</v>
      </c>
      <c r="V31" s="16">
        <v>411641</v>
      </c>
      <c r="W31" s="16">
        <v>404957</v>
      </c>
    </row>
    <row r="32" spans="1:26" ht="20.45" customHeight="1">
      <c r="A32" s="19"/>
      <c r="B32" s="36" t="s">
        <v>275</v>
      </c>
      <c r="C32" s="16">
        <v>0</v>
      </c>
      <c r="D32" s="16">
        <v>0</v>
      </c>
      <c r="E32" s="16" t="s">
        <v>19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16" t="s">
        <v>19</v>
      </c>
      <c r="R32" s="16" t="s">
        <v>19</v>
      </c>
      <c r="S32" s="16" t="s">
        <v>19</v>
      </c>
      <c r="T32" s="16" t="s">
        <v>19</v>
      </c>
      <c r="U32" s="16" t="s">
        <v>19</v>
      </c>
      <c r="V32" s="16">
        <v>505641</v>
      </c>
      <c r="W32" s="16">
        <v>503653</v>
      </c>
    </row>
    <row r="33" spans="1:24" ht="20.45" customHeight="1">
      <c r="A33" s="19"/>
      <c r="B33" s="35" t="s">
        <v>109</v>
      </c>
      <c r="C33" s="16">
        <v>68517</v>
      </c>
      <c r="D33" s="16">
        <v>71110</v>
      </c>
      <c r="E33" s="16">
        <v>61570</v>
      </c>
      <c r="F33" s="16">
        <v>63957</v>
      </c>
      <c r="G33" s="16">
        <v>70653</v>
      </c>
      <c r="H33" s="16">
        <v>67450</v>
      </c>
      <c r="I33" s="16">
        <v>66789</v>
      </c>
      <c r="J33" s="16">
        <v>68287</v>
      </c>
      <c r="K33" s="16">
        <v>57301</v>
      </c>
      <c r="L33" s="16">
        <v>52474</v>
      </c>
      <c r="M33" s="16">
        <v>41599</v>
      </c>
      <c r="N33" s="16">
        <v>35472</v>
      </c>
      <c r="O33" s="16">
        <v>35548</v>
      </c>
      <c r="P33" s="16">
        <v>35621</v>
      </c>
      <c r="Q33" s="16">
        <v>35750</v>
      </c>
      <c r="R33" s="16">
        <v>32680</v>
      </c>
      <c r="S33" s="16">
        <v>35167</v>
      </c>
      <c r="T33" s="16">
        <v>35841</v>
      </c>
      <c r="U33" s="16">
        <v>35102</v>
      </c>
      <c r="V33" s="16">
        <v>34960</v>
      </c>
      <c r="W33" s="16">
        <v>36585</v>
      </c>
    </row>
    <row r="34" spans="1:24" ht="20.45" customHeight="1">
      <c r="A34" s="19"/>
      <c r="B34" s="35" t="s">
        <v>110</v>
      </c>
      <c r="C34" s="16">
        <v>108688</v>
      </c>
      <c r="D34" s="16">
        <v>105459</v>
      </c>
      <c r="E34" s="16">
        <v>100943</v>
      </c>
      <c r="F34" s="16">
        <v>91296</v>
      </c>
      <c r="G34" s="16">
        <v>89513</v>
      </c>
      <c r="H34" s="16">
        <v>89016</v>
      </c>
      <c r="I34" s="16">
        <v>101431</v>
      </c>
      <c r="J34" s="16">
        <v>146458</v>
      </c>
      <c r="K34" s="16">
        <v>145030</v>
      </c>
      <c r="L34" s="16">
        <v>145175</v>
      </c>
      <c r="M34" s="16">
        <v>146836</v>
      </c>
      <c r="N34" s="16">
        <v>143517</v>
      </c>
      <c r="O34" s="16">
        <v>139217</v>
      </c>
      <c r="P34" s="16">
        <v>135397</v>
      </c>
      <c r="Q34" s="16">
        <v>140859</v>
      </c>
      <c r="R34" s="16">
        <v>141747</v>
      </c>
      <c r="S34" s="16">
        <v>134499</v>
      </c>
      <c r="T34" s="16">
        <v>129211</v>
      </c>
      <c r="U34" s="16">
        <v>59424</v>
      </c>
      <c r="V34" s="16">
        <v>52623</v>
      </c>
      <c r="W34" s="16">
        <v>40450</v>
      </c>
    </row>
    <row r="35" spans="1:24" ht="20.45" customHeight="1">
      <c r="A35" s="19"/>
      <c r="B35" s="52" t="s">
        <v>192</v>
      </c>
      <c r="C35" s="111">
        <v>4679546</v>
      </c>
      <c r="D35" s="111">
        <v>4058784</v>
      </c>
      <c r="E35" s="111">
        <v>4562827</v>
      </c>
      <c r="F35" s="111">
        <v>3963175</v>
      </c>
      <c r="G35" s="111">
        <v>3954127</v>
      </c>
      <c r="H35" s="111">
        <v>3866635</v>
      </c>
      <c r="I35" s="111">
        <v>7618639</v>
      </c>
      <c r="J35" s="111">
        <v>7461806</v>
      </c>
      <c r="K35" s="111">
        <v>7534190</v>
      </c>
      <c r="L35" s="111">
        <v>7645085</v>
      </c>
      <c r="M35" s="111">
        <v>8155905</v>
      </c>
      <c r="N35" s="111">
        <v>8019041</v>
      </c>
      <c r="O35" s="111">
        <v>7585516</v>
      </c>
      <c r="P35" s="111">
        <v>8415427</v>
      </c>
      <c r="Q35" s="111">
        <v>8407556</v>
      </c>
      <c r="R35" s="111">
        <v>10493009</v>
      </c>
      <c r="S35" s="111">
        <v>11285735</v>
      </c>
      <c r="T35" s="111">
        <v>11189238</v>
      </c>
      <c r="U35" s="111">
        <v>11223046</v>
      </c>
      <c r="V35" s="111">
        <v>11591215</v>
      </c>
      <c r="W35" s="111">
        <v>11055237</v>
      </c>
    </row>
    <row r="36" spans="1:24" ht="20.45" customHeight="1">
      <c r="A36" s="19"/>
      <c r="B36" s="52" t="s">
        <v>194</v>
      </c>
      <c r="C36" s="111">
        <v>6560590</v>
      </c>
      <c r="D36" s="111">
        <v>5999292</v>
      </c>
      <c r="E36" s="111">
        <v>8542586</v>
      </c>
      <c r="F36" s="111">
        <v>7876046</v>
      </c>
      <c r="G36" s="111">
        <v>8220116</v>
      </c>
      <c r="H36" s="111">
        <v>8417967</v>
      </c>
      <c r="I36" s="111">
        <v>9894803</v>
      </c>
      <c r="J36" s="111">
        <v>9540852</v>
      </c>
      <c r="K36" s="111">
        <v>10616219</v>
      </c>
      <c r="L36" s="111">
        <v>11096184</v>
      </c>
      <c r="M36" s="111">
        <v>11036756</v>
      </c>
      <c r="N36" s="111">
        <v>10691320</v>
      </c>
      <c r="O36" s="111">
        <v>10518298</v>
      </c>
      <c r="P36" s="111">
        <v>11595320</v>
      </c>
      <c r="Q36" s="111">
        <v>11384946</v>
      </c>
      <c r="R36" s="111">
        <v>13179252</v>
      </c>
      <c r="S36" s="111">
        <v>14470654</v>
      </c>
      <c r="T36" s="111">
        <v>14613694</v>
      </c>
      <c r="U36" s="111">
        <v>14741063</v>
      </c>
      <c r="V36" s="111">
        <v>14342395</v>
      </c>
      <c r="W36" s="111">
        <v>13828824</v>
      </c>
    </row>
    <row r="37" spans="1:24" ht="20.45" customHeight="1">
      <c r="A37" s="19"/>
      <c r="B37" s="5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4" ht="20.45" customHeight="1">
      <c r="A38" s="19"/>
      <c r="B38" s="52" t="s">
        <v>195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4" ht="20.45" customHeight="1">
      <c r="A39" s="19"/>
      <c r="B39" s="35" t="s">
        <v>115</v>
      </c>
      <c r="C39" s="16">
        <v>5473724</v>
      </c>
      <c r="D39" s="16">
        <v>5473724</v>
      </c>
      <c r="E39" s="16">
        <v>5473724</v>
      </c>
      <c r="F39" s="16">
        <v>5473724</v>
      </c>
      <c r="G39" s="16">
        <v>5473724</v>
      </c>
      <c r="H39" s="16">
        <v>5473724</v>
      </c>
      <c r="I39" s="16">
        <v>5473724</v>
      </c>
      <c r="J39" s="16">
        <v>5473724</v>
      </c>
      <c r="K39" s="16">
        <v>5473724</v>
      </c>
      <c r="L39" s="16">
        <v>5473724</v>
      </c>
      <c r="M39" s="16">
        <v>4123724</v>
      </c>
      <c r="N39" s="16">
        <v>4123724</v>
      </c>
      <c r="O39" s="16">
        <v>4123724</v>
      </c>
      <c r="P39" s="16">
        <v>4123724</v>
      </c>
      <c r="Q39" s="16">
        <v>4000000</v>
      </c>
      <c r="R39" s="16">
        <v>4000000</v>
      </c>
      <c r="S39" s="16">
        <v>4000000</v>
      </c>
      <c r="T39" s="16">
        <v>4000000</v>
      </c>
      <c r="U39" s="16">
        <v>4000000</v>
      </c>
      <c r="V39" s="16">
        <v>2600000</v>
      </c>
      <c r="W39" s="16">
        <v>2600000</v>
      </c>
    </row>
    <row r="40" spans="1:24" ht="20.45" customHeight="1">
      <c r="A40" s="19"/>
      <c r="B40" s="35" t="s">
        <v>116</v>
      </c>
      <c r="C40" s="16">
        <v>6206007</v>
      </c>
      <c r="D40" s="16">
        <v>6206007</v>
      </c>
      <c r="E40" s="16">
        <v>4460605</v>
      </c>
      <c r="F40" s="16">
        <v>4460605</v>
      </c>
      <c r="G40" s="16">
        <v>4510298</v>
      </c>
      <c r="H40" s="16">
        <v>4733233</v>
      </c>
      <c r="I40" s="16">
        <v>3630532</v>
      </c>
      <c r="J40" s="16">
        <v>3630532</v>
      </c>
      <c r="K40" s="16">
        <v>3628085</v>
      </c>
      <c r="L40" s="16">
        <v>3628085</v>
      </c>
      <c r="M40" s="16">
        <v>2464672</v>
      </c>
      <c r="N40" s="16">
        <v>2464672</v>
      </c>
      <c r="O40" s="16">
        <v>2464672</v>
      </c>
      <c r="P40" s="16">
        <v>2464672</v>
      </c>
      <c r="Q40" s="16">
        <v>2072877</v>
      </c>
      <c r="R40" s="16">
        <v>2072877</v>
      </c>
      <c r="S40" s="16">
        <v>2072877</v>
      </c>
      <c r="T40" s="16">
        <v>2072877</v>
      </c>
      <c r="U40" s="16">
        <v>1358087</v>
      </c>
      <c r="V40" s="16">
        <v>2758087</v>
      </c>
      <c r="W40" s="16">
        <v>2758086</v>
      </c>
    </row>
    <row r="41" spans="1:24" ht="20.45" customHeight="1">
      <c r="A41" s="19"/>
      <c r="B41" s="35" t="s">
        <v>117</v>
      </c>
      <c r="C41" s="16">
        <v>-7838</v>
      </c>
      <c r="D41" s="16">
        <v>-14687</v>
      </c>
      <c r="E41" s="16">
        <v>-169502</v>
      </c>
      <c r="F41" s="16">
        <v>-169526</v>
      </c>
      <c r="G41" s="16">
        <v>-168055</v>
      </c>
      <c r="H41" s="16">
        <v>-160311</v>
      </c>
      <c r="I41" s="16">
        <v>-198921</v>
      </c>
      <c r="J41" s="16">
        <v>-197458</v>
      </c>
      <c r="K41" s="16">
        <v>-202077</v>
      </c>
      <c r="L41" s="16">
        <v>-208999</v>
      </c>
      <c r="M41" s="16">
        <v>-301761</v>
      </c>
      <c r="N41" s="16">
        <v>-299949</v>
      </c>
      <c r="O41" s="16">
        <v>-184764</v>
      </c>
      <c r="P41" s="16">
        <v>-182942</v>
      </c>
      <c r="Q41" s="16">
        <v>-236975</v>
      </c>
      <c r="R41" s="16">
        <v>-234709</v>
      </c>
      <c r="S41" s="16">
        <v>-233284</v>
      </c>
      <c r="T41" s="16">
        <v>-230706</v>
      </c>
      <c r="U41" s="16">
        <v>-228235</v>
      </c>
      <c r="V41" s="16">
        <v>-225436</v>
      </c>
      <c r="W41" s="16">
        <v>-222434</v>
      </c>
    </row>
    <row r="42" spans="1:24" ht="20.45" customHeight="1">
      <c r="A42" s="19"/>
      <c r="B42" s="36" t="s">
        <v>265</v>
      </c>
      <c r="C42" s="16">
        <v>0</v>
      </c>
      <c r="D42" s="16">
        <v>0</v>
      </c>
      <c r="E42" s="16" t="s">
        <v>19</v>
      </c>
      <c r="F42" s="16" t="s">
        <v>19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>
        <v>1350000</v>
      </c>
      <c r="N42" s="16">
        <v>1350000</v>
      </c>
      <c r="O42" s="16">
        <v>1350000</v>
      </c>
      <c r="P42" s="16">
        <v>1350000</v>
      </c>
      <c r="Q42" s="16">
        <v>1350000</v>
      </c>
      <c r="R42" s="16" t="s">
        <v>19</v>
      </c>
      <c r="S42" s="16" t="s">
        <v>19</v>
      </c>
      <c r="T42" s="16" t="s">
        <v>19</v>
      </c>
      <c r="U42" s="16" t="s">
        <v>19</v>
      </c>
      <c r="V42" s="16" t="s">
        <v>19</v>
      </c>
      <c r="W42" s="16" t="s">
        <v>19</v>
      </c>
    </row>
    <row r="43" spans="1:24" ht="20.45" customHeight="1">
      <c r="A43" s="19"/>
      <c r="B43" s="35" t="s">
        <v>196</v>
      </c>
      <c r="C43" s="16">
        <v>319622</v>
      </c>
      <c r="D43" s="16">
        <v>0</v>
      </c>
      <c r="E43" s="16">
        <v>2752867</v>
      </c>
      <c r="F43" s="16">
        <v>501181</v>
      </c>
      <c r="G43" s="16">
        <v>340231</v>
      </c>
      <c r="H43" s="16">
        <v>0</v>
      </c>
      <c r="I43" s="16">
        <v>1067075</v>
      </c>
      <c r="J43" s="16">
        <v>736284</v>
      </c>
      <c r="K43" s="16">
        <v>447960</v>
      </c>
      <c r="L43" s="16" t="s">
        <v>19</v>
      </c>
      <c r="M43" s="16">
        <v>1773465</v>
      </c>
      <c r="N43" s="16">
        <v>1520411</v>
      </c>
      <c r="O43" s="16">
        <v>815336</v>
      </c>
      <c r="P43" s="16" t="s">
        <v>19</v>
      </c>
      <c r="Q43" s="16">
        <v>793432</v>
      </c>
      <c r="R43" s="16">
        <v>1001825</v>
      </c>
      <c r="S43" s="16">
        <v>-308795</v>
      </c>
      <c r="T43" s="16" t="s">
        <v>19</v>
      </c>
      <c r="U43" s="16">
        <v>374328</v>
      </c>
      <c r="V43" s="16">
        <v>368524</v>
      </c>
      <c r="W43" s="16">
        <v>-3488</v>
      </c>
    </row>
    <row r="44" spans="1:24" ht="20.45" customHeight="1">
      <c r="A44" s="19"/>
      <c r="B44" s="15" t="s">
        <v>118</v>
      </c>
      <c r="C44" s="111">
        <v>11991515</v>
      </c>
      <c r="D44" s="111">
        <v>11665044</v>
      </c>
      <c r="E44" s="111">
        <v>12517694</v>
      </c>
      <c r="F44" s="111">
        <v>10265984</v>
      </c>
      <c r="G44" s="111">
        <v>10156198</v>
      </c>
      <c r="H44" s="111">
        <v>10046646</v>
      </c>
      <c r="I44" s="111">
        <v>9972410</v>
      </c>
      <c r="J44" s="111">
        <v>9643082</v>
      </c>
      <c r="K44" s="111">
        <v>9347692</v>
      </c>
      <c r="L44" s="111">
        <v>8892810</v>
      </c>
      <c r="M44" s="111">
        <v>9410100</v>
      </c>
      <c r="N44" s="111">
        <v>9158858</v>
      </c>
      <c r="O44" s="111">
        <v>8568968</v>
      </c>
      <c r="P44" s="111">
        <v>7755454</v>
      </c>
      <c r="Q44" s="111">
        <v>7979334</v>
      </c>
      <c r="R44" s="111">
        <v>6839993</v>
      </c>
      <c r="S44" s="111">
        <v>5530798</v>
      </c>
      <c r="T44" s="111">
        <v>5842171</v>
      </c>
      <c r="U44" s="111">
        <v>5504180</v>
      </c>
      <c r="V44" s="111">
        <v>5501175</v>
      </c>
      <c r="W44" s="111">
        <v>5132164</v>
      </c>
    </row>
    <row r="45" spans="1:24" ht="20.25" customHeight="1">
      <c r="B45" s="15" t="s">
        <v>197</v>
      </c>
      <c r="C45" s="111">
        <v>18552105</v>
      </c>
      <c r="D45" s="111">
        <v>17664336</v>
      </c>
      <c r="E45" s="111">
        <v>21060280</v>
      </c>
      <c r="F45" s="111">
        <v>18142030</v>
      </c>
      <c r="G45" s="111">
        <v>18376314</v>
      </c>
      <c r="H45" s="111">
        <v>18464613</v>
      </c>
      <c r="I45" s="111">
        <v>19867213</v>
      </c>
      <c r="J45" s="111">
        <v>19183934</v>
      </c>
      <c r="K45" s="111">
        <v>19963911</v>
      </c>
      <c r="L45" s="111">
        <v>19988994</v>
      </c>
      <c r="M45" s="111">
        <v>20446856</v>
      </c>
      <c r="N45" s="111">
        <v>19850178</v>
      </c>
      <c r="O45" s="111">
        <v>19087266</v>
      </c>
      <c r="P45" s="111">
        <v>19350774</v>
      </c>
      <c r="Q45" s="111">
        <v>19364280</v>
      </c>
      <c r="R45" s="111">
        <v>20019245</v>
      </c>
      <c r="S45" s="111">
        <v>20001452</v>
      </c>
      <c r="T45" s="111">
        <v>20455865</v>
      </c>
      <c r="U45" s="111">
        <v>20245243</v>
      </c>
      <c r="V45" s="111">
        <v>19843570</v>
      </c>
      <c r="W45" s="111">
        <v>18960988</v>
      </c>
    </row>
    <row r="46" spans="1:24" ht="18" customHeight="1">
      <c r="B46" s="176"/>
      <c r="C46" s="176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6"/>
    </row>
    <row r="47" spans="1:24">
      <c r="B47" s="17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176"/>
    </row>
    <row r="48" spans="1:24">
      <c r="B48" s="17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176"/>
    </row>
    <row r="49" spans="2:24">
      <c r="B49" s="195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176"/>
    </row>
    <row r="50" spans="2:24">
      <c r="B50" s="17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176"/>
    </row>
    <row r="51" spans="2:24">
      <c r="B51" s="17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176"/>
    </row>
    <row r="52" spans="2:24"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</row>
    <row r="53" spans="2:24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</row>
    <row r="54" spans="2:24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  <row r="55" spans="2:24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</row>
    <row r="56" spans="2:24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</row>
    <row r="57" spans="2:24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</row>
    <row r="58" spans="2:24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</row>
    <row r="59" spans="2:24"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</row>
    <row r="60" spans="2:24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</row>
    <row r="61" spans="2:24"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</row>
    <row r="62" spans="2:24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</row>
    <row r="63" spans="2:24"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</row>
    <row r="64" spans="2:24"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</row>
    <row r="65" spans="2:24"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</row>
    <row r="66" spans="2:24"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</row>
    <row r="67" spans="2:24"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</row>
    <row r="68" spans="2:24"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</row>
    <row r="69" spans="2:24"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</row>
    <row r="70" spans="2:24"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</row>
    <row r="71" spans="2:24"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</row>
    <row r="72" spans="2:24"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</row>
    <row r="73" spans="2:24"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</row>
    <row r="74" spans="2:24"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</row>
    <row r="75" spans="2:24"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</row>
    <row r="76" spans="2:24"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</row>
    <row r="77" spans="2:24"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</row>
    <row r="78" spans="2:24"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</row>
    <row r="79" spans="2:24"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</row>
    <row r="80" spans="2:24"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</row>
    <row r="81" spans="2:24"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</row>
    <row r="82" spans="2:24"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</row>
    <row r="83" spans="2:24"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</row>
    <row r="84" spans="2:24"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</row>
    <row r="85" spans="2:24"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</row>
    <row r="86" spans="2:24"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</row>
    <row r="87" spans="2:24"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</row>
    <row r="88" spans="2:24"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</row>
    <row r="89" spans="2:24"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</row>
    <row r="90" spans="2:24"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</row>
    <row r="91" spans="2:24"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</row>
    <row r="92" spans="2:24"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</row>
    <row r="93" spans="2:24"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</row>
    <row r="94" spans="2:24"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</row>
    <row r="95" spans="2:24"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</row>
    <row r="96" spans="2:24"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</row>
    <row r="97" spans="2:24"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</row>
    <row r="98" spans="2:24"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</row>
    <row r="99" spans="2:24"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</row>
    <row r="100" spans="2:24"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</row>
    <row r="101" spans="2:24"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</row>
    <row r="102" spans="2:24"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</row>
    <row r="103" spans="2:24"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</row>
    <row r="104" spans="2:24"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</row>
    <row r="105" spans="2:24"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</row>
  </sheetData>
  <mergeCells count="1">
    <mergeCell ref="B6:H7"/>
  </mergeCells>
  <conditionalFormatting sqref="B10:W45">
    <cfRule type="expression" dxfId="8" priority="5">
      <formula>MOD(ROW(),2)=0</formula>
    </cfRule>
  </conditionalFormatting>
  <conditionalFormatting sqref="D46:W46">
    <cfRule type="cellIs" dxfId="7" priority="3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H71"/>
  <sheetViews>
    <sheetView showGridLines="0" showRowColHeaders="0" zoomScale="85" zoomScaleNormal="85" workbookViewId="0">
      <selection activeCell="C36" sqref="C36"/>
    </sheetView>
  </sheetViews>
  <sheetFormatPr defaultColWidth="8.7109375" defaultRowHeight="15"/>
  <cols>
    <col min="1" max="1" width="11" customWidth="1"/>
    <col min="2" max="2" width="53.85546875" bestFit="1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6.85546875" customWidth="1"/>
    <col min="9" max="9" width="13.140625" customWidth="1"/>
    <col min="10" max="10" width="12.28515625" customWidth="1"/>
    <col min="11" max="11" width="10.7109375" customWidth="1"/>
    <col min="12" max="12" width="8.7109375" customWidth="1"/>
    <col min="13" max="13" width="13.42578125" customWidth="1"/>
    <col min="14" max="16" width="8.7109375" customWidth="1"/>
    <col min="17" max="17" width="14.28515625" customWidth="1"/>
    <col min="18" max="20" width="8.7109375" customWidth="1"/>
    <col min="21" max="21" width="14.28515625" customWidth="1"/>
    <col min="22" max="24" width="10.28515625" customWidth="1"/>
    <col min="25" max="25" width="13.7109375" customWidth="1"/>
    <col min="26" max="28" width="8.7109375" customWidth="1"/>
  </cols>
  <sheetData>
    <row r="6" spans="2:34" ht="27.95" customHeight="1">
      <c r="B6" s="23"/>
      <c r="C6" s="23"/>
      <c r="D6" s="23"/>
      <c r="E6" s="23"/>
      <c r="F6" s="23"/>
      <c r="G6" s="5"/>
      <c r="H6" s="5"/>
    </row>
    <row r="7" spans="2:34" ht="12" customHeight="1">
      <c r="B7" s="23"/>
      <c r="C7" s="23"/>
      <c r="D7" s="23"/>
      <c r="E7" s="23"/>
      <c r="F7" s="23"/>
      <c r="G7" s="5"/>
      <c r="H7" s="5"/>
      <c r="I7" s="6" t="s">
        <v>10</v>
      </c>
    </row>
    <row r="8" spans="2:34" ht="23.45" customHeight="1">
      <c r="F8" s="22"/>
      <c r="I8" s="249" t="s">
        <v>259</v>
      </c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</row>
    <row r="9" spans="2:34" ht="33.75" customHeight="1">
      <c r="B9" s="106" t="s">
        <v>310</v>
      </c>
      <c r="C9" s="107" t="s">
        <v>78</v>
      </c>
      <c r="D9" s="107" t="s">
        <v>79</v>
      </c>
      <c r="E9" s="107" t="s">
        <v>119</v>
      </c>
      <c r="F9" s="107" t="s">
        <v>120</v>
      </c>
      <c r="G9" s="40" t="s">
        <v>30</v>
      </c>
      <c r="I9" s="220" t="s">
        <v>301</v>
      </c>
      <c r="J9" s="220" t="s">
        <v>209</v>
      </c>
      <c r="K9" s="220" t="s">
        <v>227</v>
      </c>
      <c r="L9" s="220" t="s">
        <v>228</v>
      </c>
      <c r="M9" s="221" t="s">
        <v>290</v>
      </c>
      <c r="N9" s="222" t="s">
        <v>210</v>
      </c>
      <c r="O9" s="221" t="s">
        <v>229</v>
      </c>
      <c r="P9" s="221" t="s">
        <v>230</v>
      </c>
      <c r="Q9" s="221" t="s">
        <v>276</v>
      </c>
      <c r="R9" s="221" t="s">
        <v>231</v>
      </c>
      <c r="S9" s="221" t="s">
        <v>232</v>
      </c>
      <c r="T9" s="221" t="s">
        <v>233</v>
      </c>
      <c r="U9" s="221" t="s">
        <v>277</v>
      </c>
      <c r="V9" s="221" t="s">
        <v>234</v>
      </c>
      <c r="W9" s="221" t="s">
        <v>235</v>
      </c>
      <c r="X9" s="221" t="s">
        <v>236</v>
      </c>
      <c r="Y9" s="221" t="s">
        <v>278</v>
      </c>
      <c r="Z9" s="221" t="s">
        <v>237</v>
      </c>
      <c r="AA9" s="221" t="s">
        <v>238</v>
      </c>
      <c r="AB9" s="221" t="s">
        <v>239</v>
      </c>
    </row>
    <row r="10" spans="2:34" ht="16.5" customHeight="1">
      <c r="B10" s="56" t="s">
        <v>121</v>
      </c>
      <c r="C10" s="18">
        <v>393597</v>
      </c>
      <c r="D10" s="18">
        <v>163169</v>
      </c>
      <c r="E10" s="18">
        <v>27543</v>
      </c>
      <c r="F10" s="18">
        <v>-43032</v>
      </c>
      <c r="G10" s="18">
        <v>541277</v>
      </c>
      <c r="H10" s="62"/>
      <c r="I10" s="18">
        <v>3692313</v>
      </c>
      <c r="J10" s="18">
        <v>2629377</v>
      </c>
      <c r="K10" s="18">
        <v>327923</v>
      </c>
      <c r="L10" s="18">
        <v>493806</v>
      </c>
      <c r="M10" s="18">
        <v>2402666</v>
      </c>
      <c r="N10" s="18">
        <v>490014</v>
      </c>
      <c r="O10" s="18">
        <v>459486</v>
      </c>
      <c r="P10" s="18">
        <v>609503</v>
      </c>
      <c r="Q10" s="18">
        <v>2085456</v>
      </c>
      <c r="R10" s="18">
        <v>251242</v>
      </c>
      <c r="S10" s="18">
        <v>589890</v>
      </c>
      <c r="T10" s="18">
        <v>813514</v>
      </c>
      <c r="U10" s="18">
        <v>871434</v>
      </c>
      <c r="V10" s="18">
        <v>-210659</v>
      </c>
      <c r="W10" s="18">
        <v>1444329</v>
      </c>
      <c r="X10" s="18">
        <v>-311373</v>
      </c>
      <c r="Y10" s="18">
        <v>1055535</v>
      </c>
      <c r="Z10" s="18">
        <v>36928</v>
      </c>
      <c r="AA10" s="18">
        <v>406667</v>
      </c>
      <c r="AB10" s="18">
        <v>-15324</v>
      </c>
      <c r="AF10" s="123"/>
    </row>
    <row r="11" spans="2:34" ht="25.5">
      <c r="B11" s="35" t="s">
        <v>206</v>
      </c>
      <c r="C11" s="16">
        <v>82433</v>
      </c>
      <c r="D11" s="16">
        <v>33102</v>
      </c>
      <c r="E11" s="16">
        <v>2271</v>
      </c>
      <c r="F11" s="16">
        <v>-9541</v>
      </c>
      <c r="G11" s="16">
        <v>108265</v>
      </c>
      <c r="I11" s="16">
        <v>1297640</v>
      </c>
      <c r="J11" s="16">
        <v>1121089</v>
      </c>
      <c r="K11" s="16">
        <v>39457</v>
      </c>
      <c r="L11" s="16">
        <v>154743</v>
      </c>
      <c r="M11" s="16">
        <v>584216</v>
      </c>
      <c r="N11" s="16">
        <v>112636</v>
      </c>
      <c r="O11" s="16">
        <v>104269</v>
      </c>
      <c r="P11" s="16">
        <v>134061</v>
      </c>
      <c r="Q11" s="16">
        <v>117893</v>
      </c>
      <c r="R11" s="16">
        <v>20548</v>
      </c>
      <c r="S11" s="16">
        <v>-344152</v>
      </c>
      <c r="T11" s="16">
        <v>346035</v>
      </c>
      <c r="U11" s="16">
        <v>250191</v>
      </c>
      <c r="V11" s="16">
        <v>-218136</v>
      </c>
      <c r="W11" s="16">
        <v>633579</v>
      </c>
      <c r="X11" s="16">
        <v>-188147</v>
      </c>
      <c r="Y11" s="16">
        <v>424125</v>
      </c>
      <c r="Z11" s="16">
        <v>6810</v>
      </c>
      <c r="AA11" s="16">
        <v>206836</v>
      </c>
      <c r="AB11" s="16">
        <v>-38701</v>
      </c>
      <c r="AF11" s="123"/>
    </row>
    <row r="12" spans="2:34">
      <c r="B12" s="35" t="s">
        <v>207</v>
      </c>
      <c r="C12" s="16">
        <v>3639</v>
      </c>
      <c r="D12" s="16">
        <v>6196</v>
      </c>
      <c r="E12" s="16">
        <v>-3871</v>
      </c>
      <c r="F12" s="16">
        <v>9590</v>
      </c>
      <c r="G12" s="16">
        <v>15554</v>
      </c>
      <c r="I12" s="16">
        <v>444385</v>
      </c>
      <c r="J12" s="16">
        <v>-36376</v>
      </c>
      <c r="K12" s="16">
        <v>190360</v>
      </c>
      <c r="L12" s="16">
        <v>68752</v>
      </c>
      <c r="M12" s="16">
        <v>95837</v>
      </c>
      <c r="N12" s="16">
        <v>107267</v>
      </c>
      <c r="O12" s="16">
        <v>-14769</v>
      </c>
      <c r="P12" s="16">
        <v>-5812</v>
      </c>
      <c r="Q12" s="16">
        <v>477291</v>
      </c>
      <c r="R12" s="16">
        <v>147075</v>
      </c>
      <c r="S12" s="16">
        <v>534756</v>
      </c>
      <c r="T12" s="16">
        <v>-296881</v>
      </c>
      <c r="U12" s="16">
        <v>2160710</v>
      </c>
      <c r="V12" s="16">
        <v>1142300</v>
      </c>
      <c r="W12" s="16">
        <v>-428195</v>
      </c>
      <c r="X12" s="16">
        <v>1197247</v>
      </c>
      <c r="Y12" s="16">
        <v>893829</v>
      </c>
      <c r="Z12" s="16">
        <v>495479</v>
      </c>
      <c r="AA12" s="16">
        <v>133702</v>
      </c>
      <c r="AB12" s="16">
        <v>689673</v>
      </c>
      <c r="AF12" s="123"/>
      <c r="AH12" s="123"/>
    </row>
    <row r="13" spans="2:34">
      <c r="B13" s="35" t="s">
        <v>39</v>
      </c>
      <c r="C13" s="16">
        <v>81922</v>
      </c>
      <c r="D13" s="16">
        <v>2299</v>
      </c>
      <c r="E13" s="16">
        <v>3</v>
      </c>
      <c r="F13" s="16" t="s">
        <v>19</v>
      </c>
      <c r="G13" s="16">
        <v>84224</v>
      </c>
      <c r="I13" s="16">
        <v>333369</v>
      </c>
      <c r="J13" s="16">
        <v>83787</v>
      </c>
      <c r="K13" s="16">
        <v>83673</v>
      </c>
      <c r="L13" s="16">
        <v>83592</v>
      </c>
      <c r="M13" s="16">
        <v>328741</v>
      </c>
      <c r="N13" s="16">
        <v>80830</v>
      </c>
      <c r="O13" s="16">
        <v>80081</v>
      </c>
      <c r="P13" s="16">
        <v>81145</v>
      </c>
      <c r="Q13" s="16">
        <v>328387</v>
      </c>
      <c r="R13" s="16">
        <v>82288</v>
      </c>
      <c r="S13" s="16">
        <v>82307</v>
      </c>
      <c r="T13" s="16">
        <v>81877</v>
      </c>
      <c r="U13" s="16">
        <v>259454</v>
      </c>
      <c r="V13" s="16">
        <v>85517</v>
      </c>
      <c r="W13" s="16">
        <v>49137</v>
      </c>
      <c r="X13" s="16">
        <v>47875</v>
      </c>
      <c r="Y13" s="16">
        <v>211514</v>
      </c>
      <c r="Z13" s="16">
        <v>50883</v>
      </c>
      <c r="AA13" s="16">
        <v>51736</v>
      </c>
      <c r="AB13" s="16">
        <v>52439</v>
      </c>
      <c r="AH13" s="123"/>
    </row>
    <row r="14" spans="2:34" ht="15.75" thickBot="1">
      <c r="B14" s="56" t="s">
        <v>122</v>
      </c>
      <c r="C14" s="76">
        <v>561591</v>
      </c>
      <c r="D14" s="76">
        <v>204766</v>
      </c>
      <c r="E14" s="76">
        <v>25946</v>
      </c>
      <c r="F14" s="76">
        <v>-42983</v>
      </c>
      <c r="G14" s="76">
        <v>749320</v>
      </c>
      <c r="I14" s="76">
        <v>5767707</v>
      </c>
      <c r="J14" s="76">
        <v>3797877</v>
      </c>
      <c r="K14" s="76">
        <v>641413</v>
      </c>
      <c r="L14" s="76">
        <v>800893</v>
      </c>
      <c r="M14" s="76">
        <f>SUM(M10:M13)</f>
        <v>3411460</v>
      </c>
      <c r="N14" s="76">
        <v>790747</v>
      </c>
      <c r="O14" s="76">
        <v>629067</v>
      </c>
      <c r="P14" s="76">
        <v>818897</v>
      </c>
      <c r="Q14" s="76">
        <f>SUM(Q10:Q13)</f>
        <v>3009027</v>
      </c>
      <c r="R14" s="76">
        <v>501153</v>
      </c>
      <c r="S14" s="76">
        <v>862801</v>
      </c>
      <c r="T14" s="76">
        <v>944545</v>
      </c>
      <c r="U14" s="76">
        <f>SUM(U10:U13)</f>
        <v>3541789</v>
      </c>
      <c r="V14" s="76">
        <v>799022</v>
      </c>
      <c r="W14" s="76">
        <v>1698850</v>
      </c>
      <c r="X14" s="76">
        <v>745602</v>
      </c>
      <c r="Y14" s="76">
        <f>SUM(Y10:Y13)</f>
        <v>2585003</v>
      </c>
      <c r="Z14" s="76">
        <v>590100</v>
      </c>
      <c r="AA14" s="76">
        <v>798941</v>
      </c>
      <c r="AB14" s="76">
        <v>688087</v>
      </c>
      <c r="AH14" s="123"/>
    </row>
    <row r="15" spans="2:34" ht="15.75" thickTop="1">
      <c r="B15" s="56" t="s">
        <v>123</v>
      </c>
      <c r="C15" s="16"/>
      <c r="D15" s="16"/>
      <c r="E15" s="16"/>
      <c r="F15" s="16"/>
      <c r="G15" s="16"/>
    </row>
    <row r="16" spans="2:34">
      <c r="B16" s="35" t="s">
        <v>304</v>
      </c>
      <c r="C16" s="16">
        <v>-2829</v>
      </c>
      <c r="D16" s="16">
        <v>-1747</v>
      </c>
      <c r="E16" s="16">
        <v>-400</v>
      </c>
      <c r="F16" s="16">
        <v>-538</v>
      </c>
      <c r="G16" s="16">
        <v>-5514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2:28" ht="15.75" thickBot="1">
      <c r="B17" s="75" t="s">
        <v>216</v>
      </c>
      <c r="C17" s="76">
        <v>558762</v>
      </c>
      <c r="D17" s="76">
        <v>203019</v>
      </c>
      <c r="E17" s="76">
        <v>25546</v>
      </c>
      <c r="F17" s="76">
        <v>-43521</v>
      </c>
      <c r="G17" s="76">
        <v>743806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2:28" ht="15.75" thickTop="1"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2:28">
      <c r="C19" s="57"/>
      <c r="D19" s="57"/>
      <c r="E19" s="57"/>
      <c r="F19" s="57"/>
      <c r="G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2:28">
      <c r="C20" s="57"/>
      <c r="D20" s="57"/>
      <c r="E20" s="57"/>
      <c r="F20" s="57"/>
      <c r="G20" s="57"/>
    </row>
    <row r="21" spans="2:28">
      <c r="G21" s="57"/>
    </row>
    <row r="22" spans="2:28">
      <c r="G22" s="57"/>
    </row>
    <row r="23" spans="2:28">
      <c r="G23" s="57"/>
    </row>
    <row r="25" spans="2:28" ht="31.5" customHeight="1">
      <c r="B25" s="106" t="s">
        <v>327</v>
      </c>
      <c r="C25" s="107" t="s">
        <v>78</v>
      </c>
      <c r="D25" s="107" t="s">
        <v>79</v>
      </c>
      <c r="E25" s="107" t="s">
        <v>119</v>
      </c>
      <c r="F25" s="107" t="s">
        <v>120</v>
      </c>
      <c r="G25" s="40" t="s">
        <v>30</v>
      </c>
    </row>
    <row r="26" spans="2:28" ht="17.25" customHeight="1">
      <c r="B26" s="56" t="s">
        <v>121</v>
      </c>
      <c r="C26" s="18">
        <v>372261</v>
      </c>
      <c r="D26" s="18">
        <v>129598</v>
      </c>
      <c r="E26" s="18">
        <v>50145</v>
      </c>
      <c r="F26" s="18">
        <v>-58198</v>
      </c>
      <c r="G26" s="18">
        <v>493806</v>
      </c>
    </row>
    <row r="27" spans="2:28" ht="24" customHeight="1">
      <c r="B27" s="35" t="s">
        <v>319</v>
      </c>
      <c r="C27" s="16">
        <v>73033</v>
      </c>
      <c r="D27" s="16">
        <v>34221</v>
      </c>
      <c r="E27" s="16">
        <v>22130</v>
      </c>
      <c r="F27" s="16">
        <v>25359</v>
      </c>
      <c r="G27" s="16">
        <v>154743</v>
      </c>
    </row>
    <row r="28" spans="2:28" ht="17.25" customHeight="1">
      <c r="B28" s="35" t="s">
        <v>320</v>
      </c>
      <c r="C28" s="16">
        <v>27802</v>
      </c>
      <c r="D28" s="16">
        <v>16693</v>
      </c>
      <c r="E28" s="16">
        <v>-7449</v>
      </c>
      <c r="F28" s="16">
        <v>31706</v>
      </c>
      <c r="G28" s="16">
        <v>68752</v>
      </c>
    </row>
    <row r="29" spans="2:28" ht="21.75" customHeight="1">
      <c r="B29" s="35" t="s">
        <v>321</v>
      </c>
      <c r="C29" s="16">
        <v>83584</v>
      </c>
      <c r="D29" s="16">
        <v>2</v>
      </c>
      <c r="E29" s="16">
        <v>6</v>
      </c>
      <c r="F29" s="16" t="s">
        <v>19</v>
      </c>
      <c r="G29" s="16">
        <v>83592</v>
      </c>
    </row>
    <row r="30" spans="2:28" ht="17.25" customHeight="1" thickBot="1">
      <c r="B30" s="56" t="s">
        <v>322</v>
      </c>
      <c r="C30" s="76">
        <v>556680</v>
      </c>
      <c r="D30" s="76">
        <v>180514</v>
      </c>
      <c r="E30" s="76">
        <v>64832</v>
      </c>
      <c r="F30" s="76">
        <v>-1133</v>
      </c>
      <c r="G30" s="76">
        <v>800893</v>
      </c>
    </row>
    <row r="31" spans="2:28" ht="17.25" customHeight="1" thickTop="1">
      <c r="B31" s="56" t="s">
        <v>123</v>
      </c>
      <c r="C31" s="16"/>
      <c r="D31" s="16"/>
      <c r="E31" s="16"/>
      <c r="F31" s="16"/>
      <c r="G31" s="16"/>
    </row>
    <row r="32" spans="2:28" ht="17.25" customHeight="1">
      <c r="B32" s="35" t="s">
        <v>323</v>
      </c>
      <c r="C32" s="16">
        <v>-42989</v>
      </c>
      <c r="D32" s="16" t="s">
        <v>19</v>
      </c>
      <c r="E32" s="16" t="s">
        <v>19</v>
      </c>
      <c r="F32" s="16" t="s">
        <v>19</v>
      </c>
      <c r="G32" s="16">
        <v>-42989</v>
      </c>
    </row>
    <row r="33" spans="2:7" ht="17.25" customHeight="1">
      <c r="B33" s="234" t="s">
        <v>324</v>
      </c>
      <c r="C33" s="16">
        <v>22958</v>
      </c>
      <c r="D33" s="16" t="s">
        <v>19</v>
      </c>
      <c r="E33" s="16" t="s">
        <v>19</v>
      </c>
      <c r="F33" s="16" t="s">
        <v>19</v>
      </c>
      <c r="G33" s="16">
        <v>22958</v>
      </c>
    </row>
    <row r="34" spans="2:7" ht="17.25" customHeight="1" thickBot="1">
      <c r="B34" s="75" t="s">
        <v>325</v>
      </c>
      <c r="C34" s="76" t="s">
        <v>326</v>
      </c>
      <c r="D34" s="76">
        <v>180514</v>
      </c>
      <c r="E34" s="76">
        <v>64832</v>
      </c>
      <c r="F34" s="76">
        <v>-1133</v>
      </c>
      <c r="G34" s="76">
        <v>780862</v>
      </c>
    </row>
    <row r="35" spans="2:7" ht="17.25" customHeight="1" thickTop="1"/>
    <row r="36" spans="2:7" ht="17.25" customHeight="1">
      <c r="C36" s="57"/>
      <c r="D36" s="57"/>
      <c r="E36" s="57"/>
      <c r="F36" s="57"/>
      <c r="G36" s="57"/>
    </row>
    <row r="37" spans="2:7" ht="17.25" customHeight="1">
      <c r="C37" s="57"/>
      <c r="D37" s="57"/>
      <c r="E37" s="57"/>
      <c r="F37" s="57"/>
      <c r="G37" s="57"/>
    </row>
    <row r="38" spans="2:7" ht="17.25" customHeight="1">
      <c r="G38" s="57"/>
    </row>
    <row r="39" spans="2:7" ht="17.25" customHeight="1">
      <c r="G39" s="57"/>
    </row>
    <row r="40" spans="2:7" ht="27.75" customHeight="1">
      <c r="G40" s="57"/>
    </row>
    <row r="41" spans="2:7" ht="27.75" customHeight="1"/>
    <row r="42" spans="2:7" ht="27.75" customHeight="1"/>
    <row r="43" spans="2:7" ht="27.75" customHeight="1"/>
    <row r="44" spans="2:7" ht="27.75" customHeight="1"/>
    <row r="45" spans="2:7" ht="27.75" customHeight="1"/>
    <row r="46" spans="2:7" ht="27.75" customHeight="1"/>
    <row r="47" spans="2:7" ht="18" customHeight="1"/>
    <row r="48" spans="2:7" ht="19.5" customHeight="1"/>
    <row r="49" spans="2:7" ht="15.75" customHeight="1"/>
    <row r="55" spans="2:7">
      <c r="C55" s="57"/>
      <c r="D55" s="57"/>
      <c r="E55" s="57"/>
      <c r="F55" s="57"/>
      <c r="G55" s="57"/>
    </row>
    <row r="56" spans="2:7">
      <c r="G56" s="57"/>
    </row>
    <row r="57" spans="2:7">
      <c r="G57" s="57"/>
    </row>
    <row r="58" spans="2:7">
      <c r="G58" s="57"/>
    </row>
    <row r="60" spans="2:7" ht="30">
      <c r="B60" s="96" t="s">
        <v>294</v>
      </c>
      <c r="C60" s="58" t="s">
        <v>78</v>
      </c>
      <c r="D60" s="58" t="s">
        <v>79</v>
      </c>
      <c r="E60" s="58" t="s">
        <v>119</v>
      </c>
      <c r="F60" s="58" t="s">
        <v>120</v>
      </c>
      <c r="G60" s="58" t="s">
        <v>30</v>
      </c>
    </row>
    <row r="61" spans="2:7">
      <c r="B61" s="56" t="s">
        <v>121</v>
      </c>
      <c r="C61" s="18">
        <v>1395756</v>
      </c>
      <c r="D61" s="18">
        <v>456899</v>
      </c>
      <c r="E61" s="18">
        <v>352365</v>
      </c>
      <c r="F61" s="18">
        <v>197646</v>
      </c>
      <c r="G61" s="18">
        <v>2402666</v>
      </c>
    </row>
    <row r="62" spans="2:7" ht="25.5">
      <c r="B62" s="35" t="s">
        <v>206</v>
      </c>
      <c r="C62" s="16">
        <v>325330</v>
      </c>
      <c r="D62" s="16">
        <v>109686</v>
      </c>
      <c r="E62" s="16">
        <v>115634</v>
      </c>
      <c r="F62" s="16">
        <v>33566</v>
      </c>
      <c r="G62" s="16">
        <v>584216</v>
      </c>
    </row>
    <row r="63" spans="2:7">
      <c r="B63" s="35" t="s">
        <v>207</v>
      </c>
      <c r="C63" s="16">
        <v>11275</v>
      </c>
      <c r="D63" s="16">
        <v>48111</v>
      </c>
      <c r="E63" s="16">
        <v>-81536</v>
      </c>
      <c r="F63" s="16">
        <v>117987</v>
      </c>
      <c r="G63" s="16">
        <v>95837</v>
      </c>
    </row>
    <row r="64" spans="2:7">
      <c r="B64" s="35" t="s">
        <v>39</v>
      </c>
      <c r="C64" s="16">
        <v>327265</v>
      </c>
      <c r="D64" s="16">
        <v>1460</v>
      </c>
      <c r="E64" s="16">
        <v>16</v>
      </c>
      <c r="F64" s="16" t="s">
        <v>19</v>
      </c>
      <c r="G64" s="16">
        <f>SUM(C64:F64)</f>
        <v>328741</v>
      </c>
    </row>
    <row r="65" spans="2:7" ht="15.75" thickBot="1">
      <c r="B65" s="56" t="s">
        <v>122</v>
      </c>
      <c r="C65" s="76">
        <v>2059626</v>
      </c>
      <c r="D65" s="76">
        <v>616156</v>
      </c>
      <c r="E65" s="76">
        <f>SUM(E61:E64)</f>
        <v>386479</v>
      </c>
      <c r="F65" s="76">
        <v>349199</v>
      </c>
      <c r="G65" s="76">
        <f>SUM(G61:G64)</f>
        <v>3411460</v>
      </c>
    </row>
    <row r="66" spans="2:7" ht="15.75" thickTop="1">
      <c r="B66" s="56" t="s">
        <v>123</v>
      </c>
      <c r="C66" s="16"/>
      <c r="D66" s="16"/>
      <c r="E66" s="16"/>
      <c r="F66" s="16"/>
      <c r="G66" s="16"/>
    </row>
    <row r="67" spans="2:7">
      <c r="B67" s="35" t="s">
        <v>295</v>
      </c>
      <c r="C67" s="16" t="s">
        <v>19</v>
      </c>
      <c r="D67" s="16" t="s">
        <v>19</v>
      </c>
      <c r="E67" s="16" t="s">
        <v>19</v>
      </c>
      <c r="F67" s="16">
        <v>-343699</v>
      </c>
      <c r="G67" s="16">
        <v>-343699</v>
      </c>
    </row>
    <row r="68" spans="2:7">
      <c r="B68" s="35" t="s">
        <v>296</v>
      </c>
      <c r="C68" s="16">
        <v>-10679</v>
      </c>
      <c r="D68" s="16">
        <v>-6600</v>
      </c>
      <c r="E68" s="16">
        <v>-1512</v>
      </c>
      <c r="F68" s="16">
        <v>-2032</v>
      </c>
      <c r="G68" s="16">
        <v>-20823</v>
      </c>
    </row>
    <row r="69" spans="2:7" ht="15.75" thickBot="1">
      <c r="B69" s="56" t="s">
        <v>216</v>
      </c>
      <c r="C69" s="76">
        <v>2048947</v>
      </c>
      <c r="D69" s="76">
        <v>609556</v>
      </c>
      <c r="E69" s="76">
        <v>384951</v>
      </c>
      <c r="F69" s="76">
        <v>3468</v>
      </c>
      <c r="G69" s="76">
        <v>3046938</v>
      </c>
    </row>
    <row r="70" spans="2:7" ht="15.75" thickTop="1"/>
    <row r="71" spans="2:7">
      <c r="C71" s="57"/>
      <c r="D71" s="57"/>
      <c r="E71" s="57"/>
      <c r="F71" s="57"/>
      <c r="G71" s="57"/>
    </row>
  </sheetData>
  <mergeCells count="1">
    <mergeCell ref="I8:AB8"/>
  </mergeCells>
  <conditionalFormatting sqref="B10:G17">
    <cfRule type="expression" dxfId="6" priority="10">
      <formula>MOD(ROW(),2)=0</formula>
    </cfRule>
  </conditionalFormatting>
  <conditionalFormatting sqref="B26:G34">
    <cfRule type="expression" dxfId="5" priority="2">
      <formula>MOD(ROW(),2)=0</formula>
    </cfRule>
  </conditionalFormatting>
  <conditionalFormatting sqref="B61:G69">
    <cfRule type="expression" dxfId="4" priority="25">
      <formula>MOD(ROW(),2)=0</formula>
    </cfRule>
  </conditionalFormatting>
  <conditionalFormatting sqref="H10">
    <cfRule type="cellIs" dxfId="3" priority="41" operator="notEqual">
      <formula>0</formula>
    </cfRule>
  </conditionalFormatting>
  <conditionalFormatting sqref="I10:AB14">
    <cfRule type="expression" dxfId="2" priority="7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B125"/>
  <sheetViews>
    <sheetView showGridLines="0" showRowColHeaders="0" topLeftCell="A32" zoomScale="80" zoomScaleNormal="80" workbookViewId="0">
      <selection activeCell="C60" sqref="C60"/>
    </sheetView>
  </sheetViews>
  <sheetFormatPr defaultColWidth="8.7109375" defaultRowHeight="15"/>
  <cols>
    <col min="1" max="1" width="9.85546875" customWidth="1"/>
    <col min="2" max="2" width="54.42578125" customWidth="1"/>
    <col min="3" max="3" width="14.140625" customWidth="1"/>
    <col min="4" max="4" width="14" customWidth="1"/>
    <col min="5" max="5" width="8.7109375" customWidth="1"/>
    <col min="6" max="6" width="15.7109375" customWidth="1"/>
    <col min="7" max="7" width="11.28515625" customWidth="1"/>
    <col min="8" max="9" width="11.140625" customWidth="1"/>
    <col min="10" max="10" width="15.28515625" customWidth="1"/>
    <col min="11" max="11" width="12.5703125" customWidth="1"/>
    <col min="12" max="13" width="10.28515625" customWidth="1"/>
    <col min="14" max="14" width="14.28515625" customWidth="1"/>
    <col min="15" max="17" width="10.28515625" customWidth="1"/>
    <col min="18" max="18" width="14.28515625" customWidth="1"/>
    <col min="19" max="19" width="10.28515625" customWidth="1"/>
    <col min="20" max="20" width="12.28515625" customWidth="1"/>
    <col min="21" max="21" width="10.5703125" customWidth="1"/>
    <col min="22" max="22" width="15.140625" customWidth="1"/>
    <col min="23" max="25" width="10.28515625" customWidth="1"/>
  </cols>
  <sheetData>
    <row r="5" spans="2:25" ht="18.75">
      <c r="B5" s="256"/>
      <c r="C5" s="50"/>
      <c r="D5" s="50"/>
    </row>
    <row r="6" spans="2:25" ht="18.75">
      <c r="B6" s="269"/>
      <c r="C6" s="202"/>
      <c r="D6" s="202"/>
      <c r="T6" s="57"/>
      <c r="U6" s="162"/>
    </row>
    <row r="7" spans="2:25" ht="18.75">
      <c r="B7" s="269"/>
      <c r="C7" s="202"/>
      <c r="D7" s="202"/>
    </row>
    <row r="8" spans="2:25">
      <c r="B8" s="37" t="s">
        <v>124</v>
      </c>
      <c r="C8" s="37"/>
      <c r="D8" s="37"/>
    </row>
    <row r="9" spans="2:25" ht="15" customHeight="1">
      <c r="B9" s="208"/>
      <c r="C9" s="254" t="s">
        <v>302</v>
      </c>
      <c r="D9" s="250" t="s">
        <v>228</v>
      </c>
      <c r="F9" s="245" t="s">
        <v>226</v>
      </c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</row>
    <row r="10" spans="2:25" ht="30">
      <c r="B10" s="219"/>
      <c r="C10" s="255"/>
      <c r="D10" s="253"/>
      <c r="F10" s="140" t="s">
        <v>301</v>
      </c>
      <c r="G10" s="140" t="s">
        <v>209</v>
      </c>
      <c r="H10" s="140" t="s">
        <v>227</v>
      </c>
      <c r="I10" s="140" t="s">
        <v>228</v>
      </c>
      <c r="J10" s="140" t="s">
        <v>290</v>
      </c>
      <c r="K10" s="140" t="s">
        <v>210</v>
      </c>
      <c r="L10" s="82" t="s">
        <v>229</v>
      </c>
      <c r="M10" s="82" t="s">
        <v>230</v>
      </c>
      <c r="N10" s="82" t="s">
        <v>276</v>
      </c>
      <c r="O10" s="165" t="s">
        <v>231</v>
      </c>
      <c r="P10" s="165" t="s">
        <v>232</v>
      </c>
      <c r="Q10" s="165" t="s">
        <v>233</v>
      </c>
      <c r="R10" s="82" t="s">
        <v>277</v>
      </c>
      <c r="S10" s="165" t="s">
        <v>234</v>
      </c>
      <c r="T10" s="165" t="s">
        <v>235</v>
      </c>
      <c r="U10" s="165" t="s">
        <v>236</v>
      </c>
      <c r="V10" s="82" t="s">
        <v>278</v>
      </c>
      <c r="W10" s="165" t="s">
        <v>237</v>
      </c>
      <c r="X10" s="165" t="s">
        <v>238</v>
      </c>
      <c r="Y10" s="165" t="s">
        <v>239</v>
      </c>
    </row>
    <row r="11" spans="2:25">
      <c r="B11" s="15" t="s">
        <v>125</v>
      </c>
      <c r="C11" s="18">
        <v>1702854</v>
      </c>
      <c r="D11" s="18">
        <v>1403113</v>
      </c>
      <c r="F11" s="18">
        <v>6108966</v>
      </c>
      <c r="G11" s="18">
        <v>1592649</v>
      </c>
      <c r="H11" s="18">
        <v>1417295</v>
      </c>
      <c r="I11" s="18">
        <v>1403113</v>
      </c>
      <c r="J11" s="18">
        <v>6760742</v>
      </c>
      <c r="K11" s="18">
        <v>1620821</v>
      </c>
      <c r="L11" s="18">
        <v>1632268</v>
      </c>
      <c r="M11" s="18">
        <v>1756040</v>
      </c>
      <c r="N11" s="18">
        <v>8148452</v>
      </c>
      <c r="O11" s="18">
        <v>1918704</v>
      </c>
      <c r="P11" s="18">
        <v>2049713</v>
      </c>
      <c r="Q11" s="18">
        <v>2124164</v>
      </c>
      <c r="R11" s="18">
        <v>8311112</v>
      </c>
      <c r="S11" s="18">
        <v>2369226</v>
      </c>
      <c r="T11" s="18">
        <v>1945567</v>
      </c>
      <c r="U11" s="18">
        <v>1945526</v>
      </c>
      <c r="V11" s="18">
        <v>7356088</v>
      </c>
      <c r="W11" s="18">
        <v>1978678</v>
      </c>
      <c r="X11" s="18">
        <v>1463731</v>
      </c>
      <c r="Y11" s="18">
        <v>1874435</v>
      </c>
    </row>
    <row r="12" spans="2:25">
      <c r="B12" s="15"/>
      <c r="C12" s="16"/>
      <c r="D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2:25">
      <c r="B13" s="15" t="s">
        <v>126</v>
      </c>
      <c r="C13" s="16"/>
      <c r="D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2:25">
      <c r="B14" s="35" t="s">
        <v>127</v>
      </c>
      <c r="C14" s="71">
        <v>-660180</v>
      </c>
      <c r="D14" s="71">
        <v>-413982</v>
      </c>
      <c r="F14" s="71">
        <v>-2249564</v>
      </c>
      <c r="G14" s="71">
        <v>-659650</v>
      </c>
      <c r="H14" s="71">
        <v>-463167</v>
      </c>
      <c r="I14" s="71">
        <v>-413982</v>
      </c>
      <c r="J14" s="71">
        <v>-2754139</v>
      </c>
      <c r="K14" s="71">
        <v>-643945</v>
      </c>
      <c r="L14" s="71">
        <v>-747946</v>
      </c>
      <c r="M14" s="71">
        <v>-745522</v>
      </c>
      <c r="N14" s="71">
        <v>-4391532</v>
      </c>
      <c r="O14" s="71">
        <v>-1319068</v>
      </c>
      <c r="P14" s="71">
        <v>-993302</v>
      </c>
      <c r="Q14" s="71">
        <v>-964732</v>
      </c>
      <c r="R14" s="71">
        <v>-4709499</v>
      </c>
      <c r="S14" s="71">
        <v>-1600331</v>
      </c>
      <c r="T14" s="71">
        <v>-1001468</v>
      </c>
      <c r="U14" s="71">
        <v>-1028306</v>
      </c>
      <c r="V14" s="71">
        <v>-4225436</v>
      </c>
      <c r="W14" s="71">
        <v>-1118247</v>
      </c>
      <c r="X14" s="71">
        <v>-920250</v>
      </c>
      <c r="Y14" s="71">
        <v>-963183</v>
      </c>
    </row>
    <row r="15" spans="2:25">
      <c r="B15" s="35" t="s">
        <v>128</v>
      </c>
      <c r="C15" s="16">
        <v>-53320</v>
      </c>
      <c r="D15" s="16">
        <v>-25686</v>
      </c>
      <c r="F15" s="16">
        <v>-288676</v>
      </c>
      <c r="G15" s="16">
        <v>-74257</v>
      </c>
      <c r="H15" s="16">
        <v>-72719</v>
      </c>
      <c r="I15" s="16">
        <v>-25686</v>
      </c>
      <c r="J15" s="16">
        <v>-163467</v>
      </c>
      <c r="K15" s="16">
        <v>-26587</v>
      </c>
      <c r="L15" s="16">
        <v>-47184</v>
      </c>
      <c r="M15" s="16">
        <v>-26833</v>
      </c>
      <c r="N15" s="16">
        <v>-290750</v>
      </c>
      <c r="O15" s="16">
        <v>-72112</v>
      </c>
      <c r="P15" s="16">
        <v>-75190</v>
      </c>
      <c r="Q15" s="16">
        <v>-50696</v>
      </c>
      <c r="R15" s="16">
        <v>-183386</v>
      </c>
      <c r="S15" s="16">
        <v>-54604</v>
      </c>
      <c r="T15" s="16">
        <v>-28059</v>
      </c>
      <c r="U15" s="16">
        <v>-19065</v>
      </c>
      <c r="V15" s="16">
        <v>-146652</v>
      </c>
      <c r="W15" s="16">
        <v>-41665</v>
      </c>
      <c r="X15" s="16">
        <v>-26846</v>
      </c>
      <c r="Y15" s="16">
        <v>-47198</v>
      </c>
    </row>
    <row r="16" spans="2:25">
      <c r="B16" s="35" t="s">
        <v>129</v>
      </c>
      <c r="C16" s="39">
        <v>-218934</v>
      </c>
      <c r="D16" s="39">
        <v>-229522</v>
      </c>
      <c r="F16" s="39">
        <v>-920533</v>
      </c>
      <c r="G16" s="39">
        <v>-219681</v>
      </c>
      <c r="H16" s="39">
        <v>-197713</v>
      </c>
      <c r="I16" s="39">
        <v>-229522</v>
      </c>
      <c r="J16" s="39">
        <v>-848388</v>
      </c>
      <c r="K16" s="39">
        <v>-212305</v>
      </c>
      <c r="L16" s="39">
        <v>-218694</v>
      </c>
      <c r="M16" s="39">
        <v>-208742</v>
      </c>
      <c r="N16" s="39">
        <v>-835956</v>
      </c>
      <c r="O16" s="39">
        <v>-184001</v>
      </c>
      <c r="P16" s="39">
        <v>-212166</v>
      </c>
      <c r="Q16" s="39">
        <v>-198456</v>
      </c>
      <c r="R16" s="39">
        <v>-754739</v>
      </c>
      <c r="S16" s="39">
        <v>-200554</v>
      </c>
      <c r="T16" s="39">
        <f>T17- SUM(T14:T15)</f>
        <v>-199300</v>
      </c>
      <c r="U16" s="39">
        <f t="shared" ref="U16:Y16" si="0">U17- SUM(U14:U15)</f>
        <v>-136368</v>
      </c>
      <c r="V16" s="39">
        <f t="shared" si="0"/>
        <v>-676833</v>
      </c>
      <c r="W16" s="39">
        <f t="shared" si="0"/>
        <v>-157797</v>
      </c>
      <c r="X16" s="39">
        <f t="shared" si="0"/>
        <v>-181438</v>
      </c>
      <c r="Y16" s="39">
        <f t="shared" si="0"/>
        <v>-134717</v>
      </c>
    </row>
    <row r="17" spans="2:27">
      <c r="B17" s="15"/>
      <c r="C17" s="18">
        <v>-932434</v>
      </c>
      <c r="D17" s="18">
        <v>-669190</v>
      </c>
      <c r="F17" s="18">
        <v>-3458773</v>
      </c>
      <c r="G17" s="18">
        <v>-953588</v>
      </c>
      <c r="H17" s="18">
        <v>-733599</v>
      </c>
      <c r="I17" s="18">
        <v>-669190</v>
      </c>
      <c r="J17" s="18">
        <v>-3765994</v>
      </c>
      <c r="K17" s="18">
        <v>-882837</v>
      </c>
      <c r="L17" s="18">
        <v>-1013824</v>
      </c>
      <c r="M17" s="18">
        <v>-981097</v>
      </c>
      <c r="N17" s="18">
        <v>-5518238</v>
      </c>
      <c r="O17" s="18">
        <v>-1575181</v>
      </c>
      <c r="P17" s="18">
        <v>-1280658</v>
      </c>
      <c r="Q17" s="18">
        <v>-1213884</v>
      </c>
      <c r="R17" s="18">
        <v>-5647624</v>
      </c>
      <c r="S17" s="18">
        <v>-1855489</v>
      </c>
      <c r="T17" s="18">
        <v>-1228827</v>
      </c>
      <c r="U17" s="18">
        <v>-1183739</v>
      </c>
      <c r="V17" s="18">
        <v>-5048921</v>
      </c>
      <c r="W17" s="18">
        <v>-1317709</v>
      </c>
      <c r="X17" s="18">
        <v>-1128534</v>
      </c>
      <c r="Y17" s="18">
        <v>-1145098</v>
      </c>
      <c r="AA17" s="123"/>
    </row>
    <row r="18" spans="2:27">
      <c r="B18" s="15"/>
      <c r="C18" s="16"/>
      <c r="D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AA18" s="57"/>
    </row>
    <row r="19" spans="2:27">
      <c r="B19" s="15" t="s">
        <v>130</v>
      </c>
      <c r="C19" s="18">
        <v>770420</v>
      </c>
      <c r="D19" s="18">
        <v>733923</v>
      </c>
      <c r="F19" s="18">
        <v>2650193</v>
      </c>
      <c r="G19" s="18">
        <v>639061</v>
      </c>
      <c r="H19" s="18">
        <v>683696</v>
      </c>
      <c r="I19" s="18">
        <v>733923</v>
      </c>
      <c r="J19" s="18">
        <v>2994748</v>
      </c>
      <c r="K19" s="18">
        <v>737984</v>
      </c>
      <c r="L19" s="18">
        <v>618444</v>
      </c>
      <c r="M19" s="18">
        <v>774943</v>
      </c>
      <c r="N19" s="18">
        <v>2630214</v>
      </c>
      <c r="O19" s="18">
        <v>343523</v>
      </c>
      <c r="P19" s="18">
        <v>769055</v>
      </c>
      <c r="Q19" s="18">
        <v>910280</v>
      </c>
      <c r="R19" s="18">
        <v>2663488</v>
      </c>
      <c r="S19" s="18">
        <v>513737</v>
      </c>
      <c r="T19" s="18">
        <v>716740</v>
      </c>
      <c r="U19" s="18">
        <v>761787</v>
      </c>
      <c r="V19" s="18">
        <v>2307167</v>
      </c>
      <c r="W19" s="18">
        <v>660969</v>
      </c>
      <c r="X19" s="18">
        <v>335197</v>
      </c>
      <c r="Y19" s="18">
        <v>729337</v>
      </c>
    </row>
    <row r="20" spans="2:27">
      <c r="B20" s="13"/>
      <c r="C20" s="16"/>
      <c r="D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2:27">
      <c r="B21" s="15" t="s">
        <v>221</v>
      </c>
      <c r="C21" s="16"/>
      <c r="D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2:27">
      <c r="B22" s="13" t="s">
        <v>41</v>
      </c>
      <c r="C22" s="16">
        <v>-862</v>
      </c>
      <c r="D22" s="16">
        <v>3557</v>
      </c>
      <c r="F22" s="16">
        <v>3725</v>
      </c>
      <c r="G22" s="16">
        <v>-2000</v>
      </c>
      <c r="H22" s="16">
        <v>-2131</v>
      </c>
      <c r="I22" s="16">
        <v>3557</v>
      </c>
      <c r="J22" s="16">
        <v>-4666</v>
      </c>
      <c r="K22" s="16">
        <v>-772</v>
      </c>
      <c r="L22" s="16">
        <v>221</v>
      </c>
      <c r="M22" s="16">
        <v>75</v>
      </c>
      <c r="N22" s="16">
        <v>-531</v>
      </c>
      <c r="O22" s="16">
        <v>-884</v>
      </c>
      <c r="P22" s="16">
        <v>-868</v>
      </c>
      <c r="Q22" s="16">
        <v>1173</v>
      </c>
      <c r="R22" s="16">
        <v>-13497</v>
      </c>
      <c r="S22" s="16">
        <v>-7593</v>
      </c>
      <c r="T22" s="16">
        <v>-6691</v>
      </c>
      <c r="U22" s="16">
        <v>1112</v>
      </c>
      <c r="V22" s="16">
        <v>-11054</v>
      </c>
      <c r="W22" s="16">
        <v>4130</v>
      </c>
      <c r="X22" s="16">
        <v>-12754</v>
      </c>
      <c r="Y22" s="16">
        <v>-3543</v>
      </c>
    </row>
    <row r="23" spans="2:27">
      <c r="B23" s="13" t="s">
        <v>131</v>
      </c>
      <c r="C23" s="16">
        <v>-40937</v>
      </c>
      <c r="D23" s="16">
        <v>-40244</v>
      </c>
      <c r="F23" s="16">
        <v>-171204</v>
      </c>
      <c r="G23" s="16">
        <v>-56674</v>
      </c>
      <c r="H23" s="16">
        <v>-42528</v>
      </c>
      <c r="I23" s="16">
        <v>-40244</v>
      </c>
      <c r="J23" s="16">
        <v>-146571</v>
      </c>
      <c r="K23" s="16">
        <v>-31390</v>
      </c>
      <c r="L23" s="16">
        <v>-31593</v>
      </c>
      <c r="M23" s="16">
        <v>-29569</v>
      </c>
      <c r="N23" s="16">
        <v>-124583</v>
      </c>
      <c r="O23" s="16">
        <v>-24884</v>
      </c>
      <c r="P23" s="16">
        <v>-40660</v>
      </c>
      <c r="Q23" s="16">
        <v>-32666</v>
      </c>
      <c r="R23" s="16">
        <v>-107367</v>
      </c>
      <c r="S23" s="16">
        <v>-29931</v>
      </c>
      <c r="T23" s="16">
        <v>-6092</v>
      </c>
      <c r="U23" s="16">
        <v>-39872</v>
      </c>
      <c r="V23" s="16">
        <v>-109480</v>
      </c>
      <c r="W23" s="16">
        <v>-23425</v>
      </c>
      <c r="X23" s="16">
        <v>-6986</v>
      </c>
      <c r="Y23" s="16">
        <v>-42359</v>
      </c>
    </row>
    <row r="24" spans="2:27">
      <c r="B24" s="13" t="s">
        <v>272</v>
      </c>
      <c r="C24" s="16">
        <v>0</v>
      </c>
      <c r="D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45">
        <v>-258</v>
      </c>
      <c r="W24" s="16">
        <v>0</v>
      </c>
      <c r="X24" s="16">
        <v>0</v>
      </c>
      <c r="Y24" s="16">
        <v>0</v>
      </c>
    </row>
    <row r="25" spans="2:27">
      <c r="B25" s="13" t="s">
        <v>214</v>
      </c>
      <c r="C25" s="16">
        <v>-25291</v>
      </c>
      <c r="D25" s="16">
        <v>-30565</v>
      </c>
      <c r="F25" s="16">
        <v>-107206</v>
      </c>
      <c r="G25" s="16">
        <v>26591</v>
      </c>
      <c r="H25" s="16">
        <v>-65392</v>
      </c>
      <c r="I25" s="16">
        <v>12424</v>
      </c>
      <c r="J25" s="16">
        <v>-220940</v>
      </c>
      <c r="K25" s="16">
        <v>-8258</v>
      </c>
      <c r="L25" s="16">
        <v>-63618</v>
      </c>
      <c r="M25" s="16">
        <v>-77203</v>
      </c>
      <c r="N25" s="16">
        <v>-343805</v>
      </c>
      <c r="O25" s="16">
        <v>-74008</v>
      </c>
      <c r="P25" s="16">
        <v>-164973</v>
      </c>
      <c r="Q25" s="16">
        <v>-72199</v>
      </c>
      <c r="R25" s="16">
        <v>-201297</v>
      </c>
      <c r="S25" s="16">
        <v>-63800</v>
      </c>
      <c r="T25" s="16">
        <v>-55745</v>
      </c>
      <c r="U25" s="16">
        <v>-27623</v>
      </c>
      <c r="V25" s="16">
        <v>-178446</v>
      </c>
      <c r="W25" s="16">
        <v>-68773</v>
      </c>
      <c r="X25" s="16">
        <v>-40103</v>
      </c>
      <c r="Y25" s="16">
        <v>-53244</v>
      </c>
    </row>
    <row r="26" spans="2:27">
      <c r="B26" s="25" t="s">
        <v>170</v>
      </c>
      <c r="C26" s="223">
        <v>0</v>
      </c>
      <c r="D26" s="16">
        <v>42989</v>
      </c>
      <c r="F26" s="16">
        <v>3180531</v>
      </c>
      <c r="G26" s="16">
        <v>3137542</v>
      </c>
      <c r="H26" s="16">
        <v>0</v>
      </c>
      <c r="I26" s="16">
        <v>0</v>
      </c>
      <c r="J26" s="16">
        <v>318795</v>
      </c>
      <c r="K26" s="16">
        <v>0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16" t="s">
        <v>19</v>
      </c>
      <c r="R26" s="16" t="s">
        <v>19</v>
      </c>
      <c r="S26" s="16" t="s">
        <v>19</v>
      </c>
      <c r="T26" s="16" t="s">
        <v>19</v>
      </c>
      <c r="U26" s="16" t="s">
        <v>19</v>
      </c>
      <c r="V26" s="16" t="s">
        <v>19</v>
      </c>
      <c r="W26" s="16" t="s">
        <v>19</v>
      </c>
      <c r="X26" s="16" t="s">
        <v>19</v>
      </c>
      <c r="Y26" s="16" t="s">
        <v>19</v>
      </c>
    </row>
    <row r="27" spans="2:27">
      <c r="B27" s="25"/>
      <c r="C27" s="111">
        <v>-67090</v>
      </c>
      <c r="D27" s="111">
        <v>-24263</v>
      </c>
      <c r="F27" s="111">
        <v>2905846</v>
      </c>
      <c r="G27" s="111">
        <v>3105459</v>
      </c>
      <c r="H27" s="111">
        <v>-110051</v>
      </c>
      <c r="I27" s="111">
        <v>-24263</v>
      </c>
      <c r="J27" s="111">
        <v>-53382</v>
      </c>
      <c r="K27" s="111">
        <f>SUM(K22:K26)</f>
        <v>-40420</v>
      </c>
      <c r="L27" s="111">
        <v>-94990</v>
      </c>
      <c r="M27" s="111">
        <v>-106697</v>
      </c>
      <c r="N27" s="111">
        <v>-468919</v>
      </c>
      <c r="O27" s="111">
        <v>-99776</v>
      </c>
      <c r="P27" s="111">
        <v>-206501</v>
      </c>
      <c r="Q27" s="111">
        <v>-103692</v>
      </c>
      <c r="R27" s="111">
        <v>-322161</v>
      </c>
      <c r="S27" s="111">
        <v>-101324</v>
      </c>
      <c r="T27" s="111">
        <v>-68528</v>
      </c>
      <c r="U27" s="111">
        <v>-66383</v>
      </c>
      <c r="V27" s="111">
        <v>-299238</v>
      </c>
      <c r="W27" s="111">
        <v>-88068</v>
      </c>
      <c r="X27" s="111">
        <v>-59843</v>
      </c>
      <c r="Y27" s="111">
        <v>-99146</v>
      </c>
    </row>
    <row r="28" spans="2:27">
      <c r="B28" s="25"/>
      <c r="C28" s="16"/>
      <c r="D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2:27">
      <c r="B29" s="25" t="s">
        <v>270</v>
      </c>
      <c r="C29" s="16">
        <v>0</v>
      </c>
      <c r="D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 t="s">
        <v>19</v>
      </c>
      <c r="O29" s="16" t="s">
        <v>19</v>
      </c>
      <c r="P29" s="16" t="s">
        <v>19</v>
      </c>
      <c r="Q29" s="16" t="s">
        <v>19</v>
      </c>
      <c r="R29" s="16">
        <v>1031809</v>
      </c>
      <c r="S29" s="16">
        <v>122208</v>
      </c>
      <c r="T29" s="16">
        <v>909601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</row>
    <row r="30" spans="2:27">
      <c r="B30" s="25" t="s">
        <v>271</v>
      </c>
      <c r="C30" s="16">
        <v>0</v>
      </c>
      <c r="D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 t="s">
        <v>19</v>
      </c>
      <c r="O30" s="16" t="s">
        <v>19</v>
      </c>
      <c r="P30" s="16" t="s">
        <v>19</v>
      </c>
      <c r="Q30" s="16" t="s">
        <v>19</v>
      </c>
      <c r="R30" s="16">
        <v>214955</v>
      </c>
      <c r="S30" s="16" t="s">
        <v>19</v>
      </c>
      <c r="T30" s="16">
        <v>211247</v>
      </c>
      <c r="U30" s="16">
        <v>5816</v>
      </c>
      <c r="V30" s="16">
        <v>502108</v>
      </c>
      <c r="W30" s="16" t="s">
        <v>19</v>
      </c>
      <c r="X30" s="16">
        <v>479703</v>
      </c>
      <c r="Y30" s="16" t="s">
        <v>19</v>
      </c>
    </row>
    <row r="31" spans="2:27">
      <c r="B31" s="25" t="s">
        <v>132</v>
      </c>
      <c r="C31" s="16">
        <v>-38234</v>
      </c>
      <c r="D31" s="16">
        <v>7641</v>
      </c>
      <c r="F31" s="16">
        <v>-121701</v>
      </c>
      <c r="G31" s="16">
        <v>-30430</v>
      </c>
      <c r="H31" s="16">
        <v>-15905</v>
      </c>
      <c r="I31" s="16">
        <v>7641</v>
      </c>
      <c r="J31" s="16">
        <v>141354</v>
      </c>
      <c r="K31" s="16">
        <v>12353</v>
      </c>
      <c r="L31" s="16">
        <v>25532</v>
      </c>
      <c r="M31" s="16">
        <v>69506</v>
      </c>
      <c r="N31" s="16">
        <v>519345</v>
      </c>
      <c r="O31" s="16">
        <v>175118</v>
      </c>
      <c r="P31" s="16">
        <v>217940</v>
      </c>
      <c r="Q31" s="16">
        <v>56080</v>
      </c>
      <c r="R31" s="16">
        <v>-305756</v>
      </c>
      <c r="S31" s="16">
        <v>178884</v>
      </c>
      <c r="T31" s="16">
        <v>-119347</v>
      </c>
      <c r="U31" s="16">
        <v>-3493</v>
      </c>
      <c r="V31" s="16">
        <v>-136548</v>
      </c>
      <c r="W31" s="16">
        <v>-33684</v>
      </c>
      <c r="X31" s="16">
        <v>-7852</v>
      </c>
      <c r="Y31" s="16">
        <v>5457</v>
      </c>
    </row>
    <row r="32" spans="2:27" ht="25.5">
      <c r="B32" s="26" t="s">
        <v>133</v>
      </c>
      <c r="C32" s="111">
        <v>665096</v>
      </c>
      <c r="D32" s="111">
        <v>717301</v>
      </c>
      <c r="F32" s="111">
        <v>5434338</v>
      </c>
      <c r="G32" s="111">
        <v>3714090</v>
      </c>
      <c r="H32" s="111">
        <v>557740</v>
      </c>
      <c r="I32" s="111">
        <v>717301</v>
      </c>
      <c r="J32" s="111">
        <v>3082720</v>
      </c>
      <c r="K32" s="111">
        <v>709917</v>
      </c>
      <c r="L32" s="111">
        <v>548986</v>
      </c>
      <c r="M32" s="111">
        <v>737752</v>
      </c>
      <c r="N32" s="111">
        <v>2680640</v>
      </c>
      <c r="O32" s="111">
        <v>418865</v>
      </c>
      <c r="P32" s="111">
        <v>780494</v>
      </c>
      <c r="Q32" s="111">
        <v>862668</v>
      </c>
      <c r="R32" s="111">
        <v>3282335</v>
      </c>
      <c r="S32" s="111">
        <v>713505</v>
      </c>
      <c r="T32" s="111">
        <v>1649713</v>
      </c>
      <c r="U32" s="111">
        <v>697727</v>
      </c>
      <c r="V32" s="111">
        <v>2373489</v>
      </c>
      <c r="W32" s="111">
        <v>539217</v>
      </c>
      <c r="X32" s="111">
        <v>747205</v>
      </c>
      <c r="Y32" s="111">
        <v>635648</v>
      </c>
    </row>
    <row r="33" spans="2:28">
      <c r="B33" s="13"/>
      <c r="C33" s="16"/>
      <c r="D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2:28">
      <c r="B34" s="13" t="s">
        <v>134</v>
      </c>
      <c r="C34" s="16">
        <v>31621</v>
      </c>
      <c r="D34" s="16">
        <v>81867</v>
      </c>
      <c r="F34" s="16">
        <v>402201</v>
      </c>
      <c r="G34" s="16">
        <v>129762</v>
      </c>
      <c r="H34" s="16">
        <v>127934</v>
      </c>
      <c r="I34" s="16">
        <v>81867</v>
      </c>
      <c r="J34" s="16">
        <v>658371</v>
      </c>
      <c r="K34" s="16">
        <v>179780</v>
      </c>
      <c r="L34" s="16">
        <v>310387</v>
      </c>
      <c r="M34" s="16">
        <v>173259</v>
      </c>
      <c r="N34" s="16">
        <v>604032</v>
      </c>
      <c r="O34" s="16">
        <v>178240</v>
      </c>
      <c r="P34" s="16">
        <v>113292</v>
      </c>
      <c r="Q34" s="16">
        <v>897909</v>
      </c>
      <c r="R34" s="16">
        <v>138033</v>
      </c>
      <c r="S34" s="16">
        <v>73753</v>
      </c>
      <c r="T34" s="16">
        <v>1076073</v>
      </c>
      <c r="U34" s="16">
        <v>22970</v>
      </c>
      <c r="V34" s="16">
        <v>1890015</v>
      </c>
      <c r="W34" s="16">
        <v>31380</v>
      </c>
      <c r="X34" s="16">
        <v>517292</v>
      </c>
      <c r="Y34" s="16">
        <v>1341869</v>
      </c>
    </row>
    <row r="35" spans="2:28">
      <c r="B35" s="13" t="s">
        <v>135</v>
      </c>
      <c r="C35" s="39">
        <v>-47175</v>
      </c>
      <c r="D35" s="39">
        <v>-150619</v>
      </c>
      <c r="F35" s="39">
        <v>-846586</v>
      </c>
      <c r="G35" s="39">
        <v>-93386</v>
      </c>
      <c r="H35" s="39">
        <v>-318294</v>
      </c>
      <c r="I35" s="39">
        <v>-150619</v>
      </c>
      <c r="J35" s="39">
        <v>-754208</v>
      </c>
      <c r="K35" s="39">
        <v>-287047</v>
      </c>
      <c r="L35" s="39">
        <v>-295618</v>
      </c>
      <c r="M35" s="39">
        <v>-167447</v>
      </c>
      <c r="N35" s="39">
        <v>-1081323</v>
      </c>
      <c r="O35" s="39">
        <v>-325315</v>
      </c>
      <c r="P35" s="39">
        <v>-648048</v>
      </c>
      <c r="Q35" s="39">
        <v>-601028</v>
      </c>
      <c r="R35" s="39">
        <v>-2298743</v>
      </c>
      <c r="S35" s="39">
        <v>-1216053</v>
      </c>
      <c r="T35" s="39">
        <v>-647878</v>
      </c>
      <c r="U35" s="39">
        <v>-1220217</v>
      </c>
      <c r="V35" s="39">
        <v>-2783844</v>
      </c>
      <c r="W35" s="39">
        <v>-526859</v>
      </c>
      <c r="X35" s="39">
        <v>-650994</v>
      </c>
      <c r="Y35" s="39">
        <v>-2031542</v>
      </c>
    </row>
    <row r="36" spans="2:28">
      <c r="B36" s="13"/>
      <c r="C36" s="18">
        <v>-15554</v>
      </c>
      <c r="D36" s="18">
        <v>-68752</v>
      </c>
      <c r="F36" s="18">
        <v>-444385</v>
      </c>
      <c r="G36" s="18">
        <v>36376</v>
      </c>
      <c r="H36" s="18">
        <f>H34+H35</f>
        <v>-190360</v>
      </c>
      <c r="I36" s="18">
        <f t="shared" ref="I36:Y36" si="1">I34+I35</f>
        <v>-68752</v>
      </c>
      <c r="J36" s="18">
        <v>-95837</v>
      </c>
      <c r="K36" s="18">
        <v>-107267</v>
      </c>
      <c r="L36" s="18">
        <f t="shared" si="1"/>
        <v>14769</v>
      </c>
      <c r="M36" s="18">
        <f t="shared" si="1"/>
        <v>5812</v>
      </c>
      <c r="N36" s="18">
        <f t="shared" si="1"/>
        <v>-477291</v>
      </c>
      <c r="O36" s="18">
        <f t="shared" si="1"/>
        <v>-147075</v>
      </c>
      <c r="P36" s="18">
        <f t="shared" si="1"/>
        <v>-534756</v>
      </c>
      <c r="Q36" s="18">
        <f t="shared" si="1"/>
        <v>296881</v>
      </c>
      <c r="R36" s="18">
        <f t="shared" si="1"/>
        <v>-2160710</v>
      </c>
      <c r="S36" s="18">
        <f t="shared" si="1"/>
        <v>-1142300</v>
      </c>
      <c r="T36" s="18">
        <f t="shared" si="1"/>
        <v>428195</v>
      </c>
      <c r="U36" s="18">
        <f t="shared" si="1"/>
        <v>-1197247</v>
      </c>
      <c r="V36" s="18">
        <f t="shared" si="1"/>
        <v>-893829</v>
      </c>
      <c r="W36" s="18">
        <f t="shared" si="1"/>
        <v>-495479</v>
      </c>
      <c r="X36" s="18">
        <f t="shared" si="1"/>
        <v>-133702</v>
      </c>
      <c r="Y36" s="18">
        <f t="shared" si="1"/>
        <v>-689673</v>
      </c>
    </row>
    <row r="37" spans="2:28">
      <c r="B37" s="13"/>
      <c r="C37" s="18"/>
      <c r="D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8" ht="25.5">
      <c r="B38" s="15" t="s">
        <v>136</v>
      </c>
      <c r="C38" s="126">
        <v>649542</v>
      </c>
      <c r="D38" s="124">
        <v>648549</v>
      </c>
      <c r="F38" s="126">
        <v>4989953</v>
      </c>
      <c r="G38" s="126">
        <v>3750466</v>
      </c>
      <c r="H38" s="126">
        <v>367380</v>
      </c>
      <c r="I38" s="126">
        <f t="shared" ref="I38:R38" si="2">I36+I32</f>
        <v>648549</v>
      </c>
      <c r="J38" s="124">
        <v>2986883</v>
      </c>
      <c r="K38" s="124">
        <v>602650</v>
      </c>
      <c r="L38" s="126">
        <f t="shared" si="2"/>
        <v>563755</v>
      </c>
      <c r="M38" s="126">
        <f t="shared" si="2"/>
        <v>743564</v>
      </c>
      <c r="N38" s="126">
        <f t="shared" si="2"/>
        <v>2203349</v>
      </c>
      <c r="O38" s="126">
        <f t="shared" si="2"/>
        <v>271790</v>
      </c>
      <c r="P38" s="126">
        <f t="shared" si="2"/>
        <v>245738</v>
      </c>
      <c r="Q38" s="126">
        <f t="shared" si="2"/>
        <v>1159549</v>
      </c>
      <c r="R38" s="126">
        <f t="shared" si="2"/>
        <v>1121625</v>
      </c>
      <c r="S38" s="126">
        <v>-428795</v>
      </c>
      <c r="T38" s="126">
        <v>2077908</v>
      </c>
      <c r="U38" s="126">
        <v>-499520</v>
      </c>
      <c r="V38" s="126">
        <v>1479660</v>
      </c>
      <c r="W38" s="126">
        <v>43738</v>
      </c>
      <c r="X38" s="126">
        <v>613503</v>
      </c>
      <c r="Y38" s="126">
        <v>-54025</v>
      </c>
    </row>
    <row r="39" spans="2:28">
      <c r="B39" s="13"/>
      <c r="C39" s="125"/>
      <c r="D39" s="16"/>
      <c r="F39" s="125"/>
      <c r="G39" s="125"/>
      <c r="H39" s="125"/>
      <c r="I39" s="125"/>
      <c r="J39" s="16"/>
      <c r="K39" s="16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  <row r="40" spans="2:28">
      <c r="B40" s="13" t="s">
        <v>137</v>
      </c>
      <c r="C40" s="16">
        <v>-127876</v>
      </c>
      <c r="D40" s="16">
        <v>-93000</v>
      </c>
      <c r="F40" s="16">
        <v>-941014</v>
      </c>
      <c r="G40" s="16">
        <v>-668763</v>
      </c>
      <c r="H40" s="16">
        <v>-17590</v>
      </c>
      <c r="I40" s="16">
        <v>-93000</v>
      </c>
      <c r="J40" s="16">
        <v>-393533</v>
      </c>
      <c r="K40" s="16">
        <v>-70619</v>
      </c>
      <c r="L40" s="16">
        <v>-8350</v>
      </c>
      <c r="M40" s="16">
        <v>-129177</v>
      </c>
      <c r="N40" s="16">
        <v>-199284</v>
      </c>
      <c r="O40" s="16">
        <v>-49665</v>
      </c>
      <c r="P40" s="16">
        <v>240686</v>
      </c>
      <c r="Q40" s="16">
        <v>-369268</v>
      </c>
      <c r="R40" s="16">
        <v>-364000</v>
      </c>
      <c r="S40" s="16">
        <v>167592</v>
      </c>
      <c r="T40" s="16">
        <v>-431974</v>
      </c>
      <c r="U40" s="16">
        <v>-57463</v>
      </c>
      <c r="V40" s="16">
        <v>-167677</v>
      </c>
      <c r="W40" s="16">
        <v>-48182</v>
      </c>
      <c r="X40" s="16">
        <v>-31482</v>
      </c>
      <c r="Y40" s="16">
        <v>-49649</v>
      </c>
    </row>
    <row r="41" spans="2:28">
      <c r="B41" s="13" t="s">
        <v>111</v>
      </c>
      <c r="C41" s="39">
        <v>19611</v>
      </c>
      <c r="D41" s="39">
        <v>-61743</v>
      </c>
      <c r="F41" s="39">
        <v>-356626</v>
      </c>
      <c r="G41" s="39">
        <v>-452326</v>
      </c>
      <c r="H41" s="39">
        <v>-21867</v>
      </c>
      <c r="I41" s="39">
        <v>-61743</v>
      </c>
      <c r="J41" s="39">
        <v>-190684</v>
      </c>
      <c r="K41" s="39">
        <v>-42017</v>
      </c>
      <c r="L41" s="39">
        <v>-95919</v>
      </c>
      <c r="M41" s="39">
        <v>-4884</v>
      </c>
      <c r="N41" s="39">
        <v>81391</v>
      </c>
      <c r="O41" s="39">
        <v>29117</v>
      </c>
      <c r="P41" s="39">
        <v>103466</v>
      </c>
      <c r="Q41" s="39">
        <v>23233</v>
      </c>
      <c r="R41" s="39">
        <v>113809</v>
      </c>
      <c r="S41" s="39">
        <v>50544</v>
      </c>
      <c r="T41" s="39">
        <v>-201605</v>
      </c>
      <c r="U41" s="39">
        <v>245610</v>
      </c>
      <c r="V41" s="39">
        <v>-256448</v>
      </c>
      <c r="W41" s="39">
        <v>41372</v>
      </c>
      <c r="X41" s="39">
        <v>-175354</v>
      </c>
      <c r="Y41" s="39">
        <v>88350</v>
      </c>
    </row>
    <row r="42" spans="2:28">
      <c r="B42" s="13"/>
      <c r="C42" s="18">
        <v>-108265</v>
      </c>
      <c r="D42" s="18">
        <v>-154743</v>
      </c>
      <c r="F42" s="18">
        <v>-1297640</v>
      </c>
      <c r="G42" s="18">
        <v>-1121089</v>
      </c>
      <c r="H42" s="18">
        <v>-39457</v>
      </c>
      <c r="I42" s="18">
        <v>-154743</v>
      </c>
      <c r="J42" s="18">
        <v>-584217</v>
      </c>
      <c r="K42" s="18">
        <v>-112636</v>
      </c>
      <c r="L42" s="18">
        <v>-104269</v>
      </c>
      <c r="M42" s="18">
        <v>-134061</v>
      </c>
      <c r="N42" s="18">
        <v>-117893</v>
      </c>
      <c r="O42" s="18">
        <v>-20548</v>
      </c>
      <c r="P42" s="18">
        <f>P40+P41</f>
        <v>344152</v>
      </c>
      <c r="Q42" s="18">
        <f>Q41+Q40</f>
        <v>-346035</v>
      </c>
      <c r="R42" s="18">
        <f>R41+R40</f>
        <v>-250191</v>
      </c>
      <c r="S42" s="18">
        <f t="shared" ref="S42:Y42" si="3">S41+S40</f>
        <v>218136</v>
      </c>
      <c r="T42" s="18">
        <f t="shared" si="3"/>
        <v>-633579</v>
      </c>
      <c r="U42" s="18">
        <f t="shared" si="3"/>
        <v>188147</v>
      </c>
      <c r="V42" s="18">
        <f t="shared" si="3"/>
        <v>-424125</v>
      </c>
      <c r="W42" s="18">
        <f t="shared" si="3"/>
        <v>-6810</v>
      </c>
      <c r="X42" s="18">
        <f t="shared" si="3"/>
        <v>-206836</v>
      </c>
      <c r="Y42" s="18">
        <f t="shared" si="3"/>
        <v>38701</v>
      </c>
    </row>
    <row r="43" spans="2:28">
      <c r="B43" s="13"/>
      <c r="C43" s="39"/>
      <c r="D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2:28" ht="15.75" thickBot="1">
      <c r="B44" s="15" t="s">
        <v>198</v>
      </c>
      <c r="C44" s="97">
        <v>541277</v>
      </c>
      <c r="D44" s="97">
        <v>493806</v>
      </c>
      <c r="F44" s="97">
        <v>3692313</v>
      </c>
      <c r="G44" s="97">
        <v>2629377</v>
      </c>
      <c r="H44" s="97">
        <v>327923</v>
      </c>
      <c r="I44" s="97">
        <v>493806</v>
      </c>
      <c r="J44" s="97">
        <v>2402666</v>
      </c>
      <c r="K44" s="97">
        <v>490014</v>
      </c>
      <c r="L44" s="97">
        <v>459486</v>
      </c>
      <c r="M44" s="97">
        <v>609503</v>
      </c>
      <c r="N44" s="97">
        <v>2085456</v>
      </c>
      <c r="O44" s="97">
        <v>251242</v>
      </c>
      <c r="P44" s="97">
        <v>589890</v>
      </c>
      <c r="Q44" s="97">
        <v>813514</v>
      </c>
      <c r="R44" s="97">
        <v>871434</v>
      </c>
      <c r="S44" s="97">
        <v>-210659</v>
      </c>
      <c r="T44" s="97">
        <v>1444329</v>
      </c>
      <c r="U44" s="97">
        <v>-311373</v>
      </c>
      <c r="V44" s="97">
        <v>1055535</v>
      </c>
      <c r="W44" s="97">
        <v>36928</v>
      </c>
      <c r="X44" s="97">
        <v>406667</v>
      </c>
      <c r="Y44" s="97">
        <v>-15324</v>
      </c>
    </row>
    <row r="45" spans="2:28" ht="15.75" thickTop="1">
      <c r="B45" s="15" t="s">
        <v>199</v>
      </c>
      <c r="C45" s="70">
        <v>0.19</v>
      </c>
      <c r="D45" s="70">
        <v>0.17</v>
      </c>
      <c r="F45" s="70">
        <v>1.27</v>
      </c>
      <c r="G45" s="70">
        <v>0.91</v>
      </c>
      <c r="H45" s="70">
        <v>0.11</v>
      </c>
      <c r="I45" s="70">
        <v>0.17</v>
      </c>
      <c r="J45" s="70">
        <v>0.83</v>
      </c>
      <c r="K45" s="70">
        <v>0.17</v>
      </c>
      <c r="L45" s="70">
        <v>0.16</v>
      </c>
      <c r="M45" s="70">
        <v>0.21</v>
      </c>
      <c r="N45" s="70">
        <v>0.72</v>
      </c>
      <c r="O45" s="70">
        <v>0.09</v>
      </c>
      <c r="P45" s="70">
        <v>0.2</v>
      </c>
      <c r="Q45" s="70">
        <v>0.28000000000000003</v>
      </c>
      <c r="R45" s="70">
        <v>0.3</v>
      </c>
      <c r="S45" s="166">
        <v>-7.0000000000000007E-2</v>
      </c>
      <c r="T45" s="70">
        <v>0.5</v>
      </c>
      <c r="U45" s="166">
        <v>-0.11</v>
      </c>
      <c r="V45" s="70">
        <v>0.36</v>
      </c>
      <c r="W45" s="70">
        <v>0.01</v>
      </c>
      <c r="X45" s="70">
        <v>0.14000000000000001</v>
      </c>
      <c r="Y45" s="166">
        <v>-0.01</v>
      </c>
    </row>
    <row r="46" spans="2:28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</row>
    <row r="47" spans="2:28">
      <c r="B47" s="17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76"/>
      <c r="AA47" s="176"/>
      <c r="AB47" s="176"/>
    </row>
    <row r="48" spans="2:28">
      <c r="B48" s="17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176"/>
      <c r="AA48" s="176"/>
      <c r="AB48" s="176"/>
    </row>
    <row r="49" spans="2:28">
      <c r="B49" s="17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76"/>
      <c r="AA49" s="176"/>
      <c r="AB49" s="176"/>
    </row>
    <row r="50" spans="2:28">
      <c r="B50" s="17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76"/>
      <c r="AA50" s="176"/>
      <c r="AB50" s="176"/>
    </row>
    <row r="51" spans="2:28">
      <c r="B51" s="17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176"/>
      <c r="AA51" s="176"/>
      <c r="AB51" s="176"/>
    </row>
    <row r="52" spans="2:28">
      <c r="B52" s="17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76"/>
      <c r="AA52" s="176"/>
      <c r="AB52" s="176"/>
    </row>
    <row r="53" spans="2:28">
      <c r="B53" s="17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176"/>
      <c r="AA53" s="176"/>
      <c r="AB53" s="176"/>
    </row>
    <row r="54" spans="2:28">
      <c r="B54" s="176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6"/>
      <c r="AA54" s="176"/>
      <c r="AB54" s="176"/>
    </row>
    <row r="55" spans="2:28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</row>
    <row r="56" spans="2:28">
      <c r="B56" s="176"/>
      <c r="C56" s="176"/>
      <c r="D56" s="176"/>
      <c r="E56" s="176"/>
      <c r="F56" s="176"/>
      <c r="G56" s="216"/>
      <c r="H56" s="216"/>
      <c r="I56" s="216"/>
      <c r="J56" s="216"/>
      <c r="K56" s="21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</row>
    <row r="57" spans="2:28">
      <c r="B57" s="176"/>
      <c r="C57" s="209"/>
      <c r="D57" s="210"/>
      <c r="E57" s="176"/>
      <c r="F57" s="176"/>
      <c r="G57" s="175"/>
      <c r="H57" s="176"/>
      <c r="I57" s="175"/>
      <c r="J57" s="176"/>
      <c r="K57" s="175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</row>
    <row r="58" spans="2:28">
      <c r="B58" s="176"/>
      <c r="C58" s="176"/>
      <c r="D58" s="176"/>
      <c r="E58" s="176"/>
      <c r="F58" s="176"/>
      <c r="G58" s="175"/>
      <c r="H58" s="176"/>
      <c r="I58" s="175"/>
      <c r="J58" s="176"/>
      <c r="K58" s="175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</row>
    <row r="59" spans="2:28">
      <c r="B59" s="176"/>
      <c r="C59" s="176"/>
      <c r="D59" s="176"/>
      <c r="E59" s="176"/>
      <c r="F59" s="176"/>
      <c r="G59" s="175"/>
      <c r="H59" s="176"/>
      <c r="I59" s="175"/>
      <c r="J59" s="176"/>
      <c r="K59" s="175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</row>
    <row r="60" spans="2:28">
      <c r="B60" s="176"/>
      <c r="C60" s="176"/>
      <c r="D60" s="176"/>
      <c r="E60" s="176"/>
      <c r="F60" s="176"/>
      <c r="G60" s="175"/>
      <c r="H60" s="176"/>
      <c r="I60" s="175"/>
      <c r="J60" s="176"/>
      <c r="K60" s="175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</row>
    <row r="61" spans="2:28">
      <c r="B61" s="176"/>
      <c r="C61" s="176"/>
      <c r="D61" s="176"/>
      <c r="E61" s="176"/>
      <c r="F61" s="176"/>
      <c r="G61" s="175"/>
      <c r="H61" s="176"/>
      <c r="I61" s="175"/>
      <c r="J61" s="176"/>
      <c r="K61" s="175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</row>
    <row r="62" spans="2:28">
      <c r="B62" s="176"/>
      <c r="C62" s="176"/>
      <c r="D62" s="176"/>
      <c r="E62" s="176"/>
      <c r="F62" s="176"/>
      <c r="G62" s="175"/>
      <c r="H62" s="176"/>
      <c r="I62" s="175"/>
      <c r="J62" s="176"/>
      <c r="K62" s="175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</row>
    <row r="63" spans="2:28">
      <c r="B63" s="176"/>
      <c r="C63" s="176"/>
      <c r="D63" s="176"/>
      <c r="E63" s="176"/>
      <c r="F63" s="176"/>
      <c r="G63" s="175"/>
      <c r="H63" s="176"/>
      <c r="I63" s="175"/>
      <c r="J63" s="176"/>
      <c r="K63" s="175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</row>
    <row r="64" spans="2:28">
      <c r="B64" s="176"/>
      <c r="C64" s="176"/>
      <c r="D64" s="176"/>
      <c r="E64" s="176"/>
      <c r="F64" s="176"/>
      <c r="G64" s="175"/>
      <c r="H64" s="176"/>
      <c r="I64" s="175"/>
      <c r="J64" s="176"/>
      <c r="K64" s="175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</row>
    <row r="65" spans="2:28">
      <c r="B65" s="176"/>
      <c r="C65" s="176"/>
      <c r="D65" s="176"/>
      <c r="E65" s="176"/>
      <c r="F65" s="176"/>
      <c r="G65" s="175"/>
      <c r="H65" s="176"/>
      <c r="I65" s="175"/>
      <c r="J65" s="176"/>
      <c r="K65" s="175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</row>
    <row r="66" spans="2:28">
      <c r="B66" s="176"/>
      <c r="C66" s="176"/>
      <c r="D66" s="176"/>
      <c r="E66" s="176"/>
      <c r="F66" s="176"/>
      <c r="G66" s="175"/>
      <c r="H66" s="176"/>
      <c r="I66" s="175"/>
      <c r="J66" s="176"/>
      <c r="K66" s="175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</row>
    <row r="67" spans="2:28">
      <c r="B67" s="176"/>
      <c r="C67" s="176"/>
      <c r="D67" s="176"/>
      <c r="E67" s="176"/>
      <c r="F67" s="176"/>
      <c r="G67" s="175"/>
      <c r="H67" s="176"/>
      <c r="I67" s="175"/>
      <c r="J67" s="176"/>
      <c r="K67" s="175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</row>
    <row r="68" spans="2:28">
      <c r="B68" s="176"/>
      <c r="C68" s="176"/>
      <c r="D68" s="176"/>
      <c r="E68" s="176"/>
      <c r="F68" s="176"/>
      <c r="G68" s="175"/>
      <c r="H68" s="176"/>
      <c r="I68" s="175"/>
      <c r="J68" s="176"/>
      <c r="K68" s="175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</row>
    <row r="69" spans="2:28">
      <c r="B69" s="176"/>
      <c r="C69" s="176"/>
      <c r="D69" s="176"/>
      <c r="E69" s="176"/>
      <c r="F69" s="176"/>
      <c r="G69" s="175"/>
      <c r="H69" s="176"/>
      <c r="I69" s="175"/>
      <c r="J69" s="176"/>
      <c r="K69" s="175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</row>
    <row r="70" spans="2:28">
      <c r="B70" s="176"/>
      <c r="C70" s="176"/>
      <c r="D70" s="176"/>
      <c r="E70" s="176"/>
      <c r="F70" s="176"/>
      <c r="G70" s="175"/>
      <c r="H70" s="176"/>
      <c r="I70" s="175"/>
      <c r="J70" s="176"/>
      <c r="K70" s="175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</row>
    <row r="71" spans="2:28">
      <c r="B71" s="176"/>
      <c r="C71" s="176"/>
      <c r="D71" s="176"/>
      <c r="E71" s="176"/>
      <c r="F71" s="176"/>
      <c r="G71" s="175"/>
      <c r="H71" s="176"/>
      <c r="I71" s="175"/>
      <c r="J71" s="176"/>
      <c r="K71" s="175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</row>
    <row r="72" spans="2:28">
      <c r="B72" s="176"/>
      <c r="C72" s="176"/>
      <c r="D72" s="176"/>
      <c r="E72" s="176"/>
      <c r="F72" s="176"/>
      <c r="G72" s="175"/>
      <c r="H72" s="176"/>
      <c r="I72" s="175"/>
      <c r="J72" s="176"/>
      <c r="K72" s="175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</row>
    <row r="73" spans="2:28">
      <c r="B73" s="176"/>
      <c r="C73" s="176"/>
      <c r="D73" s="176"/>
      <c r="E73" s="176"/>
      <c r="F73" s="176"/>
      <c r="G73" s="175"/>
      <c r="H73" s="176"/>
      <c r="I73" s="175"/>
      <c r="J73" s="176"/>
      <c r="K73" s="175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</row>
    <row r="74" spans="2:28">
      <c r="B74" s="176"/>
      <c r="C74" s="176"/>
      <c r="D74" s="176"/>
      <c r="E74" s="176"/>
      <c r="F74" s="176"/>
      <c r="G74" s="175"/>
      <c r="H74" s="176"/>
      <c r="I74" s="175"/>
      <c r="J74" s="176"/>
      <c r="K74" s="175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</row>
    <row r="75" spans="2:28">
      <c r="B75" s="176"/>
      <c r="C75" s="176"/>
      <c r="D75" s="176"/>
      <c r="E75" s="176"/>
      <c r="F75" s="176"/>
      <c r="G75" s="175"/>
      <c r="H75" s="176"/>
      <c r="I75" s="175"/>
      <c r="J75" s="176"/>
      <c r="K75" s="175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</row>
    <row r="76" spans="2:28">
      <c r="B76" s="176"/>
      <c r="C76" s="176"/>
      <c r="D76" s="176"/>
      <c r="E76" s="176"/>
      <c r="F76" s="176"/>
      <c r="G76" s="175"/>
      <c r="H76" s="176"/>
      <c r="I76" s="175"/>
      <c r="J76" s="176"/>
      <c r="K76" s="175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</row>
    <row r="77" spans="2:28">
      <c r="B77" s="176"/>
      <c r="C77" s="176"/>
      <c r="D77" s="176"/>
      <c r="E77" s="176"/>
      <c r="F77" s="176"/>
      <c r="G77" s="175"/>
      <c r="H77" s="176"/>
      <c r="I77" s="175"/>
      <c r="J77" s="176"/>
      <c r="K77" s="175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</row>
    <row r="78" spans="2:28">
      <c r="B78" s="176"/>
      <c r="C78" s="176"/>
      <c r="D78" s="176"/>
      <c r="E78" s="176"/>
      <c r="F78" s="176"/>
      <c r="G78" s="175"/>
      <c r="H78" s="176"/>
      <c r="I78" s="175"/>
      <c r="J78" s="176"/>
      <c r="K78" s="175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</row>
    <row r="79" spans="2:28">
      <c r="B79" s="176"/>
      <c r="C79" s="176"/>
      <c r="D79" s="176"/>
      <c r="E79" s="176"/>
      <c r="F79" s="176"/>
      <c r="G79" s="175"/>
      <c r="H79" s="176"/>
      <c r="I79" s="175"/>
      <c r="J79" s="176"/>
      <c r="K79" s="175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</row>
    <row r="80" spans="2:28">
      <c r="B80" s="176"/>
      <c r="C80" s="176"/>
      <c r="D80" s="176"/>
      <c r="E80" s="176"/>
      <c r="F80" s="176"/>
      <c r="G80" s="175"/>
      <c r="H80" s="176"/>
      <c r="I80" s="175"/>
      <c r="J80" s="176"/>
      <c r="K80" s="175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</row>
    <row r="81" spans="2:28">
      <c r="B81" s="176"/>
      <c r="C81" s="176"/>
      <c r="D81" s="176"/>
      <c r="E81" s="176"/>
      <c r="F81" s="176"/>
      <c r="G81" s="175"/>
      <c r="H81" s="176"/>
      <c r="I81" s="175"/>
      <c r="J81" s="176"/>
      <c r="K81" s="175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</row>
    <row r="82" spans="2:28">
      <c r="B82" s="176"/>
      <c r="C82" s="176"/>
      <c r="D82" s="176"/>
      <c r="E82" s="176"/>
      <c r="F82" s="176"/>
      <c r="G82" s="175"/>
      <c r="H82" s="176"/>
      <c r="I82" s="175"/>
      <c r="J82" s="176"/>
      <c r="K82" s="175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</row>
    <row r="83" spans="2:28">
      <c r="B83" s="176"/>
      <c r="C83" s="176"/>
      <c r="D83" s="176"/>
      <c r="E83" s="176"/>
      <c r="F83" s="176"/>
      <c r="G83" s="175"/>
      <c r="H83" s="176"/>
      <c r="I83" s="175"/>
      <c r="J83" s="176"/>
      <c r="K83" s="175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</row>
    <row r="84" spans="2:28">
      <c r="B84" s="176"/>
      <c r="C84" s="176"/>
      <c r="D84" s="176"/>
      <c r="E84" s="176"/>
      <c r="F84" s="176"/>
      <c r="G84" s="175"/>
      <c r="H84" s="176"/>
      <c r="I84" s="175"/>
      <c r="J84" s="176"/>
      <c r="K84" s="175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</row>
    <row r="85" spans="2:28">
      <c r="B85" s="176"/>
      <c r="C85" s="176"/>
      <c r="D85" s="176"/>
      <c r="E85" s="176"/>
      <c r="F85" s="176"/>
      <c r="G85" s="175"/>
      <c r="H85" s="176"/>
      <c r="I85" s="175"/>
      <c r="J85" s="176"/>
      <c r="K85" s="175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</row>
    <row r="86" spans="2:28">
      <c r="B86" s="176"/>
      <c r="C86" s="176"/>
      <c r="D86" s="176"/>
      <c r="E86" s="176"/>
      <c r="F86" s="176"/>
      <c r="G86" s="175"/>
      <c r="H86" s="176"/>
      <c r="I86" s="175"/>
      <c r="J86" s="176"/>
      <c r="K86" s="175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</row>
    <row r="87" spans="2:28">
      <c r="B87" s="176"/>
      <c r="C87" s="176"/>
      <c r="D87" s="176"/>
      <c r="E87" s="176"/>
      <c r="F87" s="176"/>
      <c r="G87" s="175"/>
      <c r="H87" s="176"/>
      <c r="I87" s="175"/>
      <c r="J87" s="176"/>
      <c r="K87" s="175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</row>
    <row r="88" spans="2:28">
      <c r="B88" s="176"/>
      <c r="C88" s="176"/>
      <c r="D88" s="176"/>
      <c r="E88" s="176"/>
      <c r="F88" s="176"/>
      <c r="G88" s="175"/>
      <c r="H88" s="176"/>
      <c r="I88" s="175"/>
      <c r="J88" s="176"/>
      <c r="K88" s="175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</row>
    <row r="89" spans="2:28">
      <c r="B89" s="176"/>
      <c r="C89" s="176"/>
      <c r="D89" s="176"/>
      <c r="E89" s="176"/>
      <c r="F89" s="176"/>
      <c r="G89" s="175"/>
      <c r="H89" s="176"/>
      <c r="I89" s="175"/>
      <c r="J89" s="176"/>
      <c r="K89" s="175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</row>
    <row r="90" spans="2:28">
      <c r="B90" s="176"/>
      <c r="C90" s="176"/>
      <c r="D90" s="176"/>
      <c r="E90" s="176"/>
      <c r="F90" s="176"/>
      <c r="G90" s="175"/>
      <c r="H90" s="176"/>
      <c r="I90" s="175"/>
      <c r="J90" s="176"/>
      <c r="K90" s="175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</row>
    <row r="91" spans="2:28">
      <c r="B91" s="176"/>
      <c r="C91" s="176"/>
      <c r="D91" s="176"/>
      <c r="E91" s="176"/>
      <c r="F91" s="176"/>
      <c r="G91" s="175"/>
      <c r="H91" s="176"/>
      <c r="I91" s="175"/>
      <c r="J91" s="176"/>
      <c r="K91" s="175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</row>
    <row r="92" spans="2:28"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</row>
    <row r="93" spans="2:28"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</row>
    <row r="94" spans="2:28"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</row>
    <row r="95" spans="2:28"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</row>
    <row r="96" spans="2:28"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</row>
    <row r="97" spans="2:28"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</row>
    <row r="98" spans="2:28"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</row>
    <row r="99" spans="2:28"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</row>
    <row r="100" spans="2:28"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</row>
    <row r="101" spans="2:28"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</row>
    <row r="102" spans="2:28"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</row>
    <row r="103" spans="2:28"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</row>
    <row r="104" spans="2:28"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</row>
    <row r="105" spans="2:28"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</row>
    <row r="106" spans="2:28"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</row>
    <row r="107" spans="2:28"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</row>
    <row r="108" spans="2:28"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</row>
    <row r="109" spans="2:28"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</row>
    <row r="110" spans="2:28">
      <c r="B110" s="176"/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</row>
    <row r="111" spans="2:28"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</row>
    <row r="112" spans="2:28"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</row>
    <row r="113" spans="2:28"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</row>
    <row r="114" spans="2:28"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</row>
    <row r="115" spans="2:28"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</row>
    <row r="116" spans="2:28"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</row>
    <row r="117" spans="2:28"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</row>
    <row r="118" spans="2:28"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</row>
    <row r="119" spans="2:28"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</row>
    <row r="120" spans="2:28"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</row>
    <row r="121" spans="2:28"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</row>
    <row r="122" spans="2:28"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</row>
    <row r="123" spans="2:28"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</row>
    <row r="124" spans="2:28"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</row>
    <row r="125" spans="2:28"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</row>
  </sheetData>
  <mergeCells count="4">
    <mergeCell ref="B5:B7"/>
    <mergeCell ref="F9:Y9"/>
    <mergeCell ref="D9:D10"/>
    <mergeCell ref="C9:C10"/>
  </mergeCells>
  <conditionalFormatting sqref="B11:D45">
    <cfRule type="expression" dxfId="1" priority="11">
      <formula>MOD(ROW(),2)=0</formula>
    </cfRule>
  </conditionalFormatting>
  <conditionalFormatting sqref="F11:Y45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90"/>
  <sheetViews>
    <sheetView showGridLines="0" showRowColHeaders="0" workbookViewId="0">
      <selection activeCell="C74" sqref="C74"/>
    </sheetView>
  </sheetViews>
  <sheetFormatPr defaultColWidth="8.7109375" defaultRowHeight="15"/>
  <cols>
    <col min="1" max="1" width="9.85546875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2:7">
      <c r="F6" s="123"/>
      <c r="G6" s="123"/>
    </row>
    <row r="8" spans="2:7">
      <c r="B8" s="6" t="s">
        <v>10</v>
      </c>
    </row>
    <row r="9" spans="2:7">
      <c r="B9" s="79"/>
      <c r="C9" s="98" t="s">
        <v>302</v>
      </c>
      <c r="D9" s="69" t="s">
        <v>228</v>
      </c>
    </row>
    <row r="10" spans="2:7">
      <c r="B10" s="104" t="s">
        <v>138</v>
      </c>
      <c r="C10" s="102"/>
      <c r="D10" s="102"/>
    </row>
    <row r="11" spans="2:7">
      <c r="B11" s="103" t="s">
        <v>121</v>
      </c>
      <c r="C11" s="129">
        <v>541277</v>
      </c>
      <c r="D11" s="129">
        <v>493806</v>
      </c>
    </row>
    <row r="12" spans="2:7">
      <c r="B12" s="104" t="s">
        <v>139</v>
      </c>
      <c r="C12" s="130"/>
      <c r="D12" s="130"/>
    </row>
    <row r="13" spans="2:7">
      <c r="B13" s="103" t="s">
        <v>39</v>
      </c>
      <c r="C13" s="128">
        <v>84224</v>
      </c>
      <c r="D13" s="128">
        <v>83592</v>
      </c>
    </row>
    <row r="14" spans="2:7" ht="25.5">
      <c r="B14" s="101" t="s">
        <v>140</v>
      </c>
      <c r="C14" s="130">
        <v>24442</v>
      </c>
      <c r="D14" s="130">
        <v>2502</v>
      </c>
    </row>
    <row r="15" spans="2:7">
      <c r="B15" s="103" t="s">
        <v>141</v>
      </c>
      <c r="C15" s="128">
        <v>-397139</v>
      </c>
      <c r="D15" s="128">
        <v>-333427</v>
      </c>
    </row>
    <row r="16" spans="2:7">
      <c r="B16" s="101" t="s">
        <v>142</v>
      </c>
      <c r="C16" s="130">
        <v>38234</v>
      </c>
      <c r="D16" s="130">
        <v>-7641</v>
      </c>
    </row>
    <row r="17" spans="2:5">
      <c r="B17" s="103" t="s">
        <v>200</v>
      </c>
      <c r="C17" s="131" t="s">
        <v>309</v>
      </c>
      <c r="D17" s="128">
        <v>17751</v>
      </c>
    </row>
    <row r="18" spans="2:5">
      <c r="B18" s="101" t="s">
        <v>143</v>
      </c>
      <c r="C18" s="130">
        <v>22797</v>
      </c>
      <c r="D18" s="132">
        <v>62293</v>
      </c>
    </row>
    <row r="19" spans="2:5">
      <c r="B19" s="103" t="s">
        <v>144</v>
      </c>
      <c r="C19" s="128" t="s">
        <v>309</v>
      </c>
      <c r="D19" s="128">
        <v>59034</v>
      </c>
    </row>
    <row r="20" spans="2:5">
      <c r="B20" s="101" t="s">
        <v>182</v>
      </c>
      <c r="C20" s="130" t="s">
        <v>309</v>
      </c>
      <c r="D20" s="130">
        <v>-42989</v>
      </c>
    </row>
    <row r="21" spans="2:5">
      <c r="B21" s="103" t="s">
        <v>305</v>
      </c>
      <c r="C21" s="128">
        <v>-1862</v>
      </c>
      <c r="D21" s="131">
        <v>548</v>
      </c>
      <c r="E21" s="127"/>
    </row>
    <row r="22" spans="2:5">
      <c r="B22" s="101" t="s">
        <v>176</v>
      </c>
      <c r="C22" s="130">
        <v>108265</v>
      </c>
      <c r="D22" s="130">
        <v>154743</v>
      </c>
    </row>
    <row r="23" spans="2:5">
      <c r="B23" s="103" t="s">
        <v>145</v>
      </c>
      <c r="C23" s="128">
        <v>17432</v>
      </c>
      <c r="D23" s="128">
        <v>9134</v>
      </c>
    </row>
    <row r="24" spans="2:5">
      <c r="B24" s="101" t="s">
        <v>146</v>
      </c>
      <c r="C24" s="130" t="s">
        <v>309</v>
      </c>
      <c r="D24" s="130">
        <v>-42032</v>
      </c>
    </row>
    <row r="25" spans="2:5">
      <c r="B25" s="103" t="s">
        <v>147</v>
      </c>
      <c r="C25" s="128">
        <v>21237</v>
      </c>
      <c r="D25" s="128">
        <v>30046</v>
      </c>
    </row>
    <row r="26" spans="2:5">
      <c r="B26" s="101" t="s">
        <v>148</v>
      </c>
      <c r="C26" s="132">
        <v>575</v>
      </c>
      <c r="D26" s="130">
        <v>2054</v>
      </c>
    </row>
    <row r="27" spans="2:5">
      <c r="B27" s="103"/>
      <c r="C27" s="133">
        <v>459482</v>
      </c>
      <c r="D27" s="133">
        <v>489414</v>
      </c>
    </row>
    <row r="28" spans="2:5">
      <c r="B28" s="104" t="s">
        <v>149</v>
      </c>
      <c r="C28" s="130"/>
      <c r="D28" s="130"/>
    </row>
    <row r="29" spans="2:5">
      <c r="B29" s="103" t="s">
        <v>171</v>
      </c>
      <c r="C29" s="128">
        <v>-52940</v>
      </c>
      <c r="D29" s="128">
        <v>158536</v>
      </c>
    </row>
    <row r="30" spans="2:5">
      <c r="B30" s="101" t="s">
        <v>292</v>
      </c>
      <c r="C30" s="130">
        <v>-3685</v>
      </c>
      <c r="D30" s="130">
        <v>2956</v>
      </c>
    </row>
    <row r="31" spans="2:5">
      <c r="B31" s="103" t="s">
        <v>89</v>
      </c>
      <c r="C31" s="128">
        <v>-6200</v>
      </c>
      <c r="D31" s="128">
        <v>111518</v>
      </c>
    </row>
    <row r="32" spans="2:5">
      <c r="B32" s="101" t="s">
        <v>150</v>
      </c>
      <c r="C32" s="130">
        <v>-771</v>
      </c>
      <c r="D32" s="130">
        <v>2014</v>
      </c>
    </row>
    <row r="33" spans="1:10">
      <c r="B33" s="103" t="s">
        <v>151</v>
      </c>
      <c r="C33" s="128" t="s">
        <v>309</v>
      </c>
      <c r="D33" s="128">
        <v>3725</v>
      </c>
    </row>
    <row r="34" spans="1:10">
      <c r="B34" s="101" t="s">
        <v>152</v>
      </c>
      <c r="C34" s="130">
        <v>324648</v>
      </c>
      <c r="D34" s="130">
        <v>287019</v>
      </c>
    </row>
    <row r="35" spans="1:10">
      <c r="B35" s="103" t="s">
        <v>153</v>
      </c>
      <c r="C35" s="128">
        <v>-21834</v>
      </c>
      <c r="D35" s="128">
        <v>-18160</v>
      </c>
    </row>
    <row r="36" spans="1:10">
      <c r="B36" s="101"/>
      <c r="C36" s="135">
        <v>239218</v>
      </c>
      <c r="D36" s="135">
        <v>547608</v>
      </c>
    </row>
    <row r="37" spans="1:10">
      <c r="B37" s="100" t="s">
        <v>154</v>
      </c>
      <c r="C37" s="134"/>
      <c r="D37" s="134"/>
    </row>
    <row r="38" spans="1:10" s="53" customFormat="1">
      <c r="A38"/>
      <c r="B38" s="101" t="s">
        <v>155</v>
      </c>
      <c r="C38" s="130">
        <v>18427</v>
      </c>
      <c r="D38" s="130">
        <v>-210998</v>
      </c>
      <c r="E38"/>
      <c r="F38"/>
      <c r="G38"/>
      <c r="H38"/>
      <c r="I38"/>
      <c r="J38"/>
    </row>
    <row r="39" spans="1:10" s="53" customFormat="1">
      <c r="A39"/>
      <c r="B39" s="103" t="s">
        <v>104</v>
      </c>
      <c r="C39" s="128">
        <v>-35379</v>
      </c>
      <c r="D39" s="128">
        <v>-22888</v>
      </c>
      <c r="E39"/>
      <c r="F39"/>
      <c r="G39"/>
      <c r="H39"/>
      <c r="I39"/>
      <c r="J39"/>
    </row>
    <row r="40" spans="1:10">
      <c r="B40" s="101" t="s">
        <v>156</v>
      </c>
      <c r="C40" s="130">
        <v>-2428</v>
      </c>
      <c r="D40" s="130">
        <v>-3147</v>
      </c>
    </row>
    <row r="41" spans="1:10">
      <c r="B41" s="103" t="s">
        <v>157</v>
      </c>
      <c r="C41" s="128">
        <v>3680</v>
      </c>
      <c r="D41" s="128">
        <v>-2166</v>
      </c>
    </row>
    <row r="42" spans="1:10">
      <c r="B42" s="101" t="s">
        <v>177</v>
      </c>
      <c r="C42" s="130">
        <v>-16675</v>
      </c>
      <c r="D42" s="130">
        <v>-28513</v>
      </c>
    </row>
    <row r="43" spans="1:10">
      <c r="A43" s="53"/>
      <c r="B43" s="103" t="s">
        <v>178</v>
      </c>
      <c r="C43" s="128">
        <v>-9119</v>
      </c>
      <c r="D43" s="128">
        <v>-4844</v>
      </c>
    </row>
    <row r="44" spans="1:10">
      <c r="A44" s="53"/>
      <c r="B44" s="101" t="s">
        <v>148</v>
      </c>
      <c r="C44" s="130">
        <v>13033</v>
      </c>
      <c r="D44" s="130">
        <v>-11155</v>
      </c>
      <c r="E44" s="53"/>
    </row>
    <row r="45" spans="1:10">
      <c r="B45" s="103"/>
      <c r="C45" s="133">
        <v>-28461</v>
      </c>
      <c r="D45" s="133">
        <v>-283711</v>
      </c>
      <c r="E45" s="53"/>
    </row>
    <row r="46" spans="1:10">
      <c r="B46" s="104" t="s">
        <v>158</v>
      </c>
      <c r="C46" s="135">
        <v>670239</v>
      </c>
      <c r="D46" s="135">
        <v>753311</v>
      </c>
    </row>
    <row r="47" spans="1:10">
      <c r="B47" s="103"/>
      <c r="C47" s="128"/>
      <c r="D47" s="128"/>
    </row>
    <row r="48" spans="1:10" s="53" customFormat="1">
      <c r="A48"/>
      <c r="B48" s="101" t="s">
        <v>172</v>
      </c>
      <c r="C48" s="130">
        <v>596</v>
      </c>
      <c r="D48" s="130">
        <v>19023</v>
      </c>
      <c r="E48"/>
      <c r="F48"/>
      <c r="G48"/>
      <c r="H48"/>
      <c r="I48"/>
      <c r="J48"/>
    </row>
    <row r="49" spans="1:10" s="53" customFormat="1">
      <c r="A49"/>
      <c r="B49" s="103" t="s">
        <v>159</v>
      </c>
      <c r="C49" s="137">
        <v>-74897</v>
      </c>
      <c r="D49" s="137">
        <v>-20781</v>
      </c>
      <c r="E49"/>
      <c r="F49"/>
      <c r="G49"/>
      <c r="H49"/>
      <c r="I49"/>
      <c r="J49"/>
    </row>
    <row r="50" spans="1:10">
      <c r="B50" s="101" t="s">
        <v>160</v>
      </c>
      <c r="C50" s="130">
        <v>-320</v>
      </c>
      <c r="D50" s="130">
        <v>-130</v>
      </c>
    </row>
    <row r="51" spans="1:10" ht="15.75" thickBot="1">
      <c r="B51" s="100" t="s">
        <v>161</v>
      </c>
      <c r="C51" s="212">
        <v>595618</v>
      </c>
      <c r="D51" s="212">
        <v>751423</v>
      </c>
    </row>
    <row r="52" spans="1:10" ht="15.75" thickTop="1">
      <c r="B52" s="101"/>
      <c r="C52" s="130"/>
      <c r="D52" s="130"/>
    </row>
    <row r="53" spans="1:10">
      <c r="A53" s="53"/>
      <c r="B53" s="100" t="s">
        <v>162</v>
      </c>
      <c r="C53" s="128"/>
      <c r="D53" s="128"/>
    </row>
    <row r="54" spans="1:10" s="53" customFormat="1">
      <c r="B54" s="101" t="s">
        <v>163</v>
      </c>
      <c r="C54" s="136">
        <v>-280</v>
      </c>
      <c r="D54" s="136">
        <v>-656</v>
      </c>
      <c r="F54"/>
      <c r="G54"/>
      <c r="H54"/>
      <c r="I54"/>
      <c r="J54"/>
    </row>
    <row r="55" spans="1:10" s="53" customFormat="1">
      <c r="A55"/>
      <c r="B55" s="103" t="s">
        <v>201</v>
      </c>
      <c r="C55" s="128" t="s">
        <v>309</v>
      </c>
      <c r="D55" s="128">
        <v>100886</v>
      </c>
      <c r="F55"/>
      <c r="G55"/>
      <c r="H55"/>
      <c r="I55"/>
      <c r="J55"/>
    </row>
    <row r="56" spans="1:10">
      <c r="B56" s="101" t="s">
        <v>164</v>
      </c>
      <c r="C56" s="138" t="s">
        <v>309</v>
      </c>
      <c r="D56" s="138">
        <v>46476</v>
      </c>
      <c r="E56" s="53"/>
    </row>
    <row r="57" spans="1:10" s="53" customFormat="1">
      <c r="A57"/>
      <c r="B57" s="103" t="s">
        <v>217</v>
      </c>
      <c r="C57" s="128">
        <v>-39040</v>
      </c>
      <c r="D57" s="128">
        <v>-35409</v>
      </c>
      <c r="E57"/>
      <c r="F57"/>
      <c r="G57"/>
      <c r="H57"/>
      <c r="I57"/>
      <c r="J57"/>
    </row>
    <row r="58" spans="1:10">
      <c r="B58" s="101" t="s">
        <v>218</v>
      </c>
      <c r="C58" s="130">
        <v>-1271</v>
      </c>
      <c r="D58" s="130">
        <v>-3404</v>
      </c>
    </row>
    <row r="59" spans="1:10">
      <c r="B59" s="103" t="s">
        <v>173</v>
      </c>
      <c r="C59" s="128">
        <v>-1428285</v>
      </c>
      <c r="D59" s="128">
        <v>-1228657</v>
      </c>
    </row>
    <row r="60" spans="1:10">
      <c r="B60" s="101" t="s">
        <v>174</v>
      </c>
      <c r="C60" s="130">
        <v>960248</v>
      </c>
      <c r="D60" s="132">
        <v>754849</v>
      </c>
    </row>
    <row r="61" spans="1:10" ht="15.75" thickBot="1">
      <c r="A61" s="53"/>
      <c r="B61" s="100" t="s">
        <v>208</v>
      </c>
      <c r="C61" s="212">
        <v>-508628</v>
      </c>
      <c r="D61" s="212">
        <v>-365915</v>
      </c>
    </row>
    <row r="62" spans="1:10" ht="15.75" thickTop="1">
      <c r="B62" s="101"/>
      <c r="C62" s="130"/>
      <c r="D62" s="130"/>
      <c r="E62" s="53"/>
    </row>
    <row r="63" spans="1:10">
      <c r="A63" s="53"/>
      <c r="B63" s="100" t="s">
        <v>165</v>
      </c>
      <c r="C63" s="128"/>
      <c r="D63" s="128"/>
    </row>
    <row r="64" spans="1:10">
      <c r="B64" s="101" t="s">
        <v>306</v>
      </c>
      <c r="C64" s="130">
        <v>621734</v>
      </c>
      <c r="D64" s="130" t="s">
        <v>309</v>
      </c>
      <c r="E64" s="53"/>
    </row>
    <row r="65" spans="1:10">
      <c r="B65" s="103" t="s">
        <v>166</v>
      </c>
      <c r="C65" s="128">
        <v>-350950</v>
      </c>
      <c r="D65" s="128">
        <v>-545024</v>
      </c>
    </row>
    <row r="66" spans="1:10">
      <c r="B66" s="101" t="s">
        <v>167</v>
      </c>
      <c r="C66" s="130">
        <v>-3501</v>
      </c>
      <c r="D66" s="130">
        <v>-3379</v>
      </c>
    </row>
    <row r="67" spans="1:10" s="53" customFormat="1" ht="15.75" thickBot="1">
      <c r="A67"/>
      <c r="B67" s="100" t="s">
        <v>168</v>
      </c>
      <c r="C67" s="212">
        <v>267283</v>
      </c>
      <c r="D67" s="212">
        <v>-548403</v>
      </c>
      <c r="E67"/>
      <c r="F67"/>
      <c r="G67"/>
      <c r="H67"/>
      <c r="I67"/>
      <c r="J67"/>
    </row>
    <row r="68" spans="1:10" ht="15.75" thickTop="1">
      <c r="B68" s="104"/>
      <c r="C68" s="136"/>
      <c r="D68" s="136"/>
    </row>
    <row r="69" spans="1:10" s="53" customFormat="1">
      <c r="A69"/>
      <c r="B69" s="100" t="s">
        <v>169</v>
      </c>
      <c r="C69" s="270">
        <v>354273</v>
      </c>
      <c r="D69" s="270">
        <v>-162895</v>
      </c>
      <c r="E69"/>
      <c r="F69"/>
      <c r="G69"/>
      <c r="H69"/>
      <c r="I69"/>
      <c r="J69"/>
    </row>
    <row r="70" spans="1:10" s="53" customFormat="1">
      <c r="A70"/>
      <c r="B70" s="101" t="s">
        <v>307</v>
      </c>
      <c r="C70" s="136">
        <v>233739</v>
      </c>
      <c r="D70" s="136">
        <v>361954</v>
      </c>
      <c r="E70"/>
      <c r="F70"/>
      <c r="G70"/>
      <c r="H70"/>
      <c r="I70"/>
      <c r="J70"/>
    </row>
    <row r="71" spans="1:10" ht="15.75" thickBot="1">
      <c r="B71" s="100" t="s">
        <v>308</v>
      </c>
      <c r="C71" s="271">
        <v>588012</v>
      </c>
      <c r="D71" s="271">
        <v>199059</v>
      </c>
    </row>
    <row r="72" spans="1:10" ht="15.75" thickTop="1"/>
    <row r="74" spans="1:10">
      <c r="A74" s="53"/>
      <c r="C74" s="200"/>
      <c r="D74" s="200"/>
    </row>
    <row r="75" spans="1:10">
      <c r="A75" s="53"/>
      <c r="C75" s="200"/>
      <c r="D75" s="200"/>
      <c r="E75" s="53"/>
    </row>
    <row r="76" spans="1:10">
      <c r="C76" s="200"/>
      <c r="D76" s="200"/>
      <c r="E76" s="53"/>
    </row>
    <row r="77" spans="1:10">
      <c r="C77" s="200"/>
      <c r="D77" s="200"/>
    </row>
    <row r="78" spans="1:10">
      <c r="C78" s="200"/>
      <c r="D78" s="200"/>
    </row>
    <row r="79" spans="1:10">
      <c r="B79" s="176"/>
      <c r="C79" s="200"/>
      <c r="D79" s="200"/>
    </row>
    <row r="80" spans="1:10">
      <c r="B80" s="176"/>
      <c r="C80" s="200"/>
      <c r="D80" s="200"/>
    </row>
    <row r="81" spans="2:4">
      <c r="B81" s="176"/>
      <c r="C81" s="200"/>
      <c r="D81" s="200"/>
    </row>
    <row r="82" spans="2:4">
      <c r="B82" s="176"/>
      <c r="C82" s="200"/>
      <c r="D82" s="200"/>
    </row>
    <row r="83" spans="2:4">
      <c r="B83" s="176"/>
      <c r="C83" s="200"/>
      <c r="D83" s="200"/>
    </row>
    <row r="84" spans="2:4">
      <c r="B84" s="176"/>
      <c r="C84" s="200"/>
      <c r="D84" s="200"/>
    </row>
    <row r="85" spans="2:4">
      <c r="B85" s="176"/>
      <c r="C85" s="200"/>
      <c r="D85" s="200"/>
    </row>
    <row r="86" spans="2:4">
      <c r="B86" s="176"/>
      <c r="C86" s="200"/>
      <c r="D86" s="200"/>
    </row>
    <row r="87" spans="2:4">
      <c r="B87" s="176"/>
      <c r="C87" s="200"/>
      <c r="D87" s="200"/>
    </row>
    <row r="88" spans="2:4">
      <c r="B88" s="176"/>
      <c r="C88" s="200"/>
      <c r="D88" s="200"/>
    </row>
    <row r="89" spans="2:4">
      <c r="C89" s="200"/>
      <c r="D89" s="200"/>
    </row>
    <row r="90" spans="2:4">
      <c r="C90" s="57"/>
      <c r="D90" s="57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workbookViewId="0">
      <selection activeCell="F13" sqref="F13:F19"/>
    </sheetView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66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235" t="s">
        <v>180</v>
      </c>
      <c r="C10" s="236"/>
      <c r="E10" s="239" t="s">
        <v>0</v>
      </c>
      <c r="F10" s="240"/>
    </row>
    <row r="11" spans="2:7" ht="15.75">
      <c r="B11" s="237" t="s">
        <v>328</v>
      </c>
      <c r="C11" s="238"/>
      <c r="E11" s="237" t="s">
        <v>328</v>
      </c>
      <c r="F11" s="238"/>
    </row>
    <row r="12" spans="2:7" ht="12.75">
      <c r="B12" s="113" t="s">
        <v>1</v>
      </c>
      <c r="C12" s="114">
        <f>C13+C14</f>
        <v>1771</v>
      </c>
      <c r="E12" s="113" t="s">
        <v>2</v>
      </c>
      <c r="F12" s="114">
        <v>6981</v>
      </c>
    </row>
    <row r="13" spans="2:7" ht="12.75">
      <c r="B13" s="43" t="s">
        <v>3</v>
      </c>
      <c r="C13" s="44">
        <v>1815</v>
      </c>
      <c r="E13" s="43" t="s">
        <v>4</v>
      </c>
      <c r="F13" s="44">
        <v>581</v>
      </c>
    </row>
    <row r="14" spans="2:7" ht="12.75">
      <c r="B14" s="43" t="s">
        <v>5</v>
      </c>
      <c r="C14" s="105">
        <v>-44</v>
      </c>
      <c r="E14" s="43" t="s">
        <v>6</v>
      </c>
      <c r="F14" s="105">
        <v>4510</v>
      </c>
    </row>
    <row r="15" spans="2:7" ht="12.75">
      <c r="B15" s="43"/>
      <c r="C15" s="44"/>
      <c r="E15" s="43" t="s">
        <v>7</v>
      </c>
      <c r="F15" s="44">
        <v>984</v>
      </c>
    </row>
    <row r="16" spans="2:7" ht="12.75">
      <c r="B16" s="43"/>
      <c r="C16" s="105"/>
      <c r="E16" s="43" t="s">
        <v>9</v>
      </c>
      <c r="F16" s="44">
        <v>359</v>
      </c>
    </row>
    <row r="17" spans="2:13" ht="12.75">
      <c r="B17" s="115" t="s">
        <v>8</v>
      </c>
      <c r="C17" s="116">
        <v>3242</v>
      </c>
      <c r="E17" s="43" t="s">
        <v>219</v>
      </c>
      <c r="F17" s="44">
        <v>10</v>
      </c>
    </row>
    <row r="18" spans="2:13" ht="12.75">
      <c r="B18" s="43"/>
      <c r="C18" s="105"/>
      <c r="E18" s="43" t="s">
        <v>329</v>
      </c>
      <c r="F18" s="105">
        <v>103</v>
      </c>
    </row>
    <row r="19" spans="2:13" ht="12.75">
      <c r="B19" s="113" t="s">
        <v>179</v>
      </c>
      <c r="C19" s="114">
        <v>773</v>
      </c>
      <c r="E19" s="43" t="s">
        <v>330</v>
      </c>
      <c r="F19" s="44">
        <v>433</v>
      </c>
    </row>
    <row r="20" spans="2:13" ht="12.75">
      <c r="B20" s="115" t="s">
        <v>300</v>
      </c>
      <c r="C20" s="116">
        <v>1193</v>
      </c>
      <c r="E20" s="43"/>
      <c r="F20" s="105"/>
    </row>
    <row r="21" spans="2:13" ht="13.5" thickBot="1">
      <c r="B21" s="117"/>
      <c r="C21" s="118"/>
      <c r="E21" s="117"/>
      <c r="F21" s="118"/>
    </row>
    <row r="22" spans="2:13" ht="13.5" thickTop="1"/>
    <row r="23" spans="2:13" ht="12.75"/>
    <row r="24" spans="2:13" ht="12.75">
      <c r="C24" s="8"/>
      <c r="F24" s="8"/>
    </row>
    <row r="25" spans="2:13" ht="12.75" hidden="1"/>
    <row r="26" spans="2:13" ht="12.75" hidden="1" customHeight="1">
      <c r="D26" s="10"/>
    </row>
    <row r="27" spans="2:13" ht="12.75" hidden="1" customHeight="1">
      <c r="M27" s="9"/>
    </row>
    <row r="28" spans="2:13" ht="12.75" hidden="1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20" priority="4">
      <formula>MOD(ROW(),2)=0</formula>
    </cfRule>
  </conditionalFormatting>
  <conditionalFormatting sqref="E13:F20">
    <cfRule type="expression" dxfId="19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CK51"/>
  <sheetViews>
    <sheetView showGridLines="0" showRowColHeaders="0" zoomScale="70" zoomScaleNormal="70" workbookViewId="0">
      <selection activeCell="J9" sqref="J9"/>
    </sheetView>
  </sheetViews>
  <sheetFormatPr defaultColWidth="7" defaultRowHeight="15"/>
  <cols>
    <col min="1" max="1" width="9.85546875" customWidth="1"/>
    <col min="2" max="2" width="28.28515625" bestFit="1" customWidth="1"/>
    <col min="3" max="3" width="13.85546875" customWidth="1"/>
    <col min="4" max="4" width="12.7109375" customWidth="1"/>
    <col min="5" max="5" width="14" customWidth="1"/>
    <col min="6" max="6" width="13.7109375" customWidth="1"/>
    <col min="7" max="7" width="12.42578125" customWidth="1"/>
    <col min="8" max="10" width="14.28515625" customWidth="1"/>
    <col min="11" max="11" width="9.140625" customWidth="1"/>
    <col min="12" max="12" width="13.28515625" customWidth="1"/>
    <col min="13" max="13" width="12.85546875" customWidth="1"/>
    <col min="14" max="14" width="16" customWidth="1"/>
    <col min="15" max="15" width="12.28515625" customWidth="1"/>
    <col min="16" max="16" width="12.42578125" customWidth="1"/>
    <col min="17" max="17" width="17.5703125" customWidth="1"/>
    <col min="18" max="18" width="15.85546875" bestFit="1" customWidth="1"/>
    <col min="19" max="19" width="12" bestFit="1" customWidth="1"/>
    <col min="20" max="20" width="16.7109375" bestFit="1" customWidth="1"/>
    <col min="21" max="21" width="15.85546875" bestFit="1" customWidth="1"/>
    <col min="22" max="22" width="10.28515625" customWidth="1"/>
    <col min="23" max="23" width="14.28515625" customWidth="1"/>
    <col min="24" max="24" width="12.85546875" customWidth="1"/>
    <col min="25" max="25" width="10.28515625" customWidth="1"/>
    <col min="26" max="26" width="14.28515625" customWidth="1"/>
    <col min="27" max="27" width="11.5703125" customWidth="1"/>
    <col min="28" max="28" width="12.85546875" customWidth="1"/>
    <col min="29" max="29" width="14.28515625" customWidth="1"/>
    <col min="30" max="30" width="10.28515625" customWidth="1"/>
    <col min="31" max="31" width="12.85546875" customWidth="1"/>
    <col min="32" max="32" width="14.28515625" customWidth="1"/>
    <col min="33" max="34" width="10.28515625" customWidth="1"/>
    <col min="35" max="35" width="14.28515625" customWidth="1"/>
    <col min="36" max="36" width="11.28515625" customWidth="1"/>
    <col min="37" max="37" width="10.28515625" customWidth="1"/>
    <col min="38" max="38" width="14.28515625" customWidth="1"/>
    <col min="39" max="39" width="10.28515625" customWidth="1"/>
    <col min="40" max="40" width="10.5703125" customWidth="1"/>
    <col min="41" max="41" width="14.28515625" customWidth="1"/>
    <col min="42" max="42" width="12.85546875" customWidth="1"/>
    <col min="43" max="43" width="10.5703125" customWidth="1"/>
    <col min="44" max="44" width="14.28515625" customWidth="1"/>
    <col min="45" max="46" width="12.85546875" customWidth="1"/>
    <col min="47" max="47" width="14.28515625" customWidth="1"/>
    <col min="48" max="48" width="11.28515625" customWidth="1"/>
    <col min="49" max="49" width="12.85546875" customWidth="1"/>
    <col min="50" max="50" width="14.28515625" customWidth="1"/>
    <col min="51" max="51" width="10.28515625" customWidth="1"/>
    <col min="52" max="52" width="12.85546875" customWidth="1"/>
    <col min="53" max="53" width="14.28515625" customWidth="1"/>
    <col min="54" max="54" width="10.28515625" customWidth="1"/>
    <col min="55" max="55" width="10.5703125" customWidth="1"/>
    <col min="56" max="56" width="14.28515625" customWidth="1"/>
    <col min="57" max="58" width="10.28515625" customWidth="1"/>
    <col min="59" max="59" width="14.28515625" customWidth="1"/>
    <col min="60" max="60" width="11.28515625" customWidth="1"/>
    <col min="61" max="61" width="10.28515625" customWidth="1"/>
    <col min="62" max="62" width="14.28515625" customWidth="1"/>
    <col min="63" max="63" width="12.85546875" customWidth="1"/>
    <col min="64" max="64" width="10.28515625" customWidth="1"/>
    <col min="65" max="65" width="14.28515625" customWidth="1"/>
    <col min="66" max="66" width="12.85546875" customWidth="1"/>
    <col min="67" max="67" width="9.140625" customWidth="1"/>
    <col min="68" max="68" width="14.28515625" customWidth="1"/>
    <col min="69" max="69" width="10.28515625" customWidth="1"/>
    <col min="70" max="70" width="12.85546875" customWidth="1"/>
    <col min="71" max="71" width="14.28515625" customWidth="1"/>
  </cols>
  <sheetData>
    <row r="1" spans="2:71" ht="15" customHeight="1">
      <c r="B1" s="66"/>
      <c r="C1" s="5"/>
      <c r="D1" s="5"/>
      <c r="E1" s="5"/>
      <c r="F1" s="5"/>
      <c r="G1" s="5"/>
    </row>
    <row r="2" spans="2:71" ht="15" customHeight="1">
      <c r="B2" s="5"/>
      <c r="C2" s="5"/>
      <c r="D2" s="5"/>
      <c r="E2" s="5"/>
      <c r="F2" s="5"/>
      <c r="G2" s="5"/>
    </row>
    <row r="3" spans="2:71" ht="15" customHeight="1">
      <c r="B3" s="5"/>
      <c r="C3" s="5"/>
      <c r="D3" s="5"/>
      <c r="E3" s="5"/>
      <c r="F3" s="5"/>
      <c r="G3" s="5"/>
    </row>
    <row r="4" spans="2:71" ht="15" customHeight="1">
      <c r="B4" s="5"/>
      <c r="C4" s="5"/>
      <c r="D4" s="5"/>
      <c r="E4" s="5"/>
      <c r="F4" s="5"/>
      <c r="G4" s="5"/>
    </row>
    <row r="5" spans="2:71" ht="15" customHeight="1">
      <c r="B5" s="5"/>
      <c r="C5" s="5"/>
      <c r="D5" s="5"/>
      <c r="E5" s="5"/>
      <c r="F5" s="5"/>
      <c r="G5" s="5"/>
    </row>
    <row r="6" spans="2:71" ht="15" customHeight="1">
      <c r="B6" s="5"/>
      <c r="C6" s="5"/>
      <c r="D6" s="5"/>
      <c r="E6" s="5"/>
      <c r="F6" s="5"/>
      <c r="G6" s="5"/>
    </row>
    <row r="8" spans="2:71">
      <c r="B8" s="4" t="s">
        <v>10</v>
      </c>
    </row>
    <row r="9" spans="2:71" ht="15" customHeight="1">
      <c r="B9" s="4"/>
      <c r="L9" s="245" t="s">
        <v>226</v>
      </c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</row>
    <row r="10" spans="2:71" ht="15.75" customHeight="1">
      <c r="B10" s="248"/>
      <c r="C10" s="241" t="s">
        <v>302</v>
      </c>
      <c r="D10" s="242"/>
      <c r="E10" s="243"/>
      <c r="F10" s="241" t="s">
        <v>228</v>
      </c>
      <c r="G10" s="242"/>
      <c r="H10" s="243"/>
      <c r="I10" s="244" t="s">
        <v>317</v>
      </c>
      <c r="J10" s="244"/>
      <c r="L10" s="244" t="s">
        <v>301</v>
      </c>
      <c r="M10" s="244"/>
      <c r="N10" s="244"/>
      <c r="O10" s="241" t="s">
        <v>209</v>
      </c>
      <c r="P10" s="242"/>
      <c r="Q10" s="243"/>
      <c r="R10" s="244" t="s">
        <v>227</v>
      </c>
      <c r="S10" s="244"/>
      <c r="T10" s="244"/>
      <c r="U10" s="244" t="s">
        <v>228</v>
      </c>
      <c r="V10" s="244"/>
      <c r="W10" s="244"/>
      <c r="X10" s="244" t="s">
        <v>290</v>
      </c>
      <c r="Y10" s="244"/>
      <c r="Z10" s="244"/>
      <c r="AA10" s="244" t="s">
        <v>210</v>
      </c>
      <c r="AB10" s="244"/>
      <c r="AC10" s="244"/>
      <c r="AD10" s="244" t="s">
        <v>229</v>
      </c>
      <c r="AE10" s="244"/>
      <c r="AF10" s="244"/>
      <c r="AG10" s="244" t="s">
        <v>230</v>
      </c>
      <c r="AH10" s="244"/>
      <c r="AI10" s="244"/>
      <c r="AJ10" s="244" t="s">
        <v>276</v>
      </c>
      <c r="AK10" s="244"/>
      <c r="AL10" s="244"/>
      <c r="AM10" s="244" t="s">
        <v>231</v>
      </c>
      <c r="AN10" s="244"/>
      <c r="AO10" s="244"/>
      <c r="AP10" s="244" t="s">
        <v>232</v>
      </c>
      <c r="AQ10" s="244"/>
      <c r="AR10" s="244"/>
      <c r="AS10" s="244" t="s">
        <v>233</v>
      </c>
      <c r="AT10" s="244"/>
      <c r="AU10" s="244"/>
      <c r="AV10" s="244" t="s">
        <v>277</v>
      </c>
      <c r="AW10" s="244"/>
      <c r="AX10" s="244"/>
      <c r="AY10" s="244" t="s">
        <v>234</v>
      </c>
      <c r="AZ10" s="244"/>
      <c r="BA10" s="244"/>
      <c r="BB10" s="244" t="s">
        <v>235</v>
      </c>
      <c r="BC10" s="244"/>
      <c r="BD10" s="244"/>
      <c r="BE10" s="244" t="s">
        <v>236</v>
      </c>
      <c r="BF10" s="244"/>
      <c r="BG10" s="244"/>
      <c r="BH10" s="244" t="s">
        <v>278</v>
      </c>
      <c r="BI10" s="244"/>
      <c r="BJ10" s="244"/>
      <c r="BK10" s="244" t="s">
        <v>237</v>
      </c>
      <c r="BL10" s="244"/>
      <c r="BM10" s="244"/>
      <c r="BN10" s="244" t="s">
        <v>238</v>
      </c>
      <c r="BO10" s="244"/>
      <c r="BP10" s="244"/>
      <c r="BQ10" s="244" t="s">
        <v>239</v>
      </c>
      <c r="BR10" s="244"/>
      <c r="BS10" s="244"/>
    </row>
    <row r="11" spans="2:71" ht="75">
      <c r="B11" s="248"/>
      <c r="C11" s="58" t="s">
        <v>11</v>
      </c>
      <c r="D11" s="58" t="s">
        <v>12</v>
      </c>
      <c r="E11" s="58" t="s">
        <v>13</v>
      </c>
      <c r="F11" s="58" t="s">
        <v>11</v>
      </c>
      <c r="G11" s="58" t="s">
        <v>12</v>
      </c>
      <c r="H11" s="58" t="s">
        <v>13</v>
      </c>
      <c r="I11" s="58" t="s">
        <v>11</v>
      </c>
      <c r="J11" s="58" t="s">
        <v>318</v>
      </c>
      <c r="L11" s="58" t="s">
        <v>11</v>
      </c>
      <c r="M11" s="58" t="s">
        <v>240</v>
      </c>
      <c r="N11" s="58" t="s">
        <v>13</v>
      </c>
      <c r="O11" s="58" t="s">
        <v>11</v>
      </c>
      <c r="P11" s="58" t="s">
        <v>12</v>
      </c>
      <c r="Q11" s="142" t="s">
        <v>13</v>
      </c>
      <c r="R11" s="141" t="s">
        <v>11</v>
      </c>
      <c r="S11" s="82" t="s">
        <v>240</v>
      </c>
      <c r="T11" s="142" t="s">
        <v>13</v>
      </c>
      <c r="U11" s="141" t="s">
        <v>11</v>
      </c>
      <c r="V11" s="82" t="s">
        <v>240</v>
      </c>
      <c r="W11" s="142" t="s">
        <v>13</v>
      </c>
      <c r="X11" s="141" t="s">
        <v>11</v>
      </c>
      <c r="Y11" s="82" t="s">
        <v>240</v>
      </c>
      <c r="Z11" s="82" t="s">
        <v>13</v>
      </c>
      <c r="AA11" s="143" t="s">
        <v>11</v>
      </c>
      <c r="AB11" s="82" t="s">
        <v>240</v>
      </c>
      <c r="AC11" s="82" t="s">
        <v>13</v>
      </c>
      <c r="AD11" s="140" t="s">
        <v>11</v>
      </c>
      <c r="AE11" s="140" t="s">
        <v>240</v>
      </c>
      <c r="AF11" s="140" t="s">
        <v>13</v>
      </c>
      <c r="AG11" s="140" t="s">
        <v>11</v>
      </c>
      <c r="AH11" s="140" t="s">
        <v>243</v>
      </c>
      <c r="AI11" s="140" t="s">
        <v>244</v>
      </c>
      <c r="AJ11" s="140" t="s">
        <v>11</v>
      </c>
      <c r="AK11" s="140" t="s">
        <v>241</v>
      </c>
      <c r="AL11" s="140" t="s">
        <v>242</v>
      </c>
      <c r="AM11" s="140" t="s">
        <v>11</v>
      </c>
      <c r="AN11" s="140" t="s">
        <v>240</v>
      </c>
      <c r="AO11" s="140" t="s">
        <v>13</v>
      </c>
      <c r="AP11" s="140" t="s">
        <v>11</v>
      </c>
      <c r="AQ11" s="140" t="s">
        <v>240</v>
      </c>
      <c r="AR11" s="140" t="s">
        <v>13</v>
      </c>
      <c r="AS11" s="140" t="s">
        <v>11</v>
      </c>
      <c r="AT11" s="140" t="s">
        <v>241</v>
      </c>
      <c r="AU11" s="140" t="s">
        <v>242</v>
      </c>
      <c r="AV11" s="140" t="s">
        <v>11</v>
      </c>
      <c r="AW11" s="140" t="s">
        <v>241</v>
      </c>
      <c r="AX11" s="140" t="s">
        <v>242</v>
      </c>
      <c r="AY11" s="140" t="s">
        <v>11</v>
      </c>
      <c r="AZ11" s="140" t="s">
        <v>240</v>
      </c>
      <c r="BA11" s="140" t="s">
        <v>13</v>
      </c>
      <c r="BB11" s="140" t="s">
        <v>11</v>
      </c>
      <c r="BC11" s="140" t="s">
        <v>240</v>
      </c>
      <c r="BD11" s="140" t="s">
        <v>13</v>
      </c>
      <c r="BE11" s="140" t="s">
        <v>11</v>
      </c>
      <c r="BF11" s="140" t="s">
        <v>241</v>
      </c>
      <c r="BG11" s="140" t="s">
        <v>242</v>
      </c>
      <c r="BH11" s="140" t="s">
        <v>11</v>
      </c>
      <c r="BI11" s="140" t="s">
        <v>241</v>
      </c>
      <c r="BJ11" s="140" t="s">
        <v>242</v>
      </c>
      <c r="BK11" s="140" t="s">
        <v>11</v>
      </c>
      <c r="BL11" s="140" t="s">
        <v>241</v>
      </c>
      <c r="BM11" s="140" t="s">
        <v>242</v>
      </c>
      <c r="BN11" s="140" t="s">
        <v>11</v>
      </c>
      <c r="BO11" s="140" t="s">
        <v>241</v>
      </c>
      <c r="BP11" s="140" t="s">
        <v>242</v>
      </c>
      <c r="BQ11" s="140" t="s">
        <v>11</v>
      </c>
      <c r="BR11" s="140" t="s">
        <v>241</v>
      </c>
      <c r="BS11" s="140" t="s">
        <v>242</v>
      </c>
    </row>
    <row r="12" spans="2:71" ht="18.600000000000001" customHeight="1">
      <c r="B12" s="13" t="s">
        <v>14</v>
      </c>
      <c r="C12" s="16">
        <v>2232751</v>
      </c>
      <c r="D12" s="16">
        <v>554204</v>
      </c>
      <c r="E12" s="64">
        <f>D12/C12*1000</f>
        <v>248.2157661109546</v>
      </c>
      <c r="F12" s="16">
        <v>1929334</v>
      </c>
      <c r="G12" s="16">
        <v>564173</v>
      </c>
      <c r="H12" s="64">
        <f>G12/F12*1000</f>
        <v>292.41852369781492</v>
      </c>
      <c r="I12" s="228">
        <f>C12/F12-1</f>
        <v>0.15726514952828285</v>
      </c>
      <c r="J12" s="228">
        <f>D12/G12-1</f>
        <v>-1.7670111827400414E-2</v>
      </c>
      <c r="K12" s="80"/>
      <c r="L12" s="16">
        <v>8326599</v>
      </c>
      <c r="M12" s="16">
        <v>2360601</v>
      </c>
      <c r="N12" s="64">
        <f>M12/L12*1000</f>
        <v>283.50122300833755</v>
      </c>
      <c r="O12" s="16">
        <v>2152180</v>
      </c>
      <c r="P12" s="16">
        <v>603389</v>
      </c>
      <c r="Q12" s="64">
        <f>P12/O12*1000</f>
        <v>280.36177271417819</v>
      </c>
      <c r="R12" s="144">
        <v>1999042</v>
      </c>
      <c r="S12" s="144">
        <v>564917</v>
      </c>
      <c r="T12" s="145">
        <v>282.58999999999997</v>
      </c>
      <c r="U12" s="144">
        <v>1929334</v>
      </c>
      <c r="V12" s="144">
        <v>564173</v>
      </c>
      <c r="W12" s="145">
        <v>292.42</v>
      </c>
      <c r="X12" s="16">
        <v>10198825</v>
      </c>
      <c r="Y12" s="16">
        <v>3062927</v>
      </c>
      <c r="Z12" s="64">
        <f>Y12/X12*1000</f>
        <v>300.32155664990825</v>
      </c>
      <c r="AA12" s="144">
        <v>2325940</v>
      </c>
      <c r="AB12" s="144">
        <v>702716</v>
      </c>
      <c r="AC12" s="167">
        <v>302.12129289663534</v>
      </c>
      <c r="AD12" s="144">
        <v>2723027</v>
      </c>
      <c r="AE12" s="144">
        <v>793671</v>
      </c>
      <c r="AF12" s="145">
        <v>291.47000000000003</v>
      </c>
      <c r="AG12" s="144">
        <v>2883714</v>
      </c>
      <c r="AH12" s="144">
        <v>889170</v>
      </c>
      <c r="AI12" s="145">
        <v>308.33999999999997</v>
      </c>
      <c r="AJ12" s="144">
        <v>14453048</v>
      </c>
      <c r="AK12" s="144">
        <v>4229249</v>
      </c>
      <c r="AL12" s="157">
        <f>AK12/AJ12*1000</f>
        <v>292.6198681413083</v>
      </c>
      <c r="AM12" s="144">
        <v>3627964</v>
      </c>
      <c r="AN12" s="144">
        <v>1094518</v>
      </c>
      <c r="AO12" s="145">
        <v>301.69</v>
      </c>
      <c r="AP12" s="144">
        <v>3873013</v>
      </c>
      <c r="AQ12" s="144">
        <v>1112163</v>
      </c>
      <c r="AR12" s="64">
        <f>AQ12/AP12*1000</f>
        <v>287.15705317797796</v>
      </c>
      <c r="AS12" s="64">
        <v>3561728</v>
      </c>
      <c r="AT12" s="144">
        <v>1002414</v>
      </c>
      <c r="AU12" s="64">
        <f>AT12/AS12*1000</f>
        <v>281.44035704017824</v>
      </c>
      <c r="AV12" s="144">
        <v>14598936</v>
      </c>
      <c r="AW12" s="144">
        <v>3932400</v>
      </c>
      <c r="AX12" s="64">
        <f>AW12/AV12*1000</f>
        <v>269.36209597740543</v>
      </c>
      <c r="AY12" s="144">
        <v>3838364</v>
      </c>
      <c r="AZ12" s="144">
        <v>1040722</v>
      </c>
      <c r="BA12" s="64">
        <f>AZ12/AY12*1000</f>
        <v>271.13686977055852</v>
      </c>
      <c r="BB12" s="144">
        <v>3632514</v>
      </c>
      <c r="BC12" s="144">
        <v>960627</v>
      </c>
      <c r="BD12" s="64">
        <f>BC12/BB12*1000</f>
        <v>264.45238752004815</v>
      </c>
      <c r="BE12" s="144">
        <v>3371412</v>
      </c>
      <c r="BF12" s="144">
        <v>895726</v>
      </c>
      <c r="BG12" s="64">
        <f>BF12/BE12*1000</f>
        <v>265.68274657621197</v>
      </c>
      <c r="BH12" s="144">
        <v>10958355</v>
      </c>
      <c r="BI12" s="144">
        <v>2944091</v>
      </c>
      <c r="BJ12" s="64">
        <f>BI12/BH12*1000</f>
        <v>268.66176538358178</v>
      </c>
      <c r="BK12" s="144">
        <v>2820599</v>
      </c>
      <c r="BL12" s="144">
        <v>744975</v>
      </c>
      <c r="BM12" s="64">
        <f>BL12/BK12*1000</f>
        <v>264.11942995087213</v>
      </c>
      <c r="BN12" s="144">
        <v>2576105</v>
      </c>
      <c r="BO12" s="144">
        <v>647609</v>
      </c>
      <c r="BP12" s="64">
        <f>BO12/BN12*1000</f>
        <v>251.3907624106937</v>
      </c>
      <c r="BQ12" s="144">
        <v>2871503</v>
      </c>
      <c r="BR12" s="144">
        <v>719830</v>
      </c>
      <c r="BS12" s="64">
        <f>BR12/BQ12*1000</f>
        <v>250.68056693654856</v>
      </c>
    </row>
    <row r="13" spans="2:71" ht="18.600000000000001" customHeight="1">
      <c r="B13" s="14" t="s">
        <v>15</v>
      </c>
      <c r="C13" s="17">
        <v>1027676</v>
      </c>
      <c r="D13" s="17">
        <v>269975</v>
      </c>
      <c r="E13" s="65">
        <f t="shared" ref="E13:E21" si="0">D13/C13*1000</f>
        <v>262.70439321342525</v>
      </c>
      <c r="F13" s="17">
        <v>1016555</v>
      </c>
      <c r="G13" s="17">
        <v>260830</v>
      </c>
      <c r="H13" s="65">
        <f t="shared" ref="H13:H21" si="1">G13/F13*1000</f>
        <v>256.58228034882518</v>
      </c>
      <c r="I13" s="229">
        <f t="shared" ref="I13:I21" si="2">C13/F13-1</f>
        <v>1.0939890119078699E-2</v>
      </c>
      <c r="J13" s="229">
        <f t="shared" ref="J13:J21" si="3">D13/G13-1</f>
        <v>3.5061150941226193E-2</v>
      </c>
      <c r="K13" s="80"/>
      <c r="L13" s="17">
        <v>3793107</v>
      </c>
      <c r="M13" s="17">
        <v>933770</v>
      </c>
      <c r="N13" s="65">
        <f>M13/L13*1000</f>
        <v>246.17549676294396</v>
      </c>
      <c r="O13" s="17">
        <v>904242</v>
      </c>
      <c r="P13" s="17">
        <v>219446</v>
      </c>
      <c r="Q13" s="65">
        <f>P13/O13*1000</f>
        <v>242.68503343131596</v>
      </c>
      <c r="R13" s="146">
        <v>917519</v>
      </c>
      <c r="S13" s="146">
        <v>225788</v>
      </c>
      <c r="T13" s="147">
        <v>246.09</v>
      </c>
      <c r="U13" s="146">
        <v>1016555</v>
      </c>
      <c r="V13" s="146">
        <v>260830</v>
      </c>
      <c r="W13" s="147">
        <v>256.58</v>
      </c>
      <c r="X13" s="17">
        <v>3865766</v>
      </c>
      <c r="Y13" s="17">
        <v>993044</v>
      </c>
      <c r="Z13" s="65">
        <f>Y13/X13*1000</f>
        <v>256.88155982540076</v>
      </c>
      <c r="AA13" s="146">
        <v>967754</v>
      </c>
      <c r="AB13" s="146">
        <v>252759</v>
      </c>
      <c r="AC13" s="168">
        <v>261.18104394298553</v>
      </c>
      <c r="AD13" s="146">
        <v>1009531</v>
      </c>
      <c r="AE13" s="146">
        <v>261999</v>
      </c>
      <c r="AF13" s="147">
        <v>259.52999999999997</v>
      </c>
      <c r="AG13" s="146">
        <v>956466</v>
      </c>
      <c r="AH13" s="146">
        <v>246665</v>
      </c>
      <c r="AI13" s="147">
        <v>257.89</v>
      </c>
      <c r="AJ13" s="146">
        <v>4127836</v>
      </c>
      <c r="AK13" s="146">
        <v>1050713</v>
      </c>
      <c r="AL13" s="158">
        <f t="shared" ref="AL13:AL19" si="4">AK13/AJ13*1000</f>
        <v>254.54330065438646</v>
      </c>
      <c r="AM13" s="146">
        <v>997490</v>
      </c>
      <c r="AN13" s="146">
        <v>254045</v>
      </c>
      <c r="AO13" s="147">
        <v>254.68</v>
      </c>
      <c r="AP13" s="146">
        <v>1067459</v>
      </c>
      <c r="AQ13" s="146">
        <v>276917</v>
      </c>
      <c r="AR13" s="65">
        <f>AQ13/AP13*1000</f>
        <v>259.41698931762255</v>
      </c>
      <c r="AS13" s="154">
        <v>1055478</v>
      </c>
      <c r="AT13" s="146">
        <v>262023</v>
      </c>
      <c r="AU13" s="65">
        <f>AT13/AS13*1000</f>
        <v>248.25055567240625</v>
      </c>
      <c r="AV13" s="146">
        <v>4165556</v>
      </c>
      <c r="AW13" s="146">
        <v>901221</v>
      </c>
      <c r="AX13" s="65">
        <f>AW13/AV13*1000</f>
        <v>216.35071044537631</v>
      </c>
      <c r="AY13" s="146">
        <v>1042841</v>
      </c>
      <c r="AZ13" s="146">
        <v>222394</v>
      </c>
      <c r="BA13" s="65">
        <f t="shared" ref="BA13:BA19" si="5">AZ13/AY13*1000</f>
        <v>213.25782166217095</v>
      </c>
      <c r="BB13" s="146">
        <v>996727</v>
      </c>
      <c r="BC13" s="146">
        <v>221144</v>
      </c>
      <c r="BD13" s="65">
        <f t="shared" ref="BD13:BD19" si="6">BC13/BB13*1000</f>
        <v>221.87018110274931</v>
      </c>
      <c r="BE13" s="146">
        <v>999427</v>
      </c>
      <c r="BF13" s="146">
        <v>213782</v>
      </c>
      <c r="BG13" s="65">
        <f t="shared" ref="BG13:BG19" si="7">BF13/BE13*1000</f>
        <v>213.90456731707269</v>
      </c>
      <c r="BH13" s="146">
        <v>4187321</v>
      </c>
      <c r="BI13" s="146">
        <v>904927</v>
      </c>
      <c r="BJ13" s="65">
        <f t="shared" ref="BJ13:BJ19" si="8">BI13/BH13*1000</f>
        <v>216.11120809701478</v>
      </c>
      <c r="BK13" s="146">
        <v>977301</v>
      </c>
      <c r="BL13" s="146">
        <v>209959</v>
      </c>
      <c r="BM13" s="65">
        <f t="shared" ref="BM13:BM19" si="9">BL13/BK13*1000</f>
        <v>214.83555219937358</v>
      </c>
      <c r="BN13" s="146">
        <v>1039722</v>
      </c>
      <c r="BO13" s="146">
        <v>233236</v>
      </c>
      <c r="BP13" s="65">
        <f t="shared" ref="BP13:BP19" si="10">BO13/BN13*1000</f>
        <v>224.32534850662003</v>
      </c>
      <c r="BQ13" s="146">
        <v>1120070</v>
      </c>
      <c r="BR13" s="146">
        <v>245041</v>
      </c>
      <c r="BS13" s="65">
        <f t="shared" ref="BS13:BS19" si="11">BR13/BQ13*1000</f>
        <v>218.77293383449248</v>
      </c>
    </row>
    <row r="14" spans="2:71" ht="18.600000000000001" customHeight="1">
      <c r="B14" s="13" t="s">
        <v>16</v>
      </c>
      <c r="C14" s="16">
        <v>22979</v>
      </c>
      <c r="D14" s="16">
        <v>5546</v>
      </c>
      <c r="E14" s="64">
        <f t="shared" si="0"/>
        <v>241.35079855520257</v>
      </c>
      <c r="F14" s="16">
        <v>7389</v>
      </c>
      <c r="G14" s="16">
        <v>1883</v>
      </c>
      <c r="H14" s="64">
        <f t="shared" si="1"/>
        <v>254.83827310867508</v>
      </c>
      <c r="I14" s="228">
        <f t="shared" si="2"/>
        <v>2.1098930843145216</v>
      </c>
      <c r="J14" s="228">
        <f t="shared" si="3"/>
        <v>1.9453000531067444</v>
      </c>
      <c r="K14" s="80"/>
      <c r="L14" s="16">
        <v>49268</v>
      </c>
      <c r="M14" s="16">
        <v>11614</v>
      </c>
      <c r="N14" s="64">
        <f>M14/L14*1000</f>
        <v>235.73110335308922</v>
      </c>
      <c r="O14" s="16">
        <v>13045</v>
      </c>
      <c r="P14" s="16">
        <v>2989</v>
      </c>
      <c r="Q14" s="64">
        <f>P14/O14*1000</f>
        <v>229.12993484093522</v>
      </c>
      <c r="R14" s="149">
        <v>12000</v>
      </c>
      <c r="S14" s="149">
        <v>2659</v>
      </c>
      <c r="T14" s="150">
        <v>221.58</v>
      </c>
      <c r="U14" s="149">
        <v>7389</v>
      </c>
      <c r="V14" s="149">
        <v>1883</v>
      </c>
      <c r="W14" s="150">
        <v>254.84</v>
      </c>
      <c r="X14" s="16">
        <v>18723</v>
      </c>
      <c r="Y14" s="16">
        <v>5192</v>
      </c>
      <c r="Z14" s="64">
        <f>Y14/X14*1000</f>
        <v>277.30598728836191</v>
      </c>
      <c r="AA14" s="149">
        <v>5027</v>
      </c>
      <c r="AB14" s="149">
        <v>1469</v>
      </c>
      <c r="AC14" s="169">
        <v>292.22200119355477</v>
      </c>
      <c r="AD14" s="149">
        <v>4221</v>
      </c>
      <c r="AE14" s="149">
        <v>1240</v>
      </c>
      <c r="AF14" s="150">
        <v>293.77</v>
      </c>
      <c r="AG14" s="149">
        <v>3410</v>
      </c>
      <c r="AH14" s="149">
        <v>1022</v>
      </c>
      <c r="AI14" s="150">
        <v>299.70999999999998</v>
      </c>
      <c r="AJ14" s="149">
        <v>15959</v>
      </c>
      <c r="AK14" s="149">
        <v>4656</v>
      </c>
      <c r="AL14" s="159">
        <f t="shared" si="4"/>
        <v>291.7476032332853</v>
      </c>
      <c r="AM14" s="149">
        <v>4032</v>
      </c>
      <c r="AN14" s="149">
        <v>1204</v>
      </c>
      <c r="AO14" s="150">
        <v>298.61</v>
      </c>
      <c r="AP14" s="149">
        <v>3322</v>
      </c>
      <c r="AQ14" s="149">
        <v>1317</v>
      </c>
      <c r="AR14" s="64">
        <f>AQ14/AP14*1000</f>
        <v>396.44792293798912</v>
      </c>
      <c r="AS14" s="64">
        <v>5101</v>
      </c>
      <c r="AT14" s="149">
        <v>1110</v>
      </c>
      <c r="AU14" s="64">
        <f>AT14/AS14*1000</f>
        <v>217.60439129582434</v>
      </c>
      <c r="AV14" s="149">
        <v>30986</v>
      </c>
      <c r="AW14" s="149">
        <v>8597</v>
      </c>
      <c r="AX14" s="64">
        <f>AW14/AV14*1000</f>
        <v>277.44787968760085</v>
      </c>
      <c r="AY14" s="149">
        <v>6217</v>
      </c>
      <c r="AZ14" s="149">
        <v>1677</v>
      </c>
      <c r="BA14" s="64">
        <f t="shared" si="5"/>
        <v>269.74424963808912</v>
      </c>
      <c r="BB14" s="149">
        <v>12944</v>
      </c>
      <c r="BC14" s="149">
        <v>3733</v>
      </c>
      <c r="BD14" s="64">
        <f t="shared" si="6"/>
        <v>288.39616810877629</v>
      </c>
      <c r="BE14" s="149">
        <v>6966</v>
      </c>
      <c r="BF14" s="149">
        <v>1865</v>
      </c>
      <c r="BG14" s="64">
        <f t="shared" si="7"/>
        <v>267.72896927935687</v>
      </c>
      <c r="BH14" s="149">
        <v>16814</v>
      </c>
      <c r="BI14" s="149">
        <v>4577</v>
      </c>
      <c r="BJ14" s="64">
        <f t="shared" si="8"/>
        <v>272.21363149756155</v>
      </c>
      <c r="BK14" s="149">
        <v>4609</v>
      </c>
      <c r="BL14" s="149">
        <v>1239</v>
      </c>
      <c r="BM14" s="64">
        <f t="shared" si="9"/>
        <v>268.82187025385116</v>
      </c>
      <c r="BN14" s="149">
        <v>4314</v>
      </c>
      <c r="BO14" s="149">
        <v>1183</v>
      </c>
      <c r="BP14" s="64">
        <f t="shared" si="10"/>
        <v>274.22345850718585</v>
      </c>
      <c r="BQ14" s="149">
        <v>3439</v>
      </c>
      <c r="BR14" s="149">
        <v>943</v>
      </c>
      <c r="BS14" s="64">
        <f t="shared" si="11"/>
        <v>274.20761849374821</v>
      </c>
    </row>
    <row r="15" spans="2:71" ht="18.600000000000001" customHeight="1">
      <c r="B15" s="14" t="s">
        <v>213</v>
      </c>
      <c r="C15" s="119">
        <v>106771</v>
      </c>
      <c r="D15" s="119">
        <v>1090</v>
      </c>
      <c r="E15" s="65">
        <f t="shared" si="0"/>
        <v>10.208764552172408</v>
      </c>
      <c r="F15" s="119" t="s">
        <v>19</v>
      </c>
      <c r="G15" s="119" t="s">
        <v>19</v>
      </c>
      <c r="H15" s="119">
        <v>0</v>
      </c>
      <c r="I15" s="230" t="s">
        <v>19</v>
      </c>
      <c r="J15" s="230" t="s">
        <v>19</v>
      </c>
      <c r="K15" s="80"/>
      <c r="L15" s="119">
        <v>3948</v>
      </c>
      <c r="M15" s="119">
        <v>957</v>
      </c>
      <c r="N15" s="65">
        <f>M15/L15*1000</f>
        <v>242.40121580547114</v>
      </c>
      <c r="O15" s="119">
        <v>932</v>
      </c>
      <c r="P15" s="119">
        <v>231</v>
      </c>
      <c r="Q15" s="65">
        <f>P15/O15*1000</f>
        <v>247.85407725321889</v>
      </c>
      <c r="R15" s="17">
        <v>1918</v>
      </c>
      <c r="S15" s="17">
        <v>439</v>
      </c>
      <c r="T15" s="17">
        <v>0</v>
      </c>
      <c r="U15" s="148">
        <v>0</v>
      </c>
      <c r="V15" s="148">
        <v>0</v>
      </c>
      <c r="W15" s="148">
        <v>0</v>
      </c>
      <c r="X15" s="119" t="s">
        <v>19</v>
      </c>
      <c r="Y15" s="119" t="s">
        <v>19</v>
      </c>
      <c r="Z15" s="65" t="s">
        <v>19</v>
      </c>
      <c r="AA15" s="148">
        <v>0</v>
      </c>
      <c r="AB15" s="148">
        <v>0</v>
      </c>
      <c r="AC15" s="148">
        <v>0</v>
      </c>
      <c r="AD15" s="17">
        <v>0</v>
      </c>
      <c r="AE15" s="17">
        <v>0</v>
      </c>
      <c r="AF15" s="17">
        <v>0</v>
      </c>
      <c r="AG15" s="148">
        <v>0</v>
      </c>
      <c r="AH15" s="148">
        <v>0</v>
      </c>
      <c r="AI15" s="148">
        <v>0</v>
      </c>
      <c r="AJ15" s="148" t="s">
        <v>19</v>
      </c>
      <c r="AK15" s="148" t="s">
        <v>19</v>
      </c>
      <c r="AL15" s="148" t="s">
        <v>19</v>
      </c>
      <c r="AM15" s="148" t="s">
        <v>19</v>
      </c>
      <c r="AN15" s="148" t="s">
        <v>19</v>
      </c>
      <c r="AO15" s="148" t="s">
        <v>19</v>
      </c>
      <c r="AP15" s="17" t="s">
        <v>19</v>
      </c>
      <c r="AQ15" s="17" t="s">
        <v>19</v>
      </c>
      <c r="AR15" s="119" t="s">
        <v>19</v>
      </c>
      <c r="AS15" s="148" t="s">
        <v>19</v>
      </c>
      <c r="AT15" s="148" t="s">
        <v>19</v>
      </c>
      <c r="AU15" s="119" t="s">
        <v>19</v>
      </c>
      <c r="AV15" s="17" t="s">
        <v>19</v>
      </c>
      <c r="AW15" s="17" t="s">
        <v>19</v>
      </c>
      <c r="AX15" s="119" t="s">
        <v>19</v>
      </c>
      <c r="AY15" s="148" t="s">
        <v>19</v>
      </c>
      <c r="AZ15" s="148" t="s">
        <v>19</v>
      </c>
      <c r="BA15" s="119" t="s">
        <v>19</v>
      </c>
      <c r="BB15" s="17" t="s">
        <v>19</v>
      </c>
      <c r="BC15" s="17" t="s">
        <v>19</v>
      </c>
      <c r="BD15" s="119" t="s">
        <v>19</v>
      </c>
      <c r="BE15" s="148" t="s">
        <v>19</v>
      </c>
      <c r="BF15" s="148" t="s">
        <v>19</v>
      </c>
      <c r="BG15" s="119" t="s">
        <v>19</v>
      </c>
      <c r="BH15" s="17"/>
      <c r="BI15" s="17"/>
      <c r="BJ15" s="119" t="s">
        <v>19</v>
      </c>
      <c r="BK15" s="148" t="s">
        <v>19</v>
      </c>
      <c r="BL15" s="148" t="s">
        <v>19</v>
      </c>
      <c r="BM15" s="119" t="s">
        <v>19</v>
      </c>
      <c r="BN15" s="148" t="s">
        <v>19</v>
      </c>
      <c r="BO15" s="17" t="s">
        <v>19</v>
      </c>
      <c r="BP15" s="119" t="s">
        <v>19</v>
      </c>
      <c r="BQ15" s="17" t="s">
        <v>19</v>
      </c>
      <c r="BR15" s="148" t="s">
        <v>19</v>
      </c>
      <c r="BS15" s="119" t="s">
        <v>19</v>
      </c>
    </row>
    <row r="16" spans="2:71" ht="18.600000000000001" customHeight="1">
      <c r="B16" s="15" t="s">
        <v>17</v>
      </c>
      <c r="C16" s="111">
        <v>3390177</v>
      </c>
      <c r="D16" s="111">
        <v>830815</v>
      </c>
      <c r="E16" s="203">
        <f t="shared" si="0"/>
        <v>245.06537564262871</v>
      </c>
      <c r="F16" s="111">
        <v>2953278</v>
      </c>
      <c r="G16" s="111">
        <v>826886</v>
      </c>
      <c r="H16" s="120">
        <f t="shared" si="1"/>
        <v>279.98921875962913</v>
      </c>
      <c r="I16" s="231">
        <f t="shared" si="2"/>
        <v>0.14793697037664599</v>
      </c>
      <c r="J16" s="231">
        <f t="shared" si="3"/>
        <v>4.7515618839839568E-3</v>
      </c>
      <c r="K16" s="80"/>
      <c r="L16" s="111">
        <v>12172922</v>
      </c>
      <c r="M16" s="111">
        <v>3306942</v>
      </c>
      <c r="N16" s="203">
        <f>M16/L16*1000</f>
        <v>271.66377965783403</v>
      </c>
      <c r="O16" s="111">
        <v>3070399</v>
      </c>
      <c r="P16" s="111">
        <v>826055</v>
      </c>
      <c r="Q16" s="120">
        <f>P16/O16*1000</f>
        <v>269.0383236836646</v>
      </c>
      <c r="R16" s="111">
        <v>2930479</v>
      </c>
      <c r="S16" s="111">
        <v>793803</v>
      </c>
      <c r="T16" s="120">
        <v>270.88</v>
      </c>
      <c r="U16" s="111">
        <v>2953278</v>
      </c>
      <c r="V16" s="111">
        <v>826886</v>
      </c>
      <c r="W16" s="120">
        <v>279.99</v>
      </c>
      <c r="X16" s="111">
        <v>14083314</v>
      </c>
      <c r="Y16" s="111">
        <v>4061163</v>
      </c>
      <c r="Z16" s="203">
        <f>Y16/X16*1000</f>
        <v>288.36699941505248</v>
      </c>
      <c r="AA16" s="111">
        <v>3298721</v>
      </c>
      <c r="AB16" s="111">
        <v>956944</v>
      </c>
      <c r="AC16" s="120">
        <v>290.09546427236495</v>
      </c>
      <c r="AD16" s="111">
        <v>3736779</v>
      </c>
      <c r="AE16" s="111">
        <v>1056910</v>
      </c>
      <c r="AF16" s="120">
        <v>282.83999999999997</v>
      </c>
      <c r="AG16" s="111">
        <v>3843590</v>
      </c>
      <c r="AH16" s="111">
        <v>1136857</v>
      </c>
      <c r="AI16" s="120">
        <v>295.77999999999997</v>
      </c>
      <c r="AJ16" s="111">
        <v>18596843</v>
      </c>
      <c r="AK16" s="111">
        <v>5284618</v>
      </c>
      <c r="AL16" s="120">
        <f t="shared" si="4"/>
        <v>284.16747939421759</v>
      </c>
      <c r="AM16" s="111">
        <v>4629486</v>
      </c>
      <c r="AN16" s="111">
        <v>1349767</v>
      </c>
      <c r="AO16" s="120">
        <v>291.56</v>
      </c>
      <c r="AP16" s="111">
        <v>4943794</v>
      </c>
      <c r="AQ16" s="111">
        <v>1390397</v>
      </c>
      <c r="AR16" s="120">
        <f>$AQ$16/$AP$16*1000</f>
        <v>281.24088503687653</v>
      </c>
      <c r="AS16" s="120">
        <v>4622307</v>
      </c>
      <c r="AT16" s="111">
        <v>1265547</v>
      </c>
      <c r="AU16" s="120">
        <f t="shared" ref="AU16:AU19" si="12">AT16/AS16*1000</f>
        <v>273.79120426228718</v>
      </c>
      <c r="AV16" s="111">
        <v>18795478</v>
      </c>
      <c r="AW16" s="111">
        <v>4842218</v>
      </c>
      <c r="AX16" s="120">
        <f>AW16/AV16*1000</f>
        <v>257.62675469067614</v>
      </c>
      <c r="AY16" s="111">
        <v>4887422</v>
      </c>
      <c r="AZ16" s="111">
        <v>1264793</v>
      </c>
      <c r="BA16" s="120">
        <f t="shared" si="5"/>
        <v>258.78530644581133</v>
      </c>
      <c r="BB16" s="111">
        <v>4642185</v>
      </c>
      <c r="BC16" s="111">
        <v>1185504</v>
      </c>
      <c r="BD16" s="120">
        <f t="shared" si="6"/>
        <v>255.37629370651965</v>
      </c>
      <c r="BE16" s="111">
        <v>4377805</v>
      </c>
      <c r="BF16" s="111">
        <v>1111373</v>
      </c>
      <c r="BG16" s="120">
        <f t="shared" si="7"/>
        <v>253.86535032967433</v>
      </c>
      <c r="BH16" s="111">
        <v>15162490</v>
      </c>
      <c r="BI16" s="111">
        <v>3853595</v>
      </c>
      <c r="BJ16" s="120">
        <f t="shared" si="8"/>
        <v>254.15317668799781</v>
      </c>
      <c r="BK16" s="111">
        <v>3802509</v>
      </c>
      <c r="BL16" s="111">
        <v>956173</v>
      </c>
      <c r="BM16" s="120">
        <f t="shared" si="9"/>
        <v>251.45844493727694</v>
      </c>
      <c r="BN16" s="111">
        <v>3620141</v>
      </c>
      <c r="BO16" s="111">
        <v>882028</v>
      </c>
      <c r="BP16" s="120">
        <f t="shared" si="10"/>
        <v>243.6446536198452</v>
      </c>
      <c r="BQ16" s="111">
        <v>3995012</v>
      </c>
      <c r="BR16" s="111">
        <v>965814</v>
      </c>
      <c r="BS16" s="120">
        <f t="shared" si="11"/>
        <v>241.75496844565171</v>
      </c>
    </row>
    <row r="17" spans="1:89" ht="18.600000000000001" customHeight="1">
      <c r="B17" s="14" t="s">
        <v>18</v>
      </c>
      <c r="C17" s="17" t="s">
        <v>19</v>
      </c>
      <c r="D17" s="17">
        <v>38794</v>
      </c>
      <c r="E17" s="65">
        <v>0</v>
      </c>
      <c r="F17" s="17" t="s">
        <v>19</v>
      </c>
      <c r="G17" s="17">
        <v>-89409</v>
      </c>
      <c r="H17" s="65">
        <v>0</v>
      </c>
      <c r="I17" s="229" t="s">
        <v>19</v>
      </c>
      <c r="J17" s="229">
        <f t="shared" si="3"/>
        <v>-1.4338936796071984</v>
      </c>
      <c r="K17" s="80"/>
      <c r="L17" s="17" t="s">
        <v>19</v>
      </c>
      <c r="M17" s="17">
        <v>-45831</v>
      </c>
      <c r="N17" s="65" t="s">
        <v>19</v>
      </c>
      <c r="O17" s="17">
        <v>0</v>
      </c>
      <c r="P17" s="17">
        <v>72852</v>
      </c>
      <c r="Q17" s="65">
        <v>0</v>
      </c>
      <c r="R17" s="17">
        <v>0</v>
      </c>
      <c r="S17" s="17">
        <v>-16867</v>
      </c>
      <c r="T17" s="65">
        <v>0</v>
      </c>
      <c r="U17" s="17">
        <v>0</v>
      </c>
      <c r="V17" s="17">
        <v>-89409</v>
      </c>
      <c r="W17" s="65" t="s">
        <v>19</v>
      </c>
      <c r="X17" s="17" t="s">
        <v>19</v>
      </c>
      <c r="Y17" s="17">
        <v>-57000</v>
      </c>
      <c r="Z17" s="65" t="s">
        <v>19</v>
      </c>
      <c r="AA17" s="17">
        <v>0</v>
      </c>
      <c r="AB17" s="17">
        <v>22133</v>
      </c>
      <c r="AC17" s="17">
        <v>0</v>
      </c>
      <c r="AD17" s="17">
        <v>0</v>
      </c>
      <c r="AE17" s="17">
        <v>-49233</v>
      </c>
      <c r="AF17" s="17">
        <v>0</v>
      </c>
      <c r="AG17" s="17">
        <v>0</v>
      </c>
      <c r="AH17" s="17">
        <v>-31694</v>
      </c>
      <c r="AI17" s="65" t="s">
        <v>245</v>
      </c>
      <c r="AJ17" s="17" t="s">
        <v>19</v>
      </c>
      <c r="AK17" s="17">
        <v>61752</v>
      </c>
      <c r="AL17" s="65" t="s">
        <v>19</v>
      </c>
      <c r="AM17" s="17" t="s">
        <v>19</v>
      </c>
      <c r="AN17" s="17">
        <v>-30124</v>
      </c>
      <c r="AO17" s="65" t="s">
        <v>19</v>
      </c>
      <c r="AP17" s="17" t="s">
        <v>19</v>
      </c>
      <c r="AQ17" s="17">
        <v>-20177</v>
      </c>
      <c r="AR17" s="65" t="s">
        <v>19</v>
      </c>
      <c r="AS17" s="17" t="s">
        <v>19</v>
      </c>
      <c r="AT17" s="17">
        <v>99995</v>
      </c>
      <c r="AU17" s="65" t="s">
        <v>19</v>
      </c>
      <c r="AV17" s="17" t="s">
        <v>19</v>
      </c>
      <c r="AW17" s="17">
        <v>59570</v>
      </c>
      <c r="AX17" s="65" t="s">
        <v>19</v>
      </c>
      <c r="AY17" s="17" t="s">
        <v>19</v>
      </c>
      <c r="AZ17" s="17">
        <v>29728</v>
      </c>
      <c r="BA17" s="65" t="s">
        <v>19</v>
      </c>
      <c r="BB17" s="17" t="s">
        <v>19</v>
      </c>
      <c r="BC17" s="17">
        <v>-30384</v>
      </c>
      <c r="BD17" s="65"/>
      <c r="BE17" s="17" t="s">
        <v>19</v>
      </c>
      <c r="BF17" s="17">
        <v>90550</v>
      </c>
      <c r="BG17" s="65" t="s">
        <v>19</v>
      </c>
      <c r="BH17" s="17" t="s">
        <v>19</v>
      </c>
      <c r="BI17" s="17">
        <v>-4254</v>
      </c>
      <c r="BJ17" s="65" t="s">
        <v>19</v>
      </c>
      <c r="BK17" s="17" t="s">
        <v>19</v>
      </c>
      <c r="BL17" s="17">
        <v>44653</v>
      </c>
      <c r="BM17" s="65" t="s">
        <v>19</v>
      </c>
      <c r="BN17" s="17" t="s">
        <v>19</v>
      </c>
      <c r="BO17" s="17">
        <v>-45190</v>
      </c>
      <c r="BP17" s="65" t="s">
        <v>19</v>
      </c>
      <c r="BQ17" s="17" t="s">
        <v>19</v>
      </c>
      <c r="BR17" s="17">
        <v>-3954</v>
      </c>
      <c r="BS17" s="65" t="s">
        <v>19</v>
      </c>
    </row>
    <row r="18" spans="1:89" ht="18.600000000000001" customHeight="1">
      <c r="B18" s="13"/>
      <c r="C18" s="111">
        <v>3390177</v>
      </c>
      <c r="D18" s="111">
        <v>869609</v>
      </c>
      <c r="E18" s="203">
        <f t="shared" si="0"/>
        <v>256.50843599021528</v>
      </c>
      <c r="F18" s="111">
        <v>2953278</v>
      </c>
      <c r="G18" s="111">
        <v>737477</v>
      </c>
      <c r="H18" s="120">
        <f t="shared" si="1"/>
        <v>249.71472377473438</v>
      </c>
      <c r="I18" s="231">
        <f t="shared" si="2"/>
        <v>0.14793697037664599</v>
      </c>
      <c r="J18" s="231">
        <f t="shared" si="3"/>
        <v>0.17916762149870435</v>
      </c>
      <c r="K18" s="80"/>
      <c r="L18" s="111">
        <v>12172922</v>
      </c>
      <c r="M18" s="111">
        <v>3261111</v>
      </c>
      <c r="N18" s="203">
        <f>M18/L18*1000</f>
        <v>267.89878387457009</v>
      </c>
      <c r="O18" s="111">
        <v>3070399</v>
      </c>
      <c r="P18" s="111">
        <v>898907</v>
      </c>
      <c r="Q18" s="120" t="s">
        <v>19</v>
      </c>
      <c r="R18" s="111">
        <v>2930479</v>
      </c>
      <c r="S18" s="111">
        <v>776936</v>
      </c>
      <c r="T18" s="120" t="s">
        <v>19</v>
      </c>
      <c r="U18" s="111">
        <v>2953278</v>
      </c>
      <c r="V18" s="111">
        <v>737477</v>
      </c>
      <c r="W18" s="120" t="s">
        <v>19</v>
      </c>
      <c r="X18" s="111">
        <v>14083314</v>
      </c>
      <c r="Y18" s="111">
        <v>4004163</v>
      </c>
      <c r="Z18" s="203">
        <f>Y18/X18*1000</f>
        <v>284.31965658083038</v>
      </c>
      <c r="AA18" s="111">
        <v>3298721</v>
      </c>
      <c r="AB18" s="111">
        <v>979077</v>
      </c>
      <c r="AC18" s="120" t="s">
        <v>19</v>
      </c>
      <c r="AD18" s="111">
        <v>3736779</v>
      </c>
      <c r="AE18" s="111">
        <v>1007677</v>
      </c>
      <c r="AF18" s="120" t="s">
        <v>19</v>
      </c>
      <c r="AG18" s="111">
        <v>3843590</v>
      </c>
      <c r="AH18" s="111">
        <v>1105163</v>
      </c>
      <c r="AI18" s="120" t="s">
        <v>19</v>
      </c>
      <c r="AJ18" s="111">
        <v>18596843</v>
      </c>
      <c r="AK18" s="111">
        <v>5346370</v>
      </c>
      <c r="AL18" s="120" t="s">
        <v>19</v>
      </c>
      <c r="AM18" s="111">
        <v>4629486</v>
      </c>
      <c r="AN18" s="111">
        <v>1319643</v>
      </c>
      <c r="AO18" s="120" t="s">
        <v>19</v>
      </c>
      <c r="AP18" s="111">
        <v>4943794</v>
      </c>
      <c r="AQ18" s="111">
        <v>1370220</v>
      </c>
      <c r="AR18" s="120" t="s">
        <v>19</v>
      </c>
      <c r="AS18" s="111">
        <v>4622307</v>
      </c>
      <c r="AT18" s="111">
        <v>1365542</v>
      </c>
      <c r="AU18" s="120" t="s">
        <v>19</v>
      </c>
      <c r="AV18" s="111">
        <v>18795478</v>
      </c>
      <c r="AW18" s="111">
        <v>4901788</v>
      </c>
      <c r="AX18" s="120" t="s">
        <v>19</v>
      </c>
      <c r="AY18" s="111">
        <v>4887422</v>
      </c>
      <c r="AZ18" s="111">
        <v>1294521</v>
      </c>
      <c r="BA18" s="120" t="s">
        <v>19</v>
      </c>
      <c r="BB18" s="111">
        <v>4642185</v>
      </c>
      <c r="BC18" s="111">
        <v>1155120</v>
      </c>
      <c r="BD18" s="120" t="s">
        <v>19</v>
      </c>
      <c r="BE18" s="111">
        <v>4377805</v>
      </c>
      <c r="BF18" s="111">
        <v>1201923</v>
      </c>
      <c r="BG18" s="120" t="s">
        <v>19</v>
      </c>
      <c r="BH18" s="111">
        <v>15162490</v>
      </c>
      <c r="BI18" s="111">
        <v>3849341</v>
      </c>
      <c r="BJ18" s="120" t="s">
        <v>19</v>
      </c>
      <c r="BK18" s="111">
        <v>3802509</v>
      </c>
      <c r="BL18" s="111">
        <v>1000826</v>
      </c>
      <c r="BM18" s="120" t="s">
        <v>19</v>
      </c>
      <c r="BN18" s="111">
        <v>3620141</v>
      </c>
      <c r="BO18" s="111">
        <v>836838</v>
      </c>
      <c r="BP18" s="120" t="s">
        <v>19</v>
      </c>
      <c r="BQ18" s="111">
        <v>3995012</v>
      </c>
      <c r="BR18" s="111">
        <v>961860</v>
      </c>
      <c r="BS18" s="120" t="s">
        <v>19</v>
      </c>
    </row>
    <row r="19" spans="1:89" ht="22.5" customHeight="1">
      <c r="B19" s="14" t="s">
        <v>20</v>
      </c>
      <c r="C19" s="17">
        <v>2448798</v>
      </c>
      <c r="D19" s="17">
        <v>527124</v>
      </c>
      <c r="E19" s="65">
        <f>D19/C19*1000</f>
        <v>215.2582614000828</v>
      </c>
      <c r="F19" s="17">
        <v>2229476</v>
      </c>
      <c r="G19" s="17">
        <v>460653</v>
      </c>
      <c r="H19" s="65">
        <f t="shared" si="1"/>
        <v>206.61940294490725</v>
      </c>
      <c r="I19" s="229">
        <f t="shared" si="2"/>
        <v>9.8373788280295527E-2</v>
      </c>
      <c r="J19" s="229">
        <f t="shared" si="3"/>
        <v>0.14429733443611559</v>
      </c>
      <c r="K19" s="80"/>
      <c r="L19" s="17">
        <v>8505705</v>
      </c>
      <c r="M19" s="17">
        <v>1904201</v>
      </c>
      <c r="N19" s="65">
        <f>M19/L19*1000</f>
        <v>223.87338850806606</v>
      </c>
      <c r="O19" s="17">
        <v>2054629</v>
      </c>
      <c r="P19" s="17">
        <v>483411</v>
      </c>
      <c r="Q19" s="65">
        <f>P19/O19*1000</f>
        <v>235.27897250549856</v>
      </c>
      <c r="R19" s="17">
        <v>1914077</v>
      </c>
      <c r="S19" s="17">
        <v>417071</v>
      </c>
      <c r="T19" s="65">
        <v>217.9</v>
      </c>
      <c r="U19" s="17">
        <v>2229476</v>
      </c>
      <c r="V19" s="17">
        <v>460653</v>
      </c>
      <c r="W19" s="65">
        <v>206.62</v>
      </c>
      <c r="X19" s="17">
        <v>10311213</v>
      </c>
      <c r="Y19" s="17">
        <v>2149259</v>
      </c>
      <c r="Z19" s="65">
        <f>Y19/X19*1000</f>
        <v>208.43900712748345</v>
      </c>
      <c r="AA19" s="17">
        <v>2500000</v>
      </c>
      <c r="AB19" s="17">
        <v>495239</v>
      </c>
      <c r="AC19" s="65">
        <v>198.09560000000002</v>
      </c>
      <c r="AD19" s="17">
        <v>2661214</v>
      </c>
      <c r="AE19" s="17">
        <v>534174</v>
      </c>
      <c r="AF19" s="65">
        <v>200.73</v>
      </c>
      <c r="AG19" s="17">
        <v>2488264</v>
      </c>
      <c r="AH19" s="17">
        <v>505322</v>
      </c>
      <c r="AI19" s="65">
        <v>203.08</v>
      </c>
      <c r="AJ19" s="17">
        <v>11376243</v>
      </c>
      <c r="AK19" s="17">
        <v>2290997</v>
      </c>
      <c r="AL19" s="65">
        <f t="shared" si="4"/>
        <v>201.38432345370964</v>
      </c>
      <c r="AM19" s="17">
        <v>2859640</v>
      </c>
      <c r="AN19" s="17">
        <v>535183</v>
      </c>
      <c r="AO19" s="65">
        <v>187.15</v>
      </c>
      <c r="AP19" s="17">
        <v>2683740</v>
      </c>
      <c r="AQ19" s="17">
        <v>540722</v>
      </c>
      <c r="AR19" s="65">
        <f>AQ19/AP19*1000</f>
        <v>201.48076937408243</v>
      </c>
      <c r="AS19" s="17">
        <v>2277146</v>
      </c>
      <c r="AT19" s="17">
        <v>647906</v>
      </c>
      <c r="AU19" s="65">
        <f t="shared" si="12"/>
        <v>284.52545423086616</v>
      </c>
      <c r="AV19" s="17">
        <v>12530390</v>
      </c>
      <c r="AW19" s="17">
        <v>2909407</v>
      </c>
      <c r="AX19" s="65">
        <f>AW19/AV19*1000</f>
        <v>232.1880643778845</v>
      </c>
      <c r="AY19" s="17">
        <v>3106070</v>
      </c>
      <c r="AZ19" s="17">
        <v>777773</v>
      </c>
      <c r="BA19" s="65">
        <f t="shared" si="5"/>
        <v>250.40420853361323</v>
      </c>
      <c r="BB19" s="17">
        <v>2644747</v>
      </c>
      <c r="BC19" s="17">
        <v>672569</v>
      </c>
      <c r="BD19" s="65">
        <f t="shared" si="6"/>
        <v>254.30371978869815</v>
      </c>
      <c r="BE19" s="17">
        <v>2748059</v>
      </c>
      <c r="BF19" s="17">
        <v>769238</v>
      </c>
      <c r="BG19" s="65">
        <f t="shared" si="7"/>
        <v>279.92048205660797</v>
      </c>
      <c r="BH19" s="17">
        <v>14037374</v>
      </c>
      <c r="BI19" s="17">
        <v>3437077</v>
      </c>
      <c r="BJ19" s="65">
        <f t="shared" si="8"/>
        <v>244.85185049568389</v>
      </c>
      <c r="BK19" s="17">
        <v>3183397</v>
      </c>
      <c r="BL19" s="17">
        <v>836887</v>
      </c>
      <c r="BM19" s="65">
        <f t="shared" si="9"/>
        <v>262.89118196693659</v>
      </c>
      <c r="BN19" s="17">
        <v>3433905</v>
      </c>
      <c r="BO19" s="17">
        <v>745261</v>
      </c>
      <c r="BP19" s="65">
        <f t="shared" si="10"/>
        <v>217.03017410207912</v>
      </c>
      <c r="BQ19" s="17">
        <v>3256285</v>
      </c>
      <c r="BR19" s="17">
        <v>880793</v>
      </c>
      <c r="BS19" s="65">
        <f t="shared" si="11"/>
        <v>270.4901444437449</v>
      </c>
    </row>
    <row r="20" spans="1:89" ht="21.75" customHeight="1">
      <c r="B20" s="13" t="s">
        <v>21</v>
      </c>
      <c r="C20" s="121" t="s">
        <v>19</v>
      </c>
      <c r="D20" s="121">
        <v>10214</v>
      </c>
      <c r="E20" s="122">
        <v>0</v>
      </c>
      <c r="F20" s="121" t="s">
        <v>19</v>
      </c>
      <c r="G20" s="121">
        <v>-32030</v>
      </c>
      <c r="H20" s="122">
        <v>0</v>
      </c>
      <c r="I20" s="232" t="s">
        <v>19</v>
      </c>
      <c r="J20" s="232">
        <f t="shared" si="3"/>
        <v>-1.3188885419918825</v>
      </c>
      <c r="K20" s="80"/>
      <c r="L20" s="121" t="s">
        <v>19</v>
      </c>
      <c r="M20" s="121">
        <v>-22789</v>
      </c>
      <c r="N20" s="122" t="s">
        <v>19</v>
      </c>
      <c r="O20" s="121">
        <v>0</v>
      </c>
      <c r="P20" s="121">
        <v>18280</v>
      </c>
      <c r="Q20" s="122">
        <v>0</v>
      </c>
      <c r="R20" s="121">
        <v>0</v>
      </c>
      <c r="S20" s="121">
        <v>-8434</v>
      </c>
      <c r="T20" s="122">
        <v>0</v>
      </c>
      <c r="U20" s="121">
        <v>0</v>
      </c>
      <c r="V20" s="121">
        <v>-32030</v>
      </c>
      <c r="W20" s="122" t="s">
        <v>19</v>
      </c>
      <c r="X20" s="121" t="s">
        <v>19</v>
      </c>
      <c r="Y20" s="121">
        <v>37073</v>
      </c>
      <c r="Z20" s="122" t="s">
        <v>19</v>
      </c>
      <c r="AA20" s="121">
        <v>0</v>
      </c>
      <c r="AB20" s="121">
        <v>52838</v>
      </c>
      <c r="AC20" s="122">
        <v>0</v>
      </c>
      <c r="AD20" s="121">
        <v>0</v>
      </c>
      <c r="AE20" s="121">
        <v>-12759</v>
      </c>
      <c r="AF20" s="122">
        <v>0</v>
      </c>
      <c r="AG20" s="121">
        <v>0</v>
      </c>
      <c r="AH20" s="121">
        <v>-29625</v>
      </c>
      <c r="AI20" s="122" t="s">
        <v>245</v>
      </c>
      <c r="AJ20" s="121" t="s">
        <v>19</v>
      </c>
      <c r="AK20" s="121">
        <v>-8309</v>
      </c>
      <c r="AL20" s="122" t="s">
        <v>19</v>
      </c>
      <c r="AM20" s="121" t="s">
        <v>19</v>
      </c>
      <c r="AN20" s="121">
        <v>17279</v>
      </c>
      <c r="AO20" s="122" t="s">
        <v>19</v>
      </c>
      <c r="AP20" s="121" t="s">
        <v>19</v>
      </c>
      <c r="AQ20" s="121">
        <v>-26006</v>
      </c>
      <c r="AR20" s="122"/>
      <c r="AS20" s="121" t="s">
        <v>19</v>
      </c>
      <c r="AT20" s="121">
        <v>4067</v>
      </c>
      <c r="AU20" s="122" t="s">
        <v>19</v>
      </c>
      <c r="AV20" s="121" t="s">
        <v>19</v>
      </c>
      <c r="AW20" s="121">
        <v>-140653</v>
      </c>
      <c r="AX20" s="122" t="s">
        <v>19</v>
      </c>
      <c r="AY20" s="121" t="s">
        <v>19</v>
      </c>
      <c r="AZ20" s="121">
        <v>70331</v>
      </c>
      <c r="BA20" s="122" t="s">
        <v>19</v>
      </c>
      <c r="BB20" s="121" t="s">
        <v>19</v>
      </c>
      <c r="BC20" s="121">
        <v>-18048</v>
      </c>
      <c r="BD20" s="122"/>
      <c r="BE20" s="121" t="s">
        <v>19</v>
      </c>
      <c r="BF20" s="121">
        <v>-73719</v>
      </c>
      <c r="BG20" s="122" t="s">
        <v>19</v>
      </c>
      <c r="BH20" s="121" t="s">
        <v>19</v>
      </c>
      <c r="BI20" s="121">
        <v>51067</v>
      </c>
      <c r="BJ20" s="122" t="s">
        <v>19</v>
      </c>
      <c r="BK20" s="121" t="s">
        <v>19</v>
      </c>
      <c r="BL20" s="121">
        <v>89540</v>
      </c>
      <c r="BM20" s="122" t="s">
        <v>19</v>
      </c>
      <c r="BN20" s="121" t="s">
        <v>19</v>
      </c>
      <c r="BO20" s="121">
        <v>-33550</v>
      </c>
      <c r="BP20" s="122" t="s">
        <v>19</v>
      </c>
      <c r="BQ20" s="121" t="s">
        <v>19</v>
      </c>
      <c r="BR20" s="121">
        <v>49181</v>
      </c>
      <c r="BS20" s="122" t="s">
        <v>19</v>
      </c>
    </row>
    <row r="21" spans="1:89" ht="18.600000000000001" customHeight="1">
      <c r="B21" s="153" t="s">
        <v>22</v>
      </c>
      <c r="C21" s="151">
        <v>5838975</v>
      </c>
      <c r="D21" s="151">
        <v>1406947</v>
      </c>
      <c r="E21" s="204">
        <f t="shared" si="0"/>
        <v>240.9578735993903</v>
      </c>
      <c r="F21" s="151">
        <v>5182754</v>
      </c>
      <c r="G21" s="151">
        <v>1166100</v>
      </c>
      <c r="H21" s="152">
        <f t="shared" si="1"/>
        <v>224.99620857945411</v>
      </c>
      <c r="I21" s="233">
        <f t="shared" si="2"/>
        <v>0.12661627389607921</v>
      </c>
      <c r="J21" s="233">
        <f t="shared" si="3"/>
        <v>0.20654060543692654</v>
      </c>
      <c r="K21" s="80"/>
      <c r="L21" s="151">
        <v>20678627</v>
      </c>
      <c r="M21" s="151">
        <v>5142523</v>
      </c>
      <c r="N21" s="204">
        <f>M21/L21*1000</f>
        <v>248.6878359960746</v>
      </c>
      <c r="O21" s="151">
        <v>5125028</v>
      </c>
      <c r="P21" s="151">
        <v>1400598</v>
      </c>
      <c r="Q21" s="152">
        <f>(P21-P20-P17)/O21*1000</f>
        <v>255.50416505041534</v>
      </c>
      <c r="R21" s="151">
        <v>4844556</v>
      </c>
      <c r="S21" s="151">
        <v>1185573</v>
      </c>
      <c r="T21" s="152">
        <f>(S21-S20-S17)/R21*1000</f>
        <v>249.94529942475637</v>
      </c>
      <c r="U21" s="151">
        <v>5182754</v>
      </c>
      <c r="V21" s="151">
        <v>1166100</v>
      </c>
      <c r="W21" s="152">
        <f>(V21-V20-V17)/U21*1000</f>
        <v>248.42757344840214</v>
      </c>
      <c r="X21" s="151">
        <v>24394527</v>
      </c>
      <c r="Y21" s="151">
        <v>6190495</v>
      </c>
      <c r="Z21" s="204">
        <f>Y21/X21*1000</f>
        <v>253.76573196110752</v>
      </c>
      <c r="AA21" s="151">
        <v>5798721</v>
      </c>
      <c r="AB21" s="151">
        <v>1527154</v>
      </c>
      <c r="AC21" s="152">
        <v>250.43160379676826</v>
      </c>
      <c r="AD21" s="151">
        <v>6397993</v>
      </c>
      <c r="AE21" s="151">
        <v>1529092</v>
      </c>
      <c r="AF21" s="152">
        <f>(AE21-AE20-AE17)/AD21*1000</f>
        <v>248.68486101813491</v>
      </c>
      <c r="AG21" s="151">
        <v>6331854</v>
      </c>
      <c r="AH21" s="151">
        <v>1580860</v>
      </c>
      <c r="AI21" s="152">
        <f>(AH21-AH20-AH17)/AG21*1000</f>
        <v>259.35200021984082</v>
      </c>
      <c r="AJ21" s="151">
        <v>29973086</v>
      </c>
      <c r="AK21" s="151">
        <v>7629058</v>
      </c>
      <c r="AL21" s="152">
        <f>(AK21-AK20-AK17)/AJ21*1000</f>
        <v>252.74724798107206</v>
      </c>
      <c r="AM21" s="156">
        <v>7489126</v>
      </c>
      <c r="AN21" s="151">
        <v>1872105</v>
      </c>
      <c r="AO21" s="152">
        <f>(AN21-AN20-AN17)/AM21*1000</f>
        <v>251.69158590735418</v>
      </c>
      <c r="AP21" s="156">
        <v>7627534</v>
      </c>
      <c r="AQ21" s="151">
        <v>1884936</v>
      </c>
      <c r="AR21" s="152">
        <f>(AQ21-AQ20-AQ17)/AP21*1000</f>
        <v>253.17737030080755</v>
      </c>
      <c r="AS21" s="156">
        <v>6899453</v>
      </c>
      <c r="AT21" s="151">
        <v>2017515</v>
      </c>
      <c r="AU21" s="152">
        <f>(AT21-AT20-AT17)/AS21*1000</f>
        <v>277.33401474000908</v>
      </c>
      <c r="AV21" s="151">
        <v>31325868</v>
      </c>
      <c r="AW21" s="151">
        <v>7670542</v>
      </c>
      <c r="AX21" s="152">
        <f>(AW21-AW20-AW17)/AV21*1000</f>
        <v>247.45124380911011</v>
      </c>
      <c r="AY21" s="151">
        <v>7993492</v>
      </c>
      <c r="AZ21" s="151">
        <v>2142625</v>
      </c>
      <c r="BA21" s="152">
        <f>(AZ21-AZ20-AZ17)/AY21*1000</f>
        <v>255.52862253443175</v>
      </c>
      <c r="BB21" s="151">
        <v>7286932</v>
      </c>
      <c r="BC21" s="151">
        <v>1809641</v>
      </c>
      <c r="BD21" s="152">
        <f>(BC21-BC20-BC17)/BB21*1000</f>
        <v>254.98700962215648</v>
      </c>
      <c r="BE21" s="151">
        <v>7125864</v>
      </c>
      <c r="BF21" s="151">
        <v>1897442</v>
      </c>
      <c r="BG21" s="152">
        <f>(BF21-BF20-BF17)/BE21*1000</f>
        <v>263.91340053641215</v>
      </c>
      <c r="BH21" s="156">
        <v>29199864</v>
      </c>
      <c r="BI21" s="151">
        <v>7337485</v>
      </c>
      <c r="BJ21" s="152">
        <f>(BI21-BI20-BI17)/BH21*1000</f>
        <v>249.68171084632448</v>
      </c>
      <c r="BK21" s="156">
        <v>6985906</v>
      </c>
      <c r="BL21" s="151">
        <v>1927253</v>
      </c>
      <c r="BM21" s="152">
        <f>(BL21-BL20-BL17)/BK21*1000</f>
        <v>256.66821168220702</v>
      </c>
      <c r="BN21" s="156">
        <v>7054046</v>
      </c>
      <c r="BO21" s="156">
        <v>1548549</v>
      </c>
      <c r="BP21" s="152">
        <f>(BO21-BO20-BO17)/BN21*1000</f>
        <v>230.68874231894716</v>
      </c>
      <c r="BQ21" s="156">
        <v>7251297</v>
      </c>
      <c r="BR21" s="156">
        <v>1891834</v>
      </c>
      <c r="BS21" s="152">
        <f>(BR21-BR20-BR17)/BQ21*1000</f>
        <v>254.6588562018629</v>
      </c>
    </row>
    <row r="22" spans="1:89">
      <c r="C22" s="62"/>
      <c r="D22" s="62"/>
      <c r="E22" s="62"/>
      <c r="F22" s="62"/>
      <c r="G22" s="62"/>
      <c r="H22" s="62"/>
      <c r="I22" s="62"/>
      <c r="J22" s="62"/>
      <c r="AX22" s="162"/>
      <c r="BJ22" s="163"/>
      <c r="BP22" s="163"/>
    </row>
    <row r="23" spans="1:89" ht="15" customHeight="1">
      <c r="A23" s="12"/>
      <c r="B23" s="247"/>
      <c r="C23" s="247"/>
      <c r="D23" s="247"/>
      <c r="E23" s="247"/>
      <c r="F23" s="62"/>
      <c r="G23" s="62"/>
      <c r="H23" s="62"/>
      <c r="I23" s="62"/>
      <c r="J23" s="62"/>
      <c r="AN23" s="57"/>
      <c r="AO23" s="57"/>
      <c r="AQ23" s="57"/>
      <c r="BC23" s="57"/>
    </row>
    <row r="24" spans="1:89" ht="15" customHeight="1">
      <c r="A24" s="12"/>
      <c r="B24" s="174"/>
      <c r="C24" s="217"/>
      <c r="D24" s="217"/>
      <c r="E24" s="174"/>
      <c r="F24" s="217"/>
      <c r="G24" s="217"/>
      <c r="H24" s="62"/>
      <c r="I24" s="62"/>
      <c r="J24" s="62"/>
      <c r="L24" s="217"/>
      <c r="M24" s="217"/>
      <c r="O24" s="217"/>
      <c r="P24" s="217"/>
      <c r="R24" s="217"/>
      <c r="S24" s="217"/>
      <c r="U24" s="217"/>
      <c r="V24" s="217"/>
      <c r="X24" s="217"/>
      <c r="Y24" s="217"/>
      <c r="AA24" s="217"/>
      <c r="AB24" s="217"/>
      <c r="AD24" s="217"/>
      <c r="AE24" s="217"/>
      <c r="AG24" s="217"/>
      <c r="AH24" s="217"/>
      <c r="AJ24" s="217"/>
      <c r="AK24" s="217"/>
      <c r="AM24" s="217"/>
      <c r="AN24" s="217"/>
      <c r="AO24" s="57"/>
      <c r="AP24" s="217"/>
      <c r="AQ24" s="217"/>
      <c r="AS24" s="217"/>
      <c r="AT24" s="217"/>
      <c r="AV24" s="217"/>
      <c r="AW24" s="217"/>
      <c r="AY24" s="217"/>
      <c r="AZ24" s="217"/>
      <c r="BB24" s="217"/>
      <c r="BC24" s="217"/>
      <c r="BE24" s="217"/>
      <c r="BF24" s="217"/>
      <c r="BH24" s="217"/>
      <c r="BI24" s="217"/>
      <c r="BK24" s="217"/>
      <c r="BL24" s="217"/>
      <c r="BN24" s="217"/>
      <c r="BO24" s="217"/>
      <c r="BQ24" s="217"/>
      <c r="BR24" s="217"/>
    </row>
    <row r="25" spans="1:89">
      <c r="A25" s="11"/>
      <c r="B25" s="6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</row>
    <row r="26" spans="1:89" ht="15" customHeight="1">
      <c r="A26" s="11"/>
      <c r="B26" s="6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</row>
    <row r="27" spans="1:89">
      <c r="B27" s="63"/>
      <c r="C27" s="173"/>
      <c r="D27" s="173"/>
      <c r="E27" s="173"/>
      <c r="F27" s="173"/>
      <c r="G27" s="173"/>
      <c r="H27" s="173"/>
      <c r="I27" s="173"/>
      <c r="J27" s="173"/>
      <c r="K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</row>
    <row r="28" spans="1:89">
      <c r="B28" s="63"/>
      <c r="C28" s="6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211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</row>
    <row r="29" spans="1:89">
      <c r="Q29" s="246"/>
      <c r="R29" s="246"/>
      <c r="T29" s="246"/>
      <c r="U29" s="246"/>
      <c r="W29" s="246"/>
      <c r="X29" s="246"/>
    </row>
    <row r="30" spans="1:89">
      <c r="Q30" s="207"/>
      <c r="R30" s="207"/>
      <c r="T30" s="207"/>
      <c r="U30" s="207"/>
      <c r="W30" s="207"/>
      <c r="X30" s="207"/>
    </row>
    <row r="31" spans="1:89">
      <c r="Q31" s="57"/>
      <c r="R31" s="57"/>
      <c r="T31" s="57"/>
      <c r="U31" s="57"/>
      <c r="W31" s="57"/>
      <c r="X31" s="57"/>
    </row>
    <row r="32" spans="1:89">
      <c r="Q32" s="57"/>
      <c r="R32" s="57"/>
      <c r="T32" s="57"/>
      <c r="U32" s="57"/>
      <c r="W32" s="57"/>
      <c r="X32" s="57"/>
    </row>
    <row r="33" spans="3:24">
      <c r="Q33" s="57"/>
      <c r="R33" s="57"/>
      <c r="T33" s="57"/>
      <c r="U33" s="57"/>
      <c r="W33" s="57"/>
      <c r="X33" s="57"/>
    </row>
    <row r="34" spans="3:24">
      <c r="Q34" s="57"/>
      <c r="R34" s="57"/>
      <c r="T34" s="57"/>
      <c r="U34" s="57"/>
      <c r="W34" s="57"/>
      <c r="X34" s="57"/>
    </row>
    <row r="35" spans="3:24">
      <c r="Q35" s="205"/>
      <c r="R35" s="205"/>
      <c r="T35" s="205"/>
      <c r="U35" s="205"/>
      <c r="W35" s="205"/>
      <c r="X35" s="205"/>
    </row>
    <row r="36" spans="3:24">
      <c r="Q36" s="57"/>
      <c r="R36" s="57"/>
      <c r="T36" s="57"/>
      <c r="U36" s="57"/>
      <c r="W36" s="57"/>
      <c r="X36" s="57"/>
    </row>
    <row r="37" spans="3:24">
      <c r="Q37" s="205"/>
      <c r="R37" s="205"/>
      <c r="T37" s="205"/>
      <c r="U37" s="205"/>
      <c r="W37" s="205"/>
      <c r="X37" s="205"/>
    </row>
    <row r="38" spans="3:24">
      <c r="Q38" s="57"/>
      <c r="R38" s="57"/>
      <c r="T38" s="57"/>
      <c r="U38" s="57"/>
      <c r="W38" s="57"/>
      <c r="X38" s="57"/>
    </row>
    <row r="39" spans="3:24">
      <c r="Q39" s="57"/>
      <c r="R39" s="57"/>
      <c r="T39" s="57"/>
      <c r="U39" s="57"/>
      <c r="W39" s="57"/>
      <c r="X39" s="57"/>
    </row>
    <row r="40" spans="3:24">
      <c r="Q40" s="205"/>
      <c r="R40" s="205"/>
      <c r="T40" s="205"/>
      <c r="U40" s="205"/>
      <c r="W40" s="205"/>
      <c r="X40" s="205"/>
    </row>
    <row r="48" spans="3:24">
      <c r="C48" s="173"/>
      <c r="D48" s="173"/>
      <c r="E48" s="173"/>
      <c r="F48" s="173"/>
      <c r="G48" s="173"/>
      <c r="H48" s="173"/>
      <c r="I48" s="173"/>
      <c r="J48" s="173"/>
    </row>
    <row r="49" spans="3:10">
      <c r="C49" s="173"/>
      <c r="D49" s="173"/>
      <c r="E49" s="173"/>
      <c r="F49" s="173"/>
      <c r="G49" s="173"/>
      <c r="H49" s="173"/>
      <c r="I49" s="173"/>
      <c r="J49" s="173"/>
    </row>
    <row r="50" spans="3:10">
      <c r="C50" s="173"/>
      <c r="D50" s="173"/>
      <c r="E50" s="173"/>
      <c r="F50" s="173"/>
      <c r="G50" s="173"/>
      <c r="H50" s="173"/>
      <c r="I50" s="173"/>
      <c r="J50" s="173"/>
    </row>
    <row r="51" spans="3:10">
      <c r="D51" s="211"/>
      <c r="E51" s="211"/>
      <c r="F51" s="211"/>
      <c r="G51" s="211"/>
    </row>
  </sheetData>
  <mergeCells count="29">
    <mergeCell ref="L9:BS9"/>
    <mergeCell ref="Q29:R29"/>
    <mergeCell ref="T29:U29"/>
    <mergeCell ref="W29:X29"/>
    <mergeCell ref="B23:E23"/>
    <mergeCell ref="B10:B11"/>
    <mergeCell ref="R10:T10"/>
    <mergeCell ref="U10:W10"/>
    <mergeCell ref="X10:Z10"/>
    <mergeCell ref="AA10:AC10"/>
    <mergeCell ref="AD10:AF10"/>
    <mergeCell ref="AG10:AI10"/>
    <mergeCell ref="BK10:BM10"/>
    <mergeCell ref="AY10:BA10"/>
    <mergeCell ref="BN10:BP10"/>
    <mergeCell ref="BQ10:BS10"/>
    <mergeCell ref="C10:E10"/>
    <mergeCell ref="F10:H10"/>
    <mergeCell ref="BB10:BD10"/>
    <mergeCell ref="BE10:BG10"/>
    <mergeCell ref="BH10:BJ10"/>
    <mergeCell ref="O10:Q10"/>
    <mergeCell ref="AJ10:AL10"/>
    <mergeCell ref="AM10:AO10"/>
    <mergeCell ref="AP10:AR10"/>
    <mergeCell ref="AS10:AU10"/>
    <mergeCell ref="AV10:AX10"/>
    <mergeCell ref="L10:N10"/>
    <mergeCell ref="I10:J10"/>
  </mergeCells>
  <conditionalFormatting sqref="C22:G22 F23:G23">
    <cfRule type="cellIs" dxfId="18" priority="2" operator="notEqual">
      <formula>0</formula>
    </cfRule>
  </conditionalFormatting>
  <conditionalFormatting sqref="H22:J24">
    <cfRule type="cellIs" dxfId="17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40"/>
  <sheetViews>
    <sheetView showGridLines="0" showRowColHeaders="0" topLeftCell="A9" workbookViewId="0">
      <selection activeCell="B23" sqref="B23"/>
    </sheetView>
  </sheetViews>
  <sheetFormatPr defaultColWidth="8.7109375" defaultRowHeight="15"/>
  <cols>
    <col min="1" max="1" width="9.85546875" customWidth="1"/>
    <col min="2" max="2" width="54.7109375" bestFit="1" customWidth="1"/>
    <col min="3" max="3" width="12.5703125" customWidth="1"/>
    <col min="4" max="4" width="12.42578125" customWidth="1"/>
    <col min="6" max="6" width="13.42578125" customWidth="1"/>
    <col min="7" max="7" width="11.28515625" customWidth="1"/>
    <col min="8" max="8" width="13.140625" customWidth="1"/>
    <col min="9" max="9" width="10.28515625" customWidth="1"/>
    <col min="10" max="10" width="13.140625" customWidth="1"/>
    <col min="11" max="13" width="10.28515625" customWidth="1"/>
    <col min="14" max="14" width="13.140625" customWidth="1"/>
    <col min="15" max="17" width="10.28515625" customWidth="1"/>
    <col min="18" max="18" width="13.42578125" bestFit="1" customWidth="1"/>
    <col min="19" max="21" width="10.28515625" customWidth="1"/>
    <col min="22" max="22" width="13.42578125" bestFit="1" customWidth="1"/>
    <col min="23" max="25" width="10.28515625" customWidth="1"/>
  </cols>
  <sheetData>
    <row r="1" spans="1:25" ht="18.75">
      <c r="B1" s="66"/>
      <c r="C1" s="66"/>
      <c r="D1" s="66"/>
    </row>
    <row r="2" spans="1:25" ht="18.75">
      <c r="B2" s="66"/>
      <c r="C2" s="66"/>
      <c r="D2" s="66"/>
    </row>
    <row r="3" spans="1:25" ht="18.75">
      <c r="B3" s="66"/>
      <c r="C3" s="66"/>
      <c r="D3" s="66"/>
    </row>
    <row r="4" spans="1:25" ht="18.75">
      <c r="B4" s="66"/>
      <c r="C4" s="66"/>
      <c r="D4" s="66"/>
    </row>
    <row r="5" spans="1:25" ht="18.75">
      <c r="B5" s="66"/>
      <c r="C5" s="66"/>
      <c r="D5" s="66"/>
    </row>
    <row r="6" spans="1:25" ht="18.75">
      <c r="B6" s="66"/>
      <c r="C6" s="66"/>
      <c r="D6" s="66"/>
    </row>
    <row r="7" spans="1:25">
      <c r="A7" s="20"/>
      <c r="B7" s="4" t="s">
        <v>10</v>
      </c>
      <c r="C7" s="4"/>
      <c r="D7" s="4"/>
    </row>
    <row r="8" spans="1:25" ht="21" customHeight="1">
      <c r="A8" s="20"/>
      <c r="B8" s="206"/>
      <c r="C8" s="250" t="s">
        <v>302</v>
      </c>
      <c r="D8" s="250" t="s">
        <v>228</v>
      </c>
      <c r="F8" s="249" t="s">
        <v>274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</row>
    <row r="9" spans="1:25" ht="34.5" customHeight="1">
      <c r="A9" s="20"/>
      <c r="B9" s="81"/>
      <c r="C9" s="250"/>
      <c r="D9" s="250"/>
      <c r="F9" s="140" t="s">
        <v>301</v>
      </c>
      <c r="G9" s="140" t="s">
        <v>209</v>
      </c>
      <c r="H9" s="140" t="s">
        <v>227</v>
      </c>
      <c r="I9" s="140" t="s">
        <v>228</v>
      </c>
      <c r="J9" s="140" t="s">
        <v>290</v>
      </c>
      <c r="K9" s="140" t="s">
        <v>210</v>
      </c>
      <c r="L9" s="140" t="s">
        <v>229</v>
      </c>
      <c r="M9" s="140" t="s">
        <v>230</v>
      </c>
      <c r="N9" s="140" t="s">
        <v>276</v>
      </c>
      <c r="O9" s="140" t="s">
        <v>231</v>
      </c>
      <c r="P9" s="140" t="s">
        <v>232</v>
      </c>
      <c r="Q9" s="140" t="s">
        <v>233</v>
      </c>
      <c r="R9" s="140" t="s">
        <v>277</v>
      </c>
      <c r="S9" s="140" t="s">
        <v>234</v>
      </c>
      <c r="T9" s="140" t="s">
        <v>235</v>
      </c>
      <c r="U9" s="140" t="s">
        <v>236</v>
      </c>
      <c r="V9" s="140" t="s">
        <v>278</v>
      </c>
      <c r="W9" s="140" t="s">
        <v>237</v>
      </c>
      <c r="X9" s="140" t="s">
        <v>238</v>
      </c>
      <c r="Y9" s="140" t="s">
        <v>239</v>
      </c>
    </row>
    <row r="10" spans="1:25">
      <c r="A10" s="20"/>
      <c r="B10" s="25" t="s">
        <v>181</v>
      </c>
      <c r="C10" s="45">
        <v>1406947</v>
      </c>
      <c r="D10" s="45">
        <v>1166100</v>
      </c>
      <c r="F10" s="45">
        <v>5142523</v>
      </c>
      <c r="G10" s="45">
        <v>1400598</v>
      </c>
      <c r="H10" s="45">
        <v>1185573</v>
      </c>
      <c r="I10" s="45">
        <v>1166100</v>
      </c>
      <c r="J10" s="45">
        <v>6190495</v>
      </c>
      <c r="K10" s="45">
        <v>1527154</v>
      </c>
      <c r="L10" s="45">
        <v>1529092</v>
      </c>
      <c r="M10" s="45">
        <v>1580860</v>
      </c>
      <c r="N10" s="45">
        <v>7629058</v>
      </c>
      <c r="O10" s="45">
        <v>1872105</v>
      </c>
      <c r="P10" s="45">
        <v>1884936</v>
      </c>
      <c r="Q10" s="45">
        <v>2017515</v>
      </c>
      <c r="R10" s="45">
        <v>7670542</v>
      </c>
      <c r="S10" s="45">
        <v>2142625</v>
      </c>
      <c r="T10" s="45">
        <v>1809641</v>
      </c>
      <c r="U10" s="45">
        <v>1897442</v>
      </c>
      <c r="V10" s="45">
        <v>7337485</v>
      </c>
      <c r="W10" s="45">
        <v>1927253</v>
      </c>
      <c r="X10" s="45">
        <v>1548549</v>
      </c>
      <c r="Y10" s="45">
        <v>1891834</v>
      </c>
    </row>
    <row r="11" spans="1:25">
      <c r="A11" s="20"/>
      <c r="B11" s="46" t="s">
        <v>23</v>
      </c>
      <c r="C11" s="47"/>
      <c r="D11" s="47"/>
      <c r="F11" s="47"/>
      <c r="G11" s="47"/>
      <c r="H11" s="47"/>
      <c r="I11" s="47"/>
      <c r="J11" s="47"/>
      <c r="K11" s="47" t="s">
        <v>19</v>
      </c>
      <c r="L11" s="47"/>
      <c r="M11" s="47"/>
      <c r="N11" s="47"/>
      <c r="O11" s="47" t="s">
        <v>19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>
      <c r="A12" s="20"/>
      <c r="B12" s="25" t="s">
        <v>24</v>
      </c>
      <c r="C12" s="45">
        <v>146319</v>
      </c>
      <c r="D12" s="45">
        <v>162173</v>
      </c>
      <c r="F12" s="45">
        <v>665686</v>
      </c>
      <c r="G12" s="45">
        <v>197652</v>
      </c>
      <c r="H12" s="45">
        <v>176735</v>
      </c>
      <c r="I12" s="45">
        <v>162173</v>
      </c>
      <c r="J12" s="45">
        <v>740084</v>
      </c>
      <c r="K12" s="45">
        <v>197614</v>
      </c>
      <c r="L12" s="45">
        <v>182320</v>
      </c>
      <c r="M12" s="45">
        <v>174253</v>
      </c>
      <c r="N12" s="45">
        <v>722670</v>
      </c>
      <c r="O12" s="45">
        <v>191022</v>
      </c>
      <c r="P12" s="45">
        <v>197395</v>
      </c>
      <c r="Q12" s="45">
        <v>151845</v>
      </c>
      <c r="R12" s="45">
        <v>612898</v>
      </c>
      <c r="S12" s="45">
        <v>140511</v>
      </c>
      <c r="T12" s="45">
        <v>135969</v>
      </c>
      <c r="U12" s="45">
        <v>150719</v>
      </c>
      <c r="V12" s="45">
        <v>511366</v>
      </c>
      <c r="W12" s="45">
        <v>141968</v>
      </c>
      <c r="X12" s="45">
        <v>113918</v>
      </c>
      <c r="Y12" s="45">
        <v>124942</v>
      </c>
    </row>
    <row r="13" spans="1:25">
      <c r="A13" s="20"/>
      <c r="B13" s="46" t="s">
        <v>25</v>
      </c>
      <c r="C13" s="47">
        <v>66343</v>
      </c>
      <c r="D13" s="47">
        <v>59917</v>
      </c>
      <c r="F13" s="47">
        <v>422650</v>
      </c>
      <c r="G13" s="47">
        <v>118065</v>
      </c>
      <c r="H13" s="47">
        <v>100293</v>
      </c>
      <c r="I13" s="47">
        <v>59917</v>
      </c>
      <c r="J13" s="47">
        <v>226880</v>
      </c>
      <c r="K13" s="47">
        <v>35769</v>
      </c>
      <c r="L13" s="47">
        <v>67798</v>
      </c>
      <c r="M13" s="47">
        <v>39404</v>
      </c>
      <c r="N13" s="47">
        <v>407193</v>
      </c>
      <c r="O13" s="47">
        <v>100492</v>
      </c>
      <c r="P13" s="47">
        <v>100873</v>
      </c>
      <c r="Q13" s="47">
        <v>68395</v>
      </c>
      <c r="R13" s="47">
        <v>251973</v>
      </c>
      <c r="S13" s="47">
        <v>75694</v>
      </c>
      <c r="T13" s="47">
        <v>39683</v>
      </c>
      <c r="U13" s="47">
        <v>22451</v>
      </c>
      <c r="V13" s="47">
        <v>201451</v>
      </c>
      <c r="W13" s="47">
        <v>63363</v>
      </c>
      <c r="X13" s="47">
        <v>42815</v>
      </c>
      <c r="Y13" s="47">
        <v>61241</v>
      </c>
    </row>
    <row r="14" spans="1:25">
      <c r="A14" s="20"/>
      <c r="B14" s="25" t="s">
        <v>26</v>
      </c>
      <c r="C14" s="45">
        <v>218731</v>
      </c>
      <c r="D14" s="45">
        <v>149137</v>
      </c>
      <c r="F14" s="45">
        <v>594498</v>
      </c>
      <c r="G14" s="45">
        <v>110781</v>
      </c>
      <c r="H14" s="45">
        <v>136194</v>
      </c>
      <c r="I14" s="45">
        <v>149137</v>
      </c>
      <c r="J14" s="45">
        <v>515130</v>
      </c>
      <c r="K14" s="45">
        <v>114364</v>
      </c>
      <c r="L14" s="45">
        <v>105185</v>
      </c>
      <c r="M14" s="45">
        <v>174875</v>
      </c>
      <c r="N14" s="45">
        <v>561044</v>
      </c>
      <c r="O14" s="45">
        <v>41635</v>
      </c>
      <c r="P14" s="45">
        <v>204602</v>
      </c>
      <c r="Q14" s="45">
        <v>188542</v>
      </c>
      <c r="R14" s="45">
        <v>630900</v>
      </c>
      <c r="S14" s="45">
        <v>158956</v>
      </c>
      <c r="T14" s="45">
        <v>129077</v>
      </c>
      <c r="U14" s="45">
        <v>145042</v>
      </c>
      <c r="V14" s="45">
        <v>411968</v>
      </c>
      <c r="W14" s="45">
        <v>116277</v>
      </c>
      <c r="X14" s="45">
        <v>43672</v>
      </c>
      <c r="Y14" s="45">
        <v>71580</v>
      </c>
    </row>
    <row r="15" spans="1:25">
      <c r="A15" s="20"/>
      <c r="B15" s="46" t="s">
        <v>27</v>
      </c>
      <c r="C15" s="47">
        <v>138457</v>
      </c>
      <c r="D15" s="47">
        <v>128625</v>
      </c>
      <c r="F15" s="47">
        <v>447100</v>
      </c>
      <c r="G15" s="47">
        <v>93694</v>
      </c>
      <c r="H15" s="47">
        <v>107011</v>
      </c>
      <c r="I15" s="47">
        <v>128625</v>
      </c>
      <c r="J15" s="47">
        <v>411722</v>
      </c>
      <c r="K15" s="47">
        <v>85073</v>
      </c>
      <c r="L15" s="47">
        <v>94839</v>
      </c>
      <c r="M15" s="47">
        <v>134764</v>
      </c>
      <c r="N15" s="47">
        <v>466857</v>
      </c>
      <c r="O15" s="47">
        <v>59722</v>
      </c>
      <c r="P15" s="47">
        <v>161268</v>
      </c>
      <c r="Q15" s="47">
        <v>131595</v>
      </c>
      <c r="R15" s="47">
        <v>523105</v>
      </c>
      <c r="S15" s="47">
        <v>125438</v>
      </c>
      <c r="T15" s="47">
        <v>118844</v>
      </c>
      <c r="U15" s="47">
        <v>124560</v>
      </c>
      <c r="V15" s="47">
        <v>347057</v>
      </c>
      <c r="W15" s="47">
        <v>81881</v>
      </c>
      <c r="X15" s="47">
        <v>46520</v>
      </c>
      <c r="Y15" s="47">
        <v>99892</v>
      </c>
    </row>
    <row r="16" spans="1:25">
      <c r="A16" s="20"/>
      <c r="B16" s="25" t="s">
        <v>202</v>
      </c>
      <c r="C16" s="45">
        <v>20930</v>
      </c>
      <c r="D16" s="45">
        <v>27716</v>
      </c>
      <c r="F16" s="45">
        <v>38042</v>
      </c>
      <c r="G16" s="45">
        <v>-1987</v>
      </c>
      <c r="H16" s="45">
        <v>2328</v>
      </c>
      <c r="I16" s="45">
        <v>27716</v>
      </c>
      <c r="J16" s="45">
        <v>69000</v>
      </c>
      <c r="K16" s="45">
        <v>372</v>
      </c>
      <c r="L16" s="45">
        <v>9078</v>
      </c>
      <c r="M16" s="45">
        <v>22565</v>
      </c>
      <c r="N16" s="45">
        <v>185785</v>
      </c>
      <c r="O16" s="45">
        <v>95918</v>
      </c>
      <c r="P16" s="45">
        <v>18279</v>
      </c>
      <c r="Q16" s="45">
        <v>22576</v>
      </c>
      <c r="R16" s="45">
        <v>339739</v>
      </c>
      <c r="S16" s="45">
        <v>212490</v>
      </c>
      <c r="T16" s="45">
        <v>14521</v>
      </c>
      <c r="U16" s="45">
        <v>49849</v>
      </c>
      <c r="V16" s="45">
        <v>153762</v>
      </c>
      <c r="W16" s="45">
        <v>59103</v>
      </c>
      <c r="X16" s="45">
        <v>7074</v>
      </c>
      <c r="Y16" s="45">
        <v>24524</v>
      </c>
    </row>
    <row r="17" spans="1:26">
      <c r="A17" s="20"/>
      <c r="B17" s="46" t="s">
        <v>28</v>
      </c>
      <c r="C17" s="47">
        <v>26928</v>
      </c>
      <c r="D17" s="47">
        <v>21434</v>
      </c>
      <c r="F17" s="47">
        <v>86480</v>
      </c>
      <c r="G17" s="47">
        <v>21218</v>
      </c>
      <c r="H17" s="47">
        <v>20596</v>
      </c>
      <c r="I17" s="47">
        <v>21434</v>
      </c>
      <c r="J17" s="47">
        <v>92595</v>
      </c>
      <c r="K17" s="47">
        <v>23867</v>
      </c>
      <c r="L17" s="47">
        <v>23469</v>
      </c>
      <c r="M17" s="47">
        <v>22477</v>
      </c>
      <c r="N17" s="47">
        <v>47028</v>
      </c>
      <c r="O17" s="47">
        <v>24784</v>
      </c>
      <c r="P17" s="47" t="s">
        <v>19</v>
      </c>
      <c r="Q17" s="47" t="s">
        <v>19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 t="s">
        <v>19</v>
      </c>
      <c r="X17" s="47" t="s">
        <v>19</v>
      </c>
      <c r="Y17" s="47" t="s">
        <v>19</v>
      </c>
    </row>
    <row r="18" spans="1:26">
      <c r="A18" s="20"/>
      <c r="B18" s="25" t="s">
        <v>250</v>
      </c>
      <c r="C18" s="45"/>
      <c r="D18" s="45"/>
      <c r="F18" s="45" t="s">
        <v>19</v>
      </c>
      <c r="G18" s="45">
        <v>0</v>
      </c>
      <c r="H18" s="45">
        <v>0</v>
      </c>
      <c r="I18" s="45">
        <v>0</v>
      </c>
      <c r="J18" s="45" t="s">
        <v>19</v>
      </c>
      <c r="K18" s="45" t="s">
        <v>19</v>
      </c>
      <c r="L18" s="45" t="s">
        <v>19</v>
      </c>
      <c r="M18" s="45" t="s">
        <v>19</v>
      </c>
      <c r="N18" s="45" t="s">
        <v>19</v>
      </c>
      <c r="O18" s="45" t="s">
        <v>19</v>
      </c>
      <c r="P18" s="45" t="s">
        <v>19</v>
      </c>
      <c r="Q18" s="45" t="s">
        <v>19</v>
      </c>
      <c r="R18" s="45">
        <v>153970</v>
      </c>
      <c r="S18" s="45" t="s">
        <v>19</v>
      </c>
      <c r="T18" s="45">
        <v>153970</v>
      </c>
      <c r="U18" s="45" t="s">
        <v>19</v>
      </c>
      <c r="V18" s="45" t="s">
        <v>19</v>
      </c>
      <c r="W18" s="45" t="s">
        <v>19</v>
      </c>
      <c r="X18" s="45" t="s">
        <v>19</v>
      </c>
      <c r="Y18" s="45" t="s">
        <v>19</v>
      </c>
    </row>
    <row r="19" spans="1:26">
      <c r="A19" s="20"/>
      <c r="B19" s="46" t="s">
        <v>170</v>
      </c>
      <c r="C19" s="47">
        <v>59239</v>
      </c>
      <c r="D19" s="47">
        <v>33797</v>
      </c>
      <c r="F19" s="47">
        <v>160881</v>
      </c>
      <c r="G19" s="47">
        <v>30733</v>
      </c>
      <c r="H19" s="47">
        <v>34004</v>
      </c>
      <c r="I19" s="47">
        <v>33797</v>
      </c>
      <c r="J19" s="47">
        <v>124195</v>
      </c>
      <c r="K19" s="47">
        <v>26102</v>
      </c>
      <c r="L19" s="47">
        <v>26842</v>
      </c>
      <c r="M19" s="47">
        <v>26222</v>
      </c>
      <c r="N19" s="47">
        <v>118532</v>
      </c>
      <c r="O19" s="47">
        <v>21392</v>
      </c>
      <c r="P19" s="47">
        <v>19525</v>
      </c>
      <c r="Q19" s="47">
        <v>36455</v>
      </c>
      <c r="R19" s="47">
        <v>91237</v>
      </c>
      <c r="S19" s="47">
        <v>37005</v>
      </c>
      <c r="T19" s="47">
        <v>16708</v>
      </c>
      <c r="U19" s="47">
        <v>23927</v>
      </c>
      <c r="V19" s="47">
        <v>140271</v>
      </c>
      <c r="W19" s="47">
        <v>40307</v>
      </c>
      <c r="X19" s="47">
        <v>35821</v>
      </c>
      <c r="Y19" s="47">
        <v>34444</v>
      </c>
    </row>
    <row r="20" spans="1:26">
      <c r="A20" s="20"/>
      <c r="B20" s="25" t="s">
        <v>29</v>
      </c>
      <c r="C20" s="45">
        <v>-381040</v>
      </c>
      <c r="D20" s="45">
        <v>-345786</v>
      </c>
      <c r="F20" s="45">
        <v>-1448894</v>
      </c>
      <c r="G20" s="45">
        <v>-378105</v>
      </c>
      <c r="H20" s="45">
        <v>-345439</v>
      </c>
      <c r="I20" s="45">
        <v>-345786</v>
      </c>
      <c r="J20" s="45">
        <v>-1609359</v>
      </c>
      <c r="K20" s="45">
        <v>-389494</v>
      </c>
      <c r="L20" s="45">
        <v>-406355</v>
      </c>
      <c r="M20" s="45">
        <v>-419380</v>
      </c>
      <c r="N20" s="45">
        <v>-1989715</v>
      </c>
      <c r="O20" s="45">
        <v>-488366</v>
      </c>
      <c r="P20" s="45">
        <v>-537165</v>
      </c>
      <c r="Q20" s="45">
        <v>-492759</v>
      </c>
      <c r="R20" s="45">
        <v>-1963252</v>
      </c>
      <c r="S20" s="45">
        <v>-523493</v>
      </c>
      <c r="T20" s="45">
        <v>-472846</v>
      </c>
      <c r="U20" s="45">
        <v>-468464</v>
      </c>
      <c r="V20" s="45">
        <v>-1747272</v>
      </c>
      <c r="W20" s="45">
        <v>-451474</v>
      </c>
      <c r="X20" s="45">
        <v>-374638</v>
      </c>
      <c r="Y20" s="45">
        <v>-434022</v>
      </c>
    </row>
    <row r="21" spans="1:26" ht="15.75" thickBot="1">
      <c r="B21" s="99" t="s">
        <v>30</v>
      </c>
      <c r="C21" s="218">
        <v>1702854</v>
      </c>
      <c r="D21" s="218">
        <v>1403113</v>
      </c>
      <c r="F21" s="218">
        <v>6108966</v>
      </c>
      <c r="G21" s="218">
        <v>1592649</v>
      </c>
      <c r="H21" s="218">
        <v>1417295</v>
      </c>
      <c r="I21" s="218">
        <v>1403113</v>
      </c>
      <c r="J21" s="218">
        <v>6760742</v>
      </c>
      <c r="K21" s="218">
        <v>1620821</v>
      </c>
      <c r="L21" s="218">
        <v>1632268</v>
      </c>
      <c r="M21" s="218">
        <v>1756040</v>
      </c>
      <c r="N21" s="218">
        <v>8148452</v>
      </c>
      <c r="O21" s="218">
        <v>1918704</v>
      </c>
      <c r="P21" s="218">
        <v>2049713</v>
      </c>
      <c r="Q21" s="218">
        <v>2124164</v>
      </c>
      <c r="R21" s="218">
        <v>8311112</v>
      </c>
      <c r="S21" s="218">
        <v>2369226</v>
      </c>
      <c r="T21" s="218">
        <v>1945567</v>
      </c>
      <c r="U21" s="218">
        <v>1945526</v>
      </c>
      <c r="V21" s="218">
        <v>7356088</v>
      </c>
      <c r="W21" s="218">
        <v>1978678</v>
      </c>
      <c r="X21" s="218">
        <v>1463731</v>
      </c>
      <c r="Y21" s="218">
        <v>1874435</v>
      </c>
    </row>
    <row r="22" spans="1:26" ht="15.75" thickTop="1"/>
    <row r="23" spans="1:26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6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123"/>
    </row>
    <row r="26" spans="1:26">
      <c r="G26" s="57"/>
      <c r="I26" s="57"/>
      <c r="K26" s="57"/>
      <c r="Y26" s="123"/>
    </row>
    <row r="27" spans="1:26">
      <c r="G27" s="57"/>
      <c r="I27" s="57"/>
      <c r="K27" s="57"/>
    </row>
    <row r="28" spans="1:26">
      <c r="G28" s="57"/>
      <c r="I28" s="57"/>
      <c r="K28" s="57"/>
    </row>
    <row r="29" spans="1:26">
      <c r="G29" s="57"/>
      <c r="I29" s="57"/>
      <c r="K29" s="57"/>
    </row>
    <row r="30" spans="1:26">
      <c r="G30" s="57"/>
      <c r="I30" s="57"/>
      <c r="K30" s="57"/>
    </row>
    <row r="31" spans="1:26">
      <c r="G31" s="57"/>
      <c r="I31" s="57"/>
      <c r="K31" s="57"/>
    </row>
    <row r="32" spans="1:26">
      <c r="G32" s="57"/>
      <c r="I32" s="57"/>
      <c r="K32" s="57"/>
    </row>
    <row r="33" spans="7:11">
      <c r="G33" s="57"/>
      <c r="I33" s="57"/>
      <c r="K33" s="57"/>
    </row>
    <row r="34" spans="7:11">
      <c r="G34" s="57"/>
      <c r="I34" s="57"/>
      <c r="K34" s="57"/>
    </row>
    <row r="35" spans="7:11">
      <c r="G35" s="57"/>
      <c r="I35" s="57"/>
      <c r="K35" s="57"/>
    </row>
    <row r="36" spans="7:11">
      <c r="G36" s="57"/>
      <c r="I36" s="57"/>
      <c r="K36" s="57"/>
    </row>
    <row r="37" spans="7:11">
      <c r="G37" s="57"/>
      <c r="I37" s="57"/>
      <c r="K37" s="57"/>
    </row>
    <row r="38" spans="7:11">
      <c r="G38" s="57"/>
      <c r="I38" s="57"/>
      <c r="K38" s="57"/>
    </row>
    <row r="39" spans="7:11">
      <c r="G39" s="57"/>
      <c r="I39" s="57"/>
      <c r="K39" s="57"/>
    </row>
    <row r="40" spans="7:11">
      <c r="G40" s="205"/>
      <c r="I40" s="205"/>
      <c r="K40" s="57"/>
    </row>
  </sheetData>
  <mergeCells count="3">
    <mergeCell ref="F8:Y8"/>
    <mergeCell ref="D8:D9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Y63"/>
  <sheetViews>
    <sheetView showGridLines="0" showRowColHeaders="0" zoomScale="85" zoomScaleNormal="85" workbookViewId="0">
      <selection activeCell="D11" sqref="D11"/>
    </sheetView>
  </sheetViews>
  <sheetFormatPr defaultColWidth="8.7109375" defaultRowHeight="15"/>
  <cols>
    <col min="1" max="1" width="9.85546875" customWidth="1"/>
    <col min="2" max="2" width="57.7109375" bestFit="1" customWidth="1"/>
    <col min="3" max="4" width="17.85546875" customWidth="1"/>
    <col min="5" max="5" width="8.7109375" customWidth="1"/>
    <col min="6" max="6" width="13.140625" customWidth="1"/>
    <col min="7" max="7" width="11" customWidth="1"/>
    <col min="8" max="9" width="10.28515625" customWidth="1"/>
    <col min="10" max="10" width="14" customWidth="1"/>
    <col min="11" max="11" width="10.28515625" customWidth="1"/>
    <col min="12" max="12" width="11.42578125" customWidth="1"/>
    <col min="13" max="13" width="10.7109375" customWidth="1"/>
    <col min="14" max="14" width="13.42578125" bestFit="1" customWidth="1"/>
    <col min="15" max="17" width="10.7109375" bestFit="1" customWidth="1"/>
    <col min="18" max="18" width="13.42578125" bestFit="1" customWidth="1"/>
    <col min="19" max="21" width="10.7109375" bestFit="1" customWidth="1"/>
    <col min="22" max="22" width="13.42578125" bestFit="1" customWidth="1"/>
    <col min="23" max="25" width="10.7109375" bestFit="1" customWidth="1"/>
  </cols>
  <sheetData>
    <row r="5" spans="2:25" ht="18.75">
      <c r="B5" s="251"/>
      <c r="C5" s="251"/>
      <c r="D5" s="251"/>
      <c r="E5" s="252"/>
      <c r="F5" s="201"/>
      <c r="G5" s="201"/>
    </row>
    <row r="6" spans="2:25" ht="18.75">
      <c r="B6" s="252"/>
      <c r="C6" s="252"/>
      <c r="D6" s="252"/>
      <c r="E6" s="252"/>
      <c r="F6" s="201"/>
      <c r="G6" s="201"/>
    </row>
    <row r="7" spans="2:25" ht="19.5" customHeight="1">
      <c r="B7" s="252"/>
      <c r="C7" s="252"/>
      <c r="D7" s="252"/>
      <c r="E7" s="252"/>
      <c r="F7" s="201"/>
      <c r="G7" s="201"/>
    </row>
    <row r="8" spans="2:25" ht="21" customHeight="1">
      <c r="B8" s="21" t="s">
        <v>10</v>
      </c>
      <c r="C8" s="21"/>
      <c r="D8" s="21"/>
    </row>
    <row r="9" spans="2:25" ht="21" customHeight="1">
      <c r="B9" s="206"/>
      <c r="C9" s="250" t="s">
        <v>302</v>
      </c>
      <c r="D9" s="250" t="s">
        <v>228</v>
      </c>
      <c r="F9" s="249" t="s">
        <v>226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</row>
    <row r="10" spans="2:25" ht="36.75" customHeight="1">
      <c r="B10" s="81"/>
      <c r="C10" s="250"/>
      <c r="D10" s="250"/>
      <c r="F10" s="140" t="s">
        <v>301</v>
      </c>
      <c r="G10" s="140" t="s">
        <v>209</v>
      </c>
      <c r="H10" s="140" t="s">
        <v>227</v>
      </c>
      <c r="I10" s="140" t="s">
        <v>228</v>
      </c>
      <c r="J10" s="140" t="s">
        <v>290</v>
      </c>
      <c r="K10" s="140" t="s">
        <v>210</v>
      </c>
      <c r="L10" s="140" t="s">
        <v>229</v>
      </c>
      <c r="M10" s="140" t="s">
        <v>230</v>
      </c>
      <c r="N10" s="140" t="s">
        <v>276</v>
      </c>
      <c r="O10" s="140" t="s">
        <v>231</v>
      </c>
      <c r="P10" s="140" t="s">
        <v>232</v>
      </c>
      <c r="Q10" s="140" t="s">
        <v>233</v>
      </c>
      <c r="R10" s="140" t="s">
        <v>277</v>
      </c>
      <c r="S10" s="140" t="s">
        <v>234</v>
      </c>
      <c r="T10" s="140" t="s">
        <v>235</v>
      </c>
      <c r="U10" s="140" t="s">
        <v>236</v>
      </c>
      <c r="V10" s="140" t="s">
        <v>278</v>
      </c>
      <c r="W10" s="140" t="s">
        <v>237</v>
      </c>
      <c r="X10" s="140" t="s">
        <v>238</v>
      </c>
      <c r="Y10" s="140" t="s">
        <v>239</v>
      </c>
    </row>
    <row r="11" spans="2:25" ht="20.25" customHeight="1">
      <c r="B11" s="25" t="s">
        <v>31</v>
      </c>
      <c r="C11" s="45">
        <v>585788</v>
      </c>
      <c r="D11" s="45">
        <v>341132</v>
      </c>
      <c r="F11" s="45">
        <v>1959202</v>
      </c>
      <c r="G11" s="45">
        <v>586885</v>
      </c>
      <c r="H11" s="45">
        <v>389673</v>
      </c>
      <c r="I11" s="45">
        <v>341132</v>
      </c>
      <c r="J11" s="45">
        <v>2489331</v>
      </c>
      <c r="K11" s="45">
        <v>573944</v>
      </c>
      <c r="L11" s="45">
        <v>683877</v>
      </c>
      <c r="M11" s="45">
        <v>682196</v>
      </c>
      <c r="N11" s="45">
        <v>4146100</v>
      </c>
      <c r="O11" s="45">
        <v>1255370</v>
      </c>
      <c r="P11" s="45">
        <v>933891</v>
      </c>
      <c r="Q11" s="45">
        <v>906797</v>
      </c>
      <c r="R11" s="155">
        <v>4494512</v>
      </c>
      <c r="S11" s="45">
        <v>58204</v>
      </c>
      <c r="T11" s="45">
        <v>952880</v>
      </c>
      <c r="U11" s="45">
        <v>979386</v>
      </c>
      <c r="V11" s="45">
        <v>4026190</v>
      </c>
      <c r="W11" s="45">
        <v>1068046</v>
      </c>
      <c r="X11" s="45">
        <v>871396</v>
      </c>
      <c r="Y11" s="45">
        <v>913749</v>
      </c>
    </row>
    <row r="12" spans="2:25" ht="20.25" customHeight="1">
      <c r="B12" s="46" t="s">
        <v>32</v>
      </c>
      <c r="C12" s="47">
        <v>74392</v>
      </c>
      <c r="D12" s="47">
        <v>72850</v>
      </c>
      <c r="F12" s="47">
        <v>290362</v>
      </c>
      <c r="G12" s="47">
        <v>72765</v>
      </c>
      <c r="H12" s="47">
        <v>73494</v>
      </c>
      <c r="I12" s="47">
        <v>72850</v>
      </c>
      <c r="J12" s="47">
        <v>264808</v>
      </c>
      <c r="K12" s="47">
        <v>70001</v>
      </c>
      <c r="L12" s="47">
        <v>64069</v>
      </c>
      <c r="M12" s="47">
        <v>63326</v>
      </c>
      <c r="N12" s="47">
        <v>245432</v>
      </c>
      <c r="O12" s="47">
        <v>63698</v>
      </c>
      <c r="P12" s="47">
        <v>59411</v>
      </c>
      <c r="Q12" s="47">
        <v>57935</v>
      </c>
      <c r="R12" s="47">
        <v>214987</v>
      </c>
      <c r="S12" s="47">
        <v>1542127</v>
      </c>
      <c r="T12" s="47">
        <v>48588</v>
      </c>
      <c r="U12" s="47">
        <v>48920</v>
      </c>
      <c r="V12" s="47">
        <v>199246</v>
      </c>
      <c r="W12" s="47">
        <v>50201</v>
      </c>
      <c r="X12" s="47">
        <v>48854</v>
      </c>
      <c r="Y12" s="47">
        <v>49434</v>
      </c>
    </row>
    <row r="13" spans="2:25" ht="20.25" customHeight="1">
      <c r="B13" s="25" t="s">
        <v>33</v>
      </c>
      <c r="C13" s="45">
        <v>53320</v>
      </c>
      <c r="D13" s="45">
        <v>25686</v>
      </c>
      <c r="F13" s="45">
        <v>288676</v>
      </c>
      <c r="G13" s="45">
        <v>74257</v>
      </c>
      <c r="H13" s="45">
        <v>72719</v>
      </c>
      <c r="I13" s="45">
        <v>25686</v>
      </c>
      <c r="J13" s="45">
        <v>163467</v>
      </c>
      <c r="K13" s="45">
        <v>26587</v>
      </c>
      <c r="L13" s="45">
        <v>47184</v>
      </c>
      <c r="M13" s="45">
        <v>26833</v>
      </c>
      <c r="N13" s="45">
        <v>290750</v>
      </c>
      <c r="O13" s="45">
        <v>72112</v>
      </c>
      <c r="P13" s="45">
        <v>75190</v>
      </c>
      <c r="Q13" s="45">
        <v>50696</v>
      </c>
      <c r="R13" s="45">
        <v>183386</v>
      </c>
      <c r="S13" s="45">
        <v>54604</v>
      </c>
      <c r="T13" s="45">
        <v>28059</v>
      </c>
      <c r="U13" s="45">
        <v>19065</v>
      </c>
      <c r="V13" s="45">
        <v>146652</v>
      </c>
      <c r="W13" s="45">
        <v>41665</v>
      </c>
      <c r="X13" s="45">
        <v>26846</v>
      </c>
      <c r="Y13" s="45">
        <v>47198</v>
      </c>
    </row>
    <row r="14" spans="2:25" ht="20.25" customHeight="1">
      <c r="B14" s="46" t="s">
        <v>34</v>
      </c>
      <c r="C14" s="47">
        <v>80332</v>
      </c>
      <c r="D14" s="47">
        <v>83299</v>
      </c>
      <c r="F14" s="47">
        <v>333371</v>
      </c>
      <c r="G14" s="47">
        <v>77874</v>
      </c>
      <c r="H14" s="47">
        <v>99278</v>
      </c>
      <c r="I14" s="47">
        <v>83299</v>
      </c>
      <c r="J14" s="47">
        <v>329696</v>
      </c>
      <c r="K14" s="47">
        <v>76927</v>
      </c>
      <c r="L14" s="47">
        <v>80213</v>
      </c>
      <c r="M14" s="47">
        <v>85779</v>
      </c>
      <c r="N14" s="47">
        <v>339972</v>
      </c>
      <c r="O14" s="47">
        <v>78079</v>
      </c>
      <c r="P14" s="47">
        <v>91654</v>
      </c>
      <c r="Q14" s="47">
        <v>81067</v>
      </c>
      <c r="R14" s="47">
        <v>314700</v>
      </c>
      <c r="S14" s="47">
        <v>72698</v>
      </c>
      <c r="T14" s="47">
        <v>81081</v>
      </c>
      <c r="U14" s="47">
        <v>75555</v>
      </c>
      <c r="V14" s="47">
        <v>306535</v>
      </c>
      <c r="W14" s="47">
        <v>70344</v>
      </c>
      <c r="X14" s="47">
        <v>80483</v>
      </c>
      <c r="Y14" s="47">
        <v>75048</v>
      </c>
    </row>
    <row r="15" spans="2:25" ht="20.25" customHeight="1">
      <c r="B15" s="25" t="s">
        <v>35</v>
      </c>
      <c r="C15" s="45">
        <v>9376</v>
      </c>
      <c r="D15" s="45">
        <v>9028</v>
      </c>
      <c r="F15" s="45">
        <v>37828</v>
      </c>
      <c r="G15" s="45">
        <v>9027</v>
      </c>
      <c r="H15" s="45">
        <v>10781</v>
      </c>
      <c r="I15" s="45">
        <v>9028</v>
      </c>
      <c r="J15" s="45">
        <v>37622</v>
      </c>
      <c r="K15" s="45">
        <v>10023</v>
      </c>
      <c r="L15" s="45">
        <v>9227</v>
      </c>
      <c r="M15" s="45">
        <v>9512</v>
      </c>
      <c r="N15" s="45">
        <v>33722</v>
      </c>
      <c r="O15" s="45">
        <v>9121</v>
      </c>
      <c r="P15" s="45">
        <v>10606</v>
      </c>
      <c r="Q15" s="45">
        <v>9396</v>
      </c>
      <c r="R15" s="45">
        <v>34622</v>
      </c>
      <c r="S15" s="45">
        <v>14368</v>
      </c>
      <c r="T15" s="45">
        <v>5960</v>
      </c>
      <c r="U15" s="45">
        <v>7146</v>
      </c>
      <c r="V15" s="45">
        <v>35796</v>
      </c>
      <c r="W15" s="45">
        <v>19193</v>
      </c>
      <c r="X15" s="45">
        <v>1838</v>
      </c>
      <c r="Y15" s="45">
        <v>6199</v>
      </c>
    </row>
    <row r="16" spans="2:25" ht="20.25" customHeight="1">
      <c r="B16" s="46" t="s">
        <v>36</v>
      </c>
      <c r="C16" s="47">
        <v>21237</v>
      </c>
      <c r="D16" s="47">
        <v>29493</v>
      </c>
      <c r="F16" s="47">
        <v>100147</v>
      </c>
      <c r="G16" s="47">
        <v>25215</v>
      </c>
      <c r="H16" s="47">
        <v>20223</v>
      </c>
      <c r="I16" s="47">
        <v>29493</v>
      </c>
      <c r="J16" s="47">
        <v>114795</v>
      </c>
      <c r="K16" s="47">
        <v>35704</v>
      </c>
      <c r="L16" s="47">
        <v>32766</v>
      </c>
      <c r="M16" s="47">
        <v>12766</v>
      </c>
      <c r="N16" s="47">
        <v>131395</v>
      </c>
      <c r="O16" s="47">
        <v>34599</v>
      </c>
      <c r="P16" s="47">
        <v>31735</v>
      </c>
      <c r="Q16" s="47">
        <v>32231</v>
      </c>
      <c r="R16" s="47">
        <v>364</v>
      </c>
      <c r="S16" s="47">
        <v>23202</v>
      </c>
      <c r="T16" s="47">
        <v>23282</v>
      </c>
      <c r="U16" s="47">
        <v>22693</v>
      </c>
      <c r="V16" s="47">
        <v>93882</v>
      </c>
      <c r="W16" s="47">
        <v>23684</v>
      </c>
      <c r="X16" s="47">
        <v>25452</v>
      </c>
      <c r="Y16" s="47">
        <v>22527</v>
      </c>
    </row>
    <row r="17" spans="2:25" ht="20.25" customHeight="1">
      <c r="B17" s="25" t="s">
        <v>37</v>
      </c>
      <c r="C17" s="45">
        <v>5805</v>
      </c>
      <c r="D17" s="45">
        <v>5503</v>
      </c>
      <c r="F17" s="45">
        <v>26717</v>
      </c>
      <c r="G17" s="45">
        <v>7056</v>
      </c>
      <c r="H17" s="45">
        <v>6476</v>
      </c>
      <c r="I17" s="45">
        <v>5503</v>
      </c>
      <c r="J17" s="45">
        <v>21904</v>
      </c>
      <c r="K17" s="45">
        <v>6343</v>
      </c>
      <c r="L17" s="45">
        <v>4725</v>
      </c>
      <c r="M17" s="45">
        <v>3458</v>
      </c>
      <c r="N17" s="45">
        <v>28005</v>
      </c>
      <c r="O17" s="45">
        <v>5931</v>
      </c>
      <c r="P17" s="45">
        <v>7192</v>
      </c>
      <c r="Q17" s="45">
        <v>3537</v>
      </c>
      <c r="R17" s="45">
        <v>26859</v>
      </c>
      <c r="S17" s="45">
        <v>6714</v>
      </c>
      <c r="T17" s="45">
        <v>8130</v>
      </c>
      <c r="U17" s="45">
        <v>4880</v>
      </c>
      <c r="V17" s="45">
        <v>16759</v>
      </c>
      <c r="W17" s="45">
        <v>5935</v>
      </c>
      <c r="X17" s="45">
        <v>3017</v>
      </c>
      <c r="Y17" s="45">
        <v>3149</v>
      </c>
    </row>
    <row r="18" spans="2:25" ht="20.25" customHeight="1">
      <c r="B18" s="46" t="s">
        <v>38</v>
      </c>
      <c r="C18" s="47">
        <v>57873</v>
      </c>
      <c r="D18" s="47">
        <v>56373</v>
      </c>
      <c r="F18" s="47">
        <v>253899</v>
      </c>
      <c r="G18" s="47">
        <v>63011</v>
      </c>
      <c r="H18" s="47">
        <v>62398</v>
      </c>
      <c r="I18" s="47">
        <v>56373</v>
      </c>
      <c r="J18" s="47">
        <v>224299</v>
      </c>
      <c r="K18" s="47">
        <v>59923</v>
      </c>
      <c r="L18" s="47">
        <v>64406</v>
      </c>
      <c r="M18" s="47">
        <v>52547</v>
      </c>
      <c r="N18" s="47">
        <v>225667</v>
      </c>
      <c r="O18" s="47">
        <v>56680</v>
      </c>
      <c r="P18" s="47">
        <v>50433</v>
      </c>
      <c r="Q18" s="47">
        <v>45080</v>
      </c>
      <c r="R18" s="47">
        <v>179436</v>
      </c>
      <c r="S18" s="47">
        <v>48447</v>
      </c>
      <c r="T18" s="47">
        <v>40914</v>
      </c>
      <c r="U18" s="47">
        <v>34451</v>
      </c>
      <c r="V18" s="47">
        <v>157568</v>
      </c>
      <c r="W18" s="47">
        <v>40596</v>
      </c>
      <c r="X18" s="47">
        <v>34852</v>
      </c>
      <c r="Y18" s="47">
        <v>34902</v>
      </c>
    </row>
    <row r="19" spans="2:25" ht="20.25" customHeight="1">
      <c r="B19" s="25" t="s">
        <v>39</v>
      </c>
      <c r="C19" s="45">
        <v>84224</v>
      </c>
      <c r="D19" s="45">
        <v>83592</v>
      </c>
      <c r="F19" s="45">
        <v>333369</v>
      </c>
      <c r="G19" s="45">
        <v>83787</v>
      </c>
      <c r="H19" s="45">
        <v>83673</v>
      </c>
      <c r="I19" s="45">
        <v>83592</v>
      </c>
      <c r="J19" s="45">
        <v>328741</v>
      </c>
      <c r="K19" s="45">
        <v>80830</v>
      </c>
      <c r="L19" s="45">
        <v>80081</v>
      </c>
      <c r="M19" s="45">
        <v>81145</v>
      </c>
      <c r="N19" s="45">
        <v>328387</v>
      </c>
      <c r="O19" s="45">
        <v>82288</v>
      </c>
      <c r="P19" s="45">
        <v>82307</v>
      </c>
      <c r="Q19" s="45">
        <v>81877</v>
      </c>
      <c r="R19" s="45">
        <v>259454</v>
      </c>
      <c r="S19" s="45">
        <v>85517</v>
      </c>
      <c r="T19" s="45">
        <v>49137</v>
      </c>
      <c r="U19" s="45">
        <v>47875</v>
      </c>
      <c r="V19" s="45">
        <v>211514</v>
      </c>
      <c r="W19" s="45">
        <v>50883</v>
      </c>
      <c r="X19" s="45">
        <v>51736</v>
      </c>
      <c r="Y19" s="45">
        <v>52439</v>
      </c>
    </row>
    <row r="20" spans="2:25" ht="20.25" customHeight="1">
      <c r="B20" s="46" t="s">
        <v>40</v>
      </c>
      <c r="C20" s="47">
        <v>16570</v>
      </c>
      <c r="D20" s="47">
        <v>12691</v>
      </c>
      <c r="F20" s="47">
        <v>41540</v>
      </c>
      <c r="G20" s="47">
        <v>6969</v>
      </c>
      <c r="H20" s="47">
        <v>-17856</v>
      </c>
      <c r="I20" s="47">
        <v>12691</v>
      </c>
      <c r="J20" s="47">
        <v>48990</v>
      </c>
      <c r="K20" s="47">
        <v>12381</v>
      </c>
      <c r="L20" s="47">
        <v>13724</v>
      </c>
      <c r="M20" s="47">
        <v>9375</v>
      </c>
      <c r="N20" s="47">
        <v>9869</v>
      </c>
      <c r="O20" s="47">
        <v>-18643</v>
      </c>
      <c r="P20" s="47">
        <v>11835</v>
      </c>
      <c r="Q20" s="47">
        <v>16385</v>
      </c>
      <c r="R20" s="47">
        <v>33301</v>
      </c>
      <c r="S20" s="47">
        <v>5862</v>
      </c>
      <c r="T20" s="47">
        <v>8006</v>
      </c>
      <c r="U20" s="47">
        <v>9363</v>
      </c>
      <c r="V20" s="47">
        <v>33325</v>
      </c>
      <c r="W20" s="47">
        <v>6223</v>
      </c>
      <c r="X20" s="47">
        <v>9250</v>
      </c>
      <c r="Y20" s="47">
        <v>6925</v>
      </c>
    </row>
    <row r="21" spans="2:25" ht="20.25" customHeight="1">
      <c r="B21" s="25" t="s">
        <v>215</v>
      </c>
      <c r="C21" s="45">
        <v>0</v>
      </c>
      <c r="D21" s="45">
        <v>0</v>
      </c>
      <c r="F21" s="45">
        <v>-57835</v>
      </c>
      <c r="G21" s="45">
        <v>-57835</v>
      </c>
      <c r="H21" s="45" t="s">
        <v>19</v>
      </c>
      <c r="I21" s="45" t="s">
        <v>19</v>
      </c>
      <c r="J21" s="45" t="s">
        <v>19</v>
      </c>
      <c r="K21" s="45">
        <v>0</v>
      </c>
      <c r="L21" s="45" t="s">
        <v>19</v>
      </c>
      <c r="M21" s="45" t="s">
        <v>19</v>
      </c>
      <c r="N21" s="45" t="s">
        <v>19</v>
      </c>
      <c r="O21" s="45" t="s">
        <v>19</v>
      </c>
      <c r="P21" s="45" t="s">
        <v>19</v>
      </c>
      <c r="Q21" s="45" t="s">
        <v>19</v>
      </c>
      <c r="R21" s="45" t="s">
        <v>19</v>
      </c>
      <c r="S21" s="45" t="s">
        <v>19</v>
      </c>
      <c r="T21" s="45" t="s">
        <v>19</v>
      </c>
      <c r="U21" s="45" t="s">
        <v>19</v>
      </c>
      <c r="V21" s="45" t="s">
        <v>19</v>
      </c>
      <c r="W21" s="45" t="s">
        <v>19</v>
      </c>
      <c r="X21" s="45" t="s">
        <v>19</v>
      </c>
      <c r="Y21" s="45" t="s">
        <v>19</v>
      </c>
    </row>
    <row r="22" spans="2:25" ht="20.25" customHeight="1">
      <c r="B22" s="46" t="s">
        <v>41</v>
      </c>
      <c r="C22" s="47">
        <v>862</v>
      </c>
      <c r="D22" s="47">
        <v>-3557</v>
      </c>
      <c r="F22" s="47">
        <v>-3725</v>
      </c>
      <c r="G22" s="47">
        <v>2000</v>
      </c>
      <c r="H22" s="47">
        <v>2131</v>
      </c>
      <c r="I22" s="47">
        <v>-3557</v>
      </c>
      <c r="J22" s="47">
        <v>4666</v>
      </c>
      <c r="K22" s="47">
        <v>772</v>
      </c>
      <c r="L22" s="47">
        <v>-221</v>
      </c>
      <c r="M22" s="47">
        <v>-75</v>
      </c>
      <c r="N22" s="47">
        <v>531</v>
      </c>
      <c r="O22" s="47">
        <v>884</v>
      </c>
      <c r="P22" s="47">
        <v>868</v>
      </c>
      <c r="Q22" s="47">
        <v>-1173</v>
      </c>
      <c r="R22" s="47">
        <v>13497</v>
      </c>
      <c r="S22" s="47">
        <v>7593</v>
      </c>
      <c r="T22" s="47">
        <v>6691</v>
      </c>
      <c r="U22" s="47">
        <v>-1112</v>
      </c>
      <c r="V22" s="47">
        <v>11054</v>
      </c>
      <c r="W22" s="47">
        <v>-4130</v>
      </c>
      <c r="X22" s="47">
        <v>12754</v>
      </c>
      <c r="Y22" s="47">
        <v>3543</v>
      </c>
    </row>
    <row r="23" spans="2:25" ht="20.25" customHeight="1">
      <c r="B23" s="25" t="s">
        <v>246</v>
      </c>
      <c r="C23" s="45">
        <v>0</v>
      </c>
      <c r="D23" s="45">
        <v>0</v>
      </c>
      <c r="F23" s="45">
        <v>16390</v>
      </c>
      <c r="G23" s="45" t="s">
        <v>19</v>
      </c>
      <c r="H23" s="45">
        <v>16395</v>
      </c>
      <c r="I23" s="45" t="s">
        <v>19</v>
      </c>
      <c r="J23" s="45" t="s">
        <v>19</v>
      </c>
      <c r="K23" s="45" t="s">
        <v>19</v>
      </c>
      <c r="L23" s="45" t="s">
        <v>19</v>
      </c>
      <c r="M23" s="45" t="s">
        <v>19</v>
      </c>
      <c r="N23" s="45" t="s">
        <v>19</v>
      </c>
      <c r="O23" s="45" t="s">
        <v>19</v>
      </c>
      <c r="P23" s="45" t="s">
        <v>19</v>
      </c>
      <c r="Q23" s="45" t="s">
        <v>19</v>
      </c>
      <c r="R23" s="45" t="s">
        <v>19</v>
      </c>
      <c r="S23" s="45" t="s">
        <v>19</v>
      </c>
      <c r="T23" s="45" t="s">
        <v>19</v>
      </c>
      <c r="U23" s="45" t="s">
        <v>19</v>
      </c>
      <c r="V23" s="45">
        <v>258</v>
      </c>
      <c r="W23" s="45" t="s">
        <v>19</v>
      </c>
      <c r="X23" s="45" t="s">
        <v>19</v>
      </c>
      <c r="Y23" s="45" t="s">
        <v>19</v>
      </c>
    </row>
    <row r="24" spans="2:25" ht="20.25" customHeight="1">
      <c r="B24" s="161" t="s">
        <v>248</v>
      </c>
      <c r="C24" s="160">
        <v>0</v>
      </c>
      <c r="D24" s="160">
        <v>0</v>
      </c>
      <c r="F24" s="160" t="s">
        <v>19</v>
      </c>
      <c r="G24" s="160" t="s">
        <v>19</v>
      </c>
      <c r="H24" s="160" t="s">
        <v>19</v>
      </c>
      <c r="I24" s="160" t="s">
        <v>19</v>
      </c>
      <c r="J24" s="160">
        <v>0</v>
      </c>
      <c r="K24" s="160" t="s">
        <v>19</v>
      </c>
      <c r="L24" s="160" t="s">
        <v>19</v>
      </c>
      <c r="M24" s="160" t="s">
        <v>19</v>
      </c>
      <c r="N24" s="160">
        <v>-53356</v>
      </c>
      <c r="O24" s="160" t="s">
        <v>19</v>
      </c>
      <c r="P24" s="160">
        <v>-53356</v>
      </c>
      <c r="Q24" s="160" t="s">
        <v>19</v>
      </c>
      <c r="R24" s="160" t="s">
        <v>19</v>
      </c>
      <c r="S24" s="160" t="s">
        <v>19</v>
      </c>
      <c r="T24" s="160" t="s">
        <v>19</v>
      </c>
      <c r="U24" s="160" t="s">
        <v>19</v>
      </c>
      <c r="V24" s="160" t="s">
        <v>19</v>
      </c>
      <c r="W24" s="160" t="s">
        <v>19</v>
      </c>
      <c r="X24" s="160" t="s">
        <v>19</v>
      </c>
      <c r="Y24" s="160" t="s">
        <v>19</v>
      </c>
    </row>
    <row r="25" spans="2:25" ht="20.25" customHeight="1">
      <c r="B25" s="25" t="s">
        <v>247</v>
      </c>
      <c r="C25" s="45">
        <v>0</v>
      </c>
      <c r="D25" s="45">
        <v>0</v>
      </c>
      <c r="F25" s="45">
        <v>0</v>
      </c>
      <c r="G25" s="45" t="s">
        <v>19</v>
      </c>
      <c r="H25" s="45" t="s">
        <v>19</v>
      </c>
      <c r="I25" s="45" t="s">
        <v>19</v>
      </c>
      <c r="J25" s="45">
        <v>57801</v>
      </c>
      <c r="K25" s="45" t="s">
        <v>19</v>
      </c>
      <c r="L25" s="45">
        <v>25046</v>
      </c>
      <c r="M25" s="45">
        <v>32755</v>
      </c>
      <c r="N25" s="45">
        <v>36124</v>
      </c>
      <c r="O25" s="45">
        <v>-14724</v>
      </c>
      <c r="P25" s="45">
        <v>4972</v>
      </c>
      <c r="Q25" s="45">
        <v>27427</v>
      </c>
      <c r="R25" s="45">
        <v>100137</v>
      </c>
      <c r="S25" s="45">
        <v>22977</v>
      </c>
      <c r="T25" s="45">
        <v>26525</v>
      </c>
      <c r="U25" s="45">
        <v>-13167</v>
      </c>
      <c r="V25" s="45">
        <v>53314</v>
      </c>
      <c r="W25" s="45">
        <v>10246</v>
      </c>
      <c r="X25" s="45">
        <v>1988</v>
      </c>
      <c r="Y25" s="45">
        <v>20812</v>
      </c>
    </row>
    <row r="26" spans="2:25" ht="20.25" customHeight="1">
      <c r="B26" s="161" t="s">
        <v>297</v>
      </c>
      <c r="C26" s="160" t="s">
        <v>19</v>
      </c>
      <c r="D26" s="160">
        <v>22958</v>
      </c>
      <c r="F26" s="160">
        <v>45911</v>
      </c>
      <c r="G26" s="160">
        <v>1508</v>
      </c>
      <c r="H26" s="160">
        <v>4358</v>
      </c>
      <c r="I26" s="160">
        <v>22958</v>
      </c>
      <c r="J26" s="160" t="s">
        <v>19</v>
      </c>
      <c r="K26" s="160">
        <v>-45791</v>
      </c>
      <c r="L26" s="160">
        <v>-335</v>
      </c>
      <c r="M26" s="160">
        <v>46126</v>
      </c>
      <c r="N26" s="160">
        <v>7412</v>
      </c>
      <c r="O26" s="160">
        <v>37182</v>
      </c>
      <c r="P26" s="160" t="s">
        <v>19</v>
      </c>
      <c r="Q26" s="160" t="s">
        <v>19</v>
      </c>
      <c r="R26" s="160" t="s">
        <v>19</v>
      </c>
      <c r="S26" s="160" t="s">
        <v>19</v>
      </c>
      <c r="T26" s="160" t="s">
        <v>19</v>
      </c>
      <c r="U26" s="160" t="s">
        <v>19</v>
      </c>
      <c r="V26" s="160" t="s">
        <v>19</v>
      </c>
      <c r="W26" s="160" t="s">
        <v>19</v>
      </c>
      <c r="X26" s="160" t="s">
        <v>19</v>
      </c>
      <c r="Y26" s="160" t="s">
        <v>19</v>
      </c>
    </row>
    <row r="27" spans="2:25" ht="20.25" customHeight="1">
      <c r="B27" s="25" t="s">
        <v>249</v>
      </c>
      <c r="C27" s="45">
        <v>0</v>
      </c>
      <c r="D27" s="45">
        <v>0</v>
      </c>
      <c r="F27" s="45" t="s">
        <v>19</v>
      </c>
      <c r="G27" s="45" t="s">
        <v>19</v>
      </c>
      <c r="H27" s="45" t="s">
        <v>19</v>
      </c>
      <c r="I27" s="45" t="s">
        <v>19</v>
      </c>
      <c r="J27" s="45">
        <v>0</v>
      </c>
      <c r="K27" s="45" t="s">
        <v>19</v>
      </c>
      <c r="L27" s="45" t="s">
        <v>19</v>
      </c>
      <c r="M27" s="45" t="s">
        <v>19</v>
      </c>
      <c r="N27" s="45">
        <v>171770</v>
      </c>
      <c r="O27" s="45" t="s">
        <v>19</v>
      </c>
      <c r="P27" s="45">
        <v>171770</v>
      </c>
      <c r="Q27" s="45" t="s">
        <v>19</v>
      </c>
      <c r="R27" s="45" t="s">
        <v>19</v>
      </c>
      <c r="S27" s="45" t="s">
        <v>19</v>
      </c>
      <c r="T27" s="45" t="s">
        <v>19</v>
      </c>
      <c r="U27" s="45" t="s">
        <v>19</v>
      </c>
      <c r="V27" s="45" t="s">
        <v>19</v>
      </c>
      <c r="W27" s="45" t="s">
        <v>19</v>
      </c>
      <c r="X27" s="45" t="s">
        <v>19</v>
      </c>
      <c r="Y27" s="45" t="s">
        <v>19</v>
      </c>
    </row>
    <row r="28" spans="2:25" ht="21" customHeight="1">
      <c r="B28" s="46" t="s">
        <v>42</v>
      </c>
      <c r="C28" s="47">
        <v>9744</v>
      </c>
      <c r="D28" s="47">
        <v>-2606</v>
      </c>
      <c r="F28" s="47">
        <v>67606</v>
      </c>
      <c r="G28" s="47">
        <v>33152</v>
      </c>
      <c r="H28" s="47">
        <v>19907</v>
      </c>
      <c r="I28" s="47">
        <v>-2606</v>
      </c>
      <c r="J28" s="47">
        <v>52051</v>
      </c>
      <c r="K28" s="47">
        <v>15613</v>
      </c>
      <c r="L28" s="47">
        <v>4052</v>
      </c>
      <c r="M28" s="47">
        <v>12538</v>
      </c>
      <c r="N28" s="47">
        <v>52021</v>
      </c>
      <c r="O28" s="47">
        <v>12380</v>
      </c>
      <c r="P28" s="47">
        <v>15295</v>
      </c>
      <c r="Q28" s="47">
        <v>6321</v>
      </c>
      <c r="R28" s="47">
        <v>114530</v>
      </c>
      <c r="S28" s="47">
        <v>14500</v>
      </c>
      <c r="T28" s="47">
        <v>18102</v>
      </c>
      <c r="U28" s="47">
        <v>15067</v>
      </c>
      <c r="V28" s="47">
        <v>56066</v>
      </c>
      <c r="W28" s="47">
        <v>22891</v>
      </c>
      <c r="X28" s="47">
        <v>19911</v>
      </c>
      <c r="Y28" s="47">
        <v>8319</v>
      </c>
    </row>
    <row r="29" spans="2:25" ht="21" customHeight="1">
      <c r="B29" s="26" t="s">
        <v>223</v>
      </c>
      <c r="C29" s="139">
        <f>SUM(C11:C28)</f>
        <v>999523</v>
      </c>
      <c r="D29" s="139">
        <f>SUM(D11:D28)</f>
        <v>736442</v>
      </c>
      <c r="F29" s="139">
        <f>SUM(F11:F28)</f>
        <v>3733458</v>
      </c>
      <c r="G29" s="139">
        <f>SUM(G11:G28)</f>
        <v>985671</v>
      </c>
      <c r="H29" s="139">
        <v>843650</v>
      </c>
      <c r="I29" s="139">
        <v>736442</v>
      </c>
      <c r="J29" s="139">
        <v>4138171</v>
      </c>
      <c r="K29" s="139">
        <v>923257</v>
      </c>
      <c r="L29" s="139">
        <v>1108814</v>
      </c>
      <c r="M29" s="139">
        <v>1118281</v>
      </c>
      <c r="N29" s="139">
        <v>5993801</v>
      </c>
      <c r="O29" s="139">
        <v>1674957</v>
      </c>
      <c r="P29" s="139">
        <v>1493803</v>
      </c>
      <c r="Q29" s="139">
        <v>1317576</v>
      </c>
      <c r="R29" s="139">
        <v>5969785</v>
      </c>
      <c r="S29" s="139">
        <v>1956813</v>
      </c>
      <c r="T29" s="139">
        <v>1297355</v>
      </c>
      <c r="U29" s="139">
        <v>1250122</v>
      </c>
      <c r="V29" s="139">
        <v>5348159</v>
      </c>
      <c r="W29" s="139">
        <v>1405777</v>
      </c>
      <c r="X29" s="139">
        <v>1188377</v>
      </c>
      <c r="Y29" s="139">
        <v>1244244</v>
      </c>
    </row>
    <row r="30" spans="2:25" ht="21" customHeight="1">
      <c r="B30" s="46" t="s">
        <v>224</v>
      </c>
      <c r="C30" s="47">
        <v>0</v>
      </c>
      <c r="D30" s="47">
        <v>0</v>
      </c>
      <c r="F30" s="47">
        <v>-1616911</v>
      </c>
      <c r="G30" s="47">
        <v>-1616911</v>
      </c>
      <c r="H30" s="47" t="s">
        <v>19</v>
      </c>
      <c r="I30" s="47">
        <v>-42989</v>
      </c>
      <c r="J30" s="47">
        <v>-318795</v>
      </c>
      <c r="K30" s="47" t="s">
        <v>19</v>
      </c>
      <c r="L30" s="47" t="s">
        <v>19</v>
      </c>
      <c r="M30" s="47">
        <v>-30487</v>
      </c>
      <c r="N30" s="47">
        <v>-6644</v>
      </c>
      <c r="O30" s="47" t="s">
        <v>19</v>
      </c>
      <c r="P30" s="47">
        <v>-6644</v>
      </c>
      <c r="Q30" s="47" t="s">
        <v>19</v>
      </c>
      <c r="R30" s="47" t="s">
        <v>19</v>
      </c>
      <c r="S30" s="47" t="s">
        <v>19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</row>
    <row r="31" spans="2:25" ht="21" customHeight="1">
      <c r="B31" s="25" t="s">
        <v>298</v>
      </c>
      <c r="C31" s="45" t="s">
        <v>19</v>
      </c>
      <c r="D31" s="45">
        <v>-42989</v>
      </c>
      <c r="F31" s="45">
        <v>-42989</v>
      </c>
      <c r="G31" s="45"/>
      <c r="H31" s="45"/>
      <c r="I31" s="45"/>
      <c r="J31" s="45">
        <v>0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2:25" ht="21" customHeight="1">
      <c r="B32" s="46" t="s">
        <v>222</v>
      </c>
      <c r="C32" s="47">
        <v>0</v>
      </c>
      <c r="D32" s="47">
        <v>0</v>
      </c>
      <c r="F32" s="47">
        <v>-1520631</v>
      </c>
      <c r="G32" s="47">
        <v>-1520631</v>
      </c>
      <c r="H32" s="47">
        <v>0</v>
      </c>
      <c r="I32" s="47">
        <v>0</v>
      </c>
      <c r="J32" s="47" t="s">
        <v>299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</row>
    <row r="33" spans="2:25" ht="21" customHeight="1">
      <c r="B33" s="26" t="s">
        <v>225</v>
      </c>
      <c r="C33" s="139">
        <v>0</v>
      </c>
      <c r="D33" s="139">
        <v>-42989</v>
      </c>
      <c r="F33" s="139">
        <f>SUM(F30:F32)</f>
        <v>-3180531</v>
      </c>
      <c r="G33" s="139">
        <f>G30+G32</f>
        <v>-3137542</v>
      </c>
      <c r="H33" s="139">
        <v>0</v>
      </c>
      <c r="I33" s="139">
        <v>-42989</v>
      </c>
      <c r="J33" s="139">
        <v>-318795</v>
      </c>
      <c r="K33" s="139">
        <v>0</v>
      </c>
      <c r="L33" s="139">
        <v>0</v>
      </c>
      <c r="M33" s="139">
        <v>-30487</v>
      </c>
      <c r="N33" s="139">
        <v>-6644</v>
      </c>
      <c r="O33" s="139">
        <v>0</v>
      </c>
      <c r="P33" s="139">
        <v>-6644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</row>
    <row r="34" spans="2:25" ht="20.25" customHeight="1" thickBot="1">
      <c r="B34" s="99" t="s">
        <v>43</v>
      </c>
      <c r="C34" s="214">
        <f>C29+C33</f>
        <v>999523</v>
      </c>
      <c r="D34" s="214">
        <f>D29+D33</f>
        <v>693453</v>
      </c>
      <c r="F34" s="214">
        <f>F29+F33</f>
        <v>552927</v>
      </c>
      <c r="G34" s="214">
        <f>G29+G33</f>
        <v>-2151871</v>
      </c>
      <c r="H34" s="214">
        <v>843650</v>
      </c>
      <c r="I34" s="214">
        <v>693453</v>
      </c>
      <c r="J34" s="214">
        <v>3819376</v>
      </c>
      <c r="K34" s="214">
        <v>923257</v>
      </c>
      <c r="L34" s="214">
        <v>1108814</v>
      </c>
      <c r="M34" s="214">
        <v>1087794</v>
      </c>
      <c r="N34" s="214">
        <v>5987157</v>
      </c>
      <c r="O34" s="214">
        <v>1674957</v>
      </c>
      <c r="P34" s="214">
        <v>1487159</v>
      </c>
      <c r="Q34" s="214">
        <v>1317576</v>
      </c>
      <c r="R34" s="214">
        <v>5969785</v>
      </c>
      <c r="S34" s="214">
        <v>1956813</v>
      </c>
      <c r="T34" s="214">
        <v>1297355</v>
      </c>
      <c r="U34" s="214">
        <v>1250122</v>
      </c>
      <c r="V34" s="214">
        <v>5348159</v>
      </c>
      <c r="W34" s="214">
        <v>1405777</v>
      </c>
      <c r="X34" s="214">
        <v>1188377</v>
      </c>
      <c r="Y34" s="214">
        <v>1244244</v>
      </c>
    </row>
    <row r="35" spans="2:25" ht="15.75" thickTop="1"/>
    <row r="36" spans="2:25"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</row>
    <row r="37" spans="2:2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>
      <c r="G39" s="207"/>
      <c r="H39" s="207"/>
      <c r="I39" s="207"/>
      <c r="J39" s="207"/>
      <c r="K39" s="207"/>
    </row>
    <row r="40" spans="2:25">
      <c r="G40" s="57"/>
      <c r="I40" s="57"/>
      <c r="K40" s="57"/>
    </row>
    <row r="41" spans="2:25">
      <c r="G41" s="57"/>
      <c r="I41" s="57"/>
      <c r="K41" s="57"/>
    </row>
    <row r="42" spans="2:25">
      <c r="G42" s="57"/>
      <c r="I42" s="57"/>
      <c r="K42" s="57"/>
    </row>
    <row r="43" spans="2:25">
      <c r="G43" s="57"/>
      <c r="I43" s="57"/>
      <c r="K43" s="57"/>
    </row>
    <row r="44" spans="2:25">
      <c r="G44" s="57"/>
      <c r="I44" s="57"/>
      <c r="K44" s="57"/>
    </row>
    <row r="45" spans="2:25">
      <c r="G45" s="57"/>
      <c r="I45" s="57"/>
      <c r="K45" s="57"/>
    </row>
    <row r="46" spans="2:25">
      <c r="G46" s="57"/>
      <c r="I46" s="57"/>
      <c r="K46" s="57"/>
    </row>
    <row r="47" spans="2:25">
      <c r="G47" s="57"/>
      <c r="I47" s="57"/>
      <c r="K47" s="57"/>
    </row>
    <row r="48" spans="2:25">
      <c r="G48" s="57"/>
      <c r="I48" s="57"/>
      <c r="K48" s="57"/>
    </row>
    <row r="49" spans="7:11">
      <c r="G49" s="57"/>
      <c r="I49" s="57"/>
      <c r="K49" s="57"/>
    </row>
    <row r="50" spans="7:11">
      <c r="G50" s="57"/>
      <c r="I50" s="57"/>
      <c r="K50" s="57"/>
    </row>
    <row r="51" spans="7:11">
      <c r="G51" s="57"/>
      <c r="I51" s="57"/>
      <c r="K51" s="57"/>
    </row>
    <row r="52" spans="7:11">
      <c r="G52" s="57"/>
      <c r="I52" s="57"/>
      <c r="K52" s="57"/>
    </row>
    <row r="53" spans="7:11">
      <c r="G53" s="57"/>
      <c r="I53" s="57"/>
      <c r="K53" s="57"/>
    </row>
    <row r="54" spans="7:11">
      <c r="G54" s="57"/>
      <c r="I54" s="57"/>
      <c r="K54" s="57"/>
    </row>
    <row r="55" spans="7:11">
      <c r="G55" s="57"/>
      <c r="I55" s="57"/>
      <c r="K55" s="57"/>
    </row>
    <row r="56" spans="7:11">
      <c r="G56" s="57"/>
      <c r="I56" s="57"/>
      <c r="K56" s="57"/>
    </row>
    <row r="57" spans="7:11">
      <c r="G57" s="57"/>
      <c r="I57" s="57"/>
      <c r="K57" s="57"/>
    </row>
    <row r="58" spans="7:11">
      <c r="G58" s="57"/>
      <c r="I58" s="57"/>
      <c r="K58" s="57"/>
    </row>
    <row r="59" spans="7:11">
      <c r="G59" s="57"/>
      <c r="I59" s="57"/>
      <c r="K59" s="57"/>
    </row>
    <row r="60" spans="7:11">
      <c r="G60" s="57"/>
      <c r="I60" s="57"/>
      <c r="K60" s="57"/>
    </row>
    <row r="61" spans="7:11">
      <c r="G61" s="57"/>
      <c r="I61" s="57"/>
      <c r="K61" s="57"/>
    </row>
    <row r="62" spans="7:11">
      <c r="G62" s="57"/>
      <c r="I62" s="57"/>
      <c r="K62" s="57"/>
    </row>
    <row r="63" spans="7:11">
      <c r="G63" s="57"/>
      <c r="I63" s="57"/>
      <c r="K63" s="57"/>
    </row>
  </sheetData>
  <mergeCells count="4">
    <mergeCell ref="B5:E7"/>
    <mergeCell ref="F9:Y9"/>
    <mergeCell ref="D9:D10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Y67"/>
  <sheetViews>
    <sheetView showGridLines="0" showRowColHeaders="0" zoomScale="70" zoomScaleNormal="70" workbookViewId="0">
      <selection activeCell="I4" sqref="I4"/>
    </sheetView>
  </sheetViews>
  <sheetFormatPr defaultColWidth="2.7109375" defaultRowHeight="15"/>
  <cols>
    <col min="1" max="1" width="9.85546875" customWidth="1"/>
    <col min="2" max="2" width="61.5703125" bestFit="1" customWidth="1"/>
    <col min="3" max="3" width="16.28515625" customWidth="1"/>
    <col min="4" max="4" width="14.5703125" customWidth="1"/>
    <col min="5" max="5" width="9.28515625" customWidth="1"/>
    <col min="6" max="6" width="15.42578125" customWidth="1"/>
    <col min="7" max="7" width="9.28515625" customWidth="1"/>
    <col min="8" max="8" width="11.140625" customWidth="1"/>
    <col min="9" max="9" width="10.28515625" customWidth="1"/>
    <col min="10" max="10" width="15.5703125" customWidth="1"/>
    <col min="11" max="11" width="13.140625" customWidth="1"/>
    <col min="12" max="13" width="10.28515625" customWidth="1"/>
    <col min="14" max="14" width="15.28515625" customWidth="1"/>
    <col min="15" max="17" width="10.28515625" customWidth="1"/>
    <col min="18" max="18" width="15.5703125" customWidth="1"/>
    <col min="19" max="19" width="11.140625" bestFit="1" customWidth="1"/>
    <col min="20" max="20" width="10.7109375" bestFit="1" customWidth="1"/>
    <col min="21" max="21" width="11.140625" bestFit="1" customWidth="1"/>
    <col min="22" max="22" width="15.5703125" customWidth="1"/>
    <col min="23" max="24" width="9.5703125" bestFit="1" customWidth="1"/>
    <col min="25" max="25" width="11.140625" bestFit="1" customWidth="1"/>
  </cols>
  <sheetData>
    <row r="4" spans="2:25" ht="18.75">
      <c r="B4" s="67"/>
      <c r="C4" s="67"/>
      <c r="D4" s="67"/>
    </row>
    <row r="5" spans="2:25" ht="18.75">
      <c r="B5" s="68"/>
      <c r="C5" s="68"/>
      <c r="D5" s="68"/>
    </row>
    <row r="6" spans="2:25" ht="18.75">
      <c r="B6" s="68"/>
      <c r="C6" s="68"/>
      <c r="D6" s="68"/>
    </row>
    <row r="7" spans="2:25">
      <c r="B7" s="6" t="s">
        <v>10</v>
      </c>
      <c r="C7" s="6"/>
      <c r="D7" s="6"/>
    </row>
    <row r="8" spans="2:25" ht="15" customHeight="1">
      <c r="B8" s="208"/>
      <c r="C8" s="254" t="s">
        <v>302</v>
      </c>
      <c r="D8" s="250" t="s">
        <v>228</v>
      </c>
      <c r="F8" s="245" t="s">
        <v>226</v>
      </c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</row>
    <row r="9" spans="2:25" ht="30">
      <c r="B9" s="219"/>
      <c r="C9" s="255"/>
      <c r="D9" s="253"/>
      <c r="F9" s="140" t="s">
        <v>301</v>
      </c>
      <c r="G9" s="140" t="s">
        <v>209</v>
      </c>
      <c r="H9" s="140" t="s">
        <v>227</v>
      </c>
      <c r="I9" s="140" t="s">
        <v>228</v>
      </c>
      <c r="J9" s="140" t="s">
        <v>290</v>
      </c>
      <c r="K9" s="140" t="s">
        <v>210</v>
      </c>
      <c r="L9" s="140" t="s">
        <v>229</v>
      </c>
      <c r="M9" s="140" t="s">
        <v>230</v>
      </c>
      <c r="N9" s="140" t="s">
        <v>276</v>
      </c>
      <c r="O9" s="140" t="s">
        <v>231</v>
      </c>
      <c r="P9" s="140" t="s">
        <v>232</v>
      </c>
      <c r="Q9" s="140" t="s">
        <v>233</v>
      </c>
      <c r="R9" s="140" t="s">
        <v>277</v>
      </c>
      <c r="S9" s="140" t="s">
        <v>234</v>
      </c>
      <c r="T9" s="140" t="s">
        <v>235</v>
      </c>
      <c r="U9" s="140" t="s">
        <v>236</v>
      </c>
      <c r="V9" s="140" t="s">
        <v>278</v>
      </c>
      <c r="W9" s="140" t="s">
        <v>237</v>
      </c>
      <c r="X9" s="140" t="s">
        <v>238</v>
      </c>
      <c r="Y9" s="140" t="s">
        <v>239</v>
      </c>
    </row>
    <row r="10" spans="2:25">
      <c r="B10" s="15" t="s">
        <v>203</v>
      </c>
      <c r="C10" s="41"/>
      <c r="D10" s="83"/>
      <c r="F10" s="41"/>
      <c r="G10" s="41"/>
      <c r="H10" s="15"/>
      <c r="I10" s="41"/>
      <c r="J10" s="41"/>
      <c r="K10" s="41"/>
      <c r="L10" s="41"/>
      <c r="M10" s="41"/>
      <c r="N10" s="41"/>
      <c r="O10" s="41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>
      <c r="B11" s="25" t="s">
        <v>44</v>
      </c>
      <c r="C11" s="42">
        <v>24474</v>
      </c>
      <c r="D11" s="42">
        <v>24234</v>
      </c>
      <c r="F11" s="42">
        <v>199196</v>
      </c>
      <c r="G11" s="42">
        <v>67141</v>
      </c>
      <c r="H11" s="42">
        <v>40321</v>
      </c>
      <c r="I11" s="42">
        <v>24234</v>
      </c>
      <c r="J11" s="42">
        <v>214638</v>
      </c>
      <c r="K11" s="84">
        <v>44224</v>
      </c>
      <c r="L11" s="42">
        <v>46614</v>
      </c>
      <c r="M11" s="42">
        <v>53541</v>
      </c>
      <c r="N11" s="42">
        <v>210165</v>
      </c>
      <c r="O11" s="42">
        <v>60093</v>
      </c>
      <c r="P11" s="84">
        <v>41475</v>
      </c>
      <c r="Q11" s="84">
        <v>35885</v>
      </c>
      <c r="R11" s="84">
        <v>74798</v>
      </c>
      <c r="S11" s="84">
        <v>19977</v>
      </c>
      <c r="T11" s="84">
        <v>18246</v>
      </c>
      <c r="U11" s="84">
        <v>8915</v>
      </c>
      <c r="V11" s="84">
        <v>33268</v>
      </c>
      <c r="W11" s="84">
        <v>7163</v>
      </c>
      <c r="X11" s="84">
        <v>8095</v>
      </c>
      <c r="Y11" s="84">
        <v>7280</v>
      </c>
    </row>
    <row r="12" spans="2:25">
      <c r="B12" s="25" t="s">
        <v>45</v>
      </c>
      <c r="C12" s="42">
        <v>1293</v>
      </c>
      <c r="D12" s="42">
        <v>915</v>
      </c>
      <c r="F12" s="42">
        <v>6618</v>
      </c>
      <c r="G12" s="42">
        <v>1158</v>
      </c>
      <c r="H12" s="42">
        <v>1713</v>
      </c>
      <c r="I12" s="42">
        <v>915</v>
      </c>
      <c r="J12" s="42">
        <v>11214</v>
      </c>
      <c r="K12" s="84">
        <v>779</v>
      </c>
      <c r="L12" s="42">
        <v>2969</v>
      </c>
      <c r="M12" s="42">
        <v>6411</v>
      </c>
      <c r="N12" s="42">
        <v>11775</v>
      </c>
      <c r="O12" s="42">
        <v>3139</v>
      </c>
      <c r="P12" s="84">
        <v>2534</v>
      </c>
      <c r="Q12" s="84">
        <v>2097</v>
      </c>
      <c r="R12" s="84">
        <v>7558</v>
      </c>
      <c r="S12" s="84">
        <v>1609</v>
      </c>
      <c r="T12" s="84">
        <v>1804</v>
      </c>
      <c r="U12" s="84">
        <v>1359</v>
      </c>
      <c r="V12" s="84">
        <v>8928</v>
      </c>
      <c r="W12" s="84">
        <v>1633</v>
      </c>
      <c r="X12" s="84">
        <v>2794</v>
      </c>
      <c r="Y12" s="84">
        <v>2046</v>
      </c>
    </row>
    <row r="13" spans="2:25">
      <c r="B13" s="25" t="s">
        <v>46</v>
      </c>
      <c r="C13" s="42">
        <v>1513</v>
      </c>
      <c r="D13" s="42">
        <v>11629</v>
      </c>
      <c r="F13" s="42">
        <v>27122</v>
      </c>
      <c r="G13" s="42">
        <v>2312</v>
      </c>
      <c r="H13" s="42">
        <v>5171</v>
      </c>
      <c r="I13" s="42">
        <v>11629</v>
      </c>
      <c r="J13" s="42">
        <v>135367</v>
      </c>
      <c r="K13" s="84">
        <v>32098</v>
      </c>
      <c r="L13" s="42">
        <v>47692</v>
      </c>
      <c r="M13" s="42">
        <v>3699</v>
      </c>
      <c r="N13" s="42">
        <v>39606</v>
      </c>
      <c r="O13" s="42">
        <v>15325</v>
      </c>
      <c r="P13" s="84">
        <v>10906</v>
      </c>
      <c r="Q13" s="84">
        <v>10737</v>
      </c>
      <c r="R13" s="84">
        <v>25605</v>
      </c>
      <c r="S13" s="84">
        <v>15425</v>
      </c>
      <c r="T13" s="84">
        <v>3292</v>
      </c>
      <c r="U13" s="84">
        <v>2227</v>
      </c>
      <c r="V13" s="84">
        <v>16953</v>
      </c>
      <c r="W13" s="84">
        <v>1756</v>
      </c>
      <c r="X13" s="84">
        <v>2860</v>
      </c>
      <c r="Y13" s="84">
        <v>2124</v>
      </c>
    </row>
    <row r="14" spans="2:25">
      <c r="B14" s="25" t="s">
        <v>266</v>
      </c>
      <c r="C14" s="42">
        <v>0</v>
      </c>
      <c r="D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 t="s">
        <v>19</v>
      </c>
      <c r="O14" s="42" t="s">
        <v>19</v>
      </c>
      <c r="P14" s="42" t="s">
        <v>19</v>
      </c>
      <c r="Q14" s="42" t="s">
        <v>19</v>
      </c>
      <c r="R14" s="42" t="s">
        <v>19</v>
      </c>
      <c r="S14" s="42" t="s">
        <v>19</v>
      </c>
      <c r="T14" s="42" t="s">
        <v>19</v>
      </c>
      <c r="U14" s="42" t="s">
        <v>19</v>
      </c>
      <c r="V14" s="42" t="s">
        <v>19</v>
      </c>
      <c r="W14" s="42" t="s">
        <v>19</v>
      </c>
      <c r="X14" s="84">
        <v>4018</v>
      </c>
      <c r="Y14" s="84" t="s">
        <v>19</v>
      </c>
    </row>
    <row r="15" spans="2:25">
      <c r="B15" s="25" t="s">
        <v>47</v>
      </c>
      <c r="C15" s="42">
        <v>2803</v>
      </c>
      <c r="D15" s="42">
        <v>2597</v>
      </c>
      <c r="F15" s="42">
        <v>9993</v>
      </c>
      <c r="G15" s="42">
        <v>2292</v>
      </c>
      <c r="H15" s="42">
        <v>2376</v>
      </c>
      <c r="I15" s="42">
        <v>2597</v>
      </c>
      <c r="J15" s="42">
        <v>11179</v>
      </c>
      <c r="K15" s="84">
        <v>3094</v>
      </c>
      <c r="L15" s="42">
        <v>3504</v>
      </c>
      <c r="M15" s="42">
        <v>1920</v>
      </c>
      <c r="N15" s="42">
        <v>13266</v>
      </c>
      <c r="O15" s="42">
        <v>4414</v>
      </c>
      <c r="P15" s="84">
        <v>2605</v>
      </c>
      <c r="Q15" s="84">
        <v>2249</v>
      </c>
      <c r="R15" s="84">
        <v>3741</v>
      </c>
      <c r="S15" s="84">
        <v>813</v>
      </c>
      <c r="T15" s="84">
        <v>683</v>
      </c>
      <c r="U15" s="84">
        <v>260</v>
      </c>
      <c r="V15" s="84">
        <v>3873</v>
      </c>
      <c r="W15" s="84">
        <v>602</v>
      </c>
      <c r="X15" s="84">
        <v>1029</v>
      </c>
      <c r="Y15" s="84">
        <v>1512</v>
      </c>
    </row>
    <row r="16" spans="2:25">
      <c r="B16" s="25" t="s">
        <v>48</v>
      </c>
      <c r="C16" s="42">
        <v>0</v>
      </c>
      <c r="D16" s="42">
        <v>0</v>
      </c>
      <c r="F16" s="42" t="s">
        <v>19</v>
      </c>
      <c r="G16" s="42">
        <v>42227</v>
      </c>
      <c r="H16" s="42">
        <v>0</v>
      </c>
      <c r="I16" s="42">
        <v>0</v>
      </c>
      <c r="J16" s="42">
        <v>276687</v>
      </c>
      <c r="K16" s="84">
        <v>0</v>
      </c>
      <c r="L16" s="42">
        <v>197496</v>
      </c>
      <c r="M16" s="42">
        <v>103814</v>
      </c>
      <c r="N16" s="42">
        <v>338265</v>
      </c>
      <c r="O16" s="42">
        <v>100087</v>
      </c>
      <c r="P16" s="84" t="s">
        <v>19</v>
      </c>
      <c r="Q16" s="84">
        <v>842700</v>
      </c>
      <c r="R16" s="84" t="s">
        <v>19</v>
      </c>
      <c r="S16" s="84">
        <v>35636</v>
      </c>
      <c r="T16" s="84">
        <v>1042650</v>
      </c>
      <c r="U16" s="84" t="s">
        <v>19</v>
      </c>
      <c r="V16" s="84" t="s">
        <v>19</v>
      </c>
      <c r="W16" s="84" t="s">
        <v>19</v>
      </c>
      <c r="X16" s="84" t="s">
        <v>19</v>
      </c>
      <c r="Y16" s="84" t="s">
        <v>19</v>
      </c>
    </row>
    <row r="17" spans="2:25">
      <c r="B17" s="25" t="s">
        <v>204</v>
      </c>
      <c r="C17" s="42" t="s">
        <v>19</v>
      </c>
      <c r="D17" s="42">
        <v>42032</v>
      </c>
      <c r="F17" s="42">
        <v>146577</v>
      </c>
      <c r="G17" s="42">
        <v>13285</v>
      </c>
      <c r="H17" s="42">
        <v>70018</v>
      </c>
      <c r="I17" s="42">
        <v>42032</v>
      </c>
      <c r="J17" s="42" t="s">
        <v>19</v>
      </c>
      <c r="K17" s="42">
        <v>102428</v>
      </c>
      <c r="L17" s="42">
        <v>0</v>
      </c>
      <c r="M17" s="42">
        <v>0</v>
      </c>
      <c r="N17" s="42" t="s">
        <v>19</v>
      </c>
      <c r="O17" s="42" t="s">
        <v>19</v>
      </c>
      <c r="P17" s="84">
        <v>54620</v>
      </c>
      <c r="Q17" s="84" t="s">
        <v>19</v>
      </c>
      <c r="R17" s="84" t="s">
        <v>19</v>
      </c>
      <c r="S17" s="84" t="s">
        <v>19</v>
      </c>
      <c r="T17" s="84" t="s">
        <v>19</v>
      </c>
      <c r="U17" s="84" t="s">
        <v>19</v>
      </c>
      <c r="V17" s="84">
        <v>1752688</v>
      </c>
      <c r="W17" s="84">
        <v>2651</v>
      </c>
      <c r="X17" s="84">
        <v>486720</v>
      </c>
      <c r="Y17" s="84">
        <v>1314240</v>
      </c>
    </row>
    <row r="18" spans="2:25">
      <c r="B18" s="25" t="s">
        <v>267</v>
      </c>
      <c r="C18" s="42">
        <v>0</v>
      </c>
      <c r="D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 t="s">
        <v>19</v>
      </c>
      <c r="P18" s="42" t="s">
        <v>19</v>
      </c>
      <c r="Q18" s="42" t="s">
        <v>19</v>
      </c>
      <c r="R18" s="42" t="s">
        <v>19</v>
      </c>
      <c r="S18" s="42" t="s">
        <v>19</v>
      </c>
      <c r="T18" s="42" t="s">
        <v>19</v>
      </c>
      <c r="U18" s="42" t="s">
        <v>19</v>
      </c>
      <c r="V18" s="42" t="s">
        <v>19</v>
      </c>
      <c r="W18" s="42" t="s">
        <v>19</v>
      </c>
      <c r="X18" s="84">
        <v>2680</v>
      </c>
      <c r="Y18" s="84" t="s">
        <v>19</v>
      </c>
    </row>
    <row r="19" spans="2:25">
      <c r="B19" s="25" t="s">
        <v>264</v>
      </c>
      <c r="C19" s="42">
        <v>0</v>
      </c>
      <c r="D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 t="s">
        <v>19</v>
      </c>
      <c r="P19" s="42" t="s">
        <v>19</v>
      </c>
      <c r="Q19" s="84">
        <v>575</v>
      </c>
      <c r="R19" s="84">
        <v>4512</v>
      </c>
      <c r="S19" s="84">
        <v>2062</v>
      </c>
      <c r="T19" s="84">
        <v>1087</v>
      </c>
      <c r="U19" s="84">
        <v>976</v>
      </c>
      <c r="V19" s="84">
        <v>11497</v>
      </c>
      <c r="W19" s="84">
        <v>2107</v>
      </c>
      <c r="X19" s="84">
        <v>3557</v>
      </c>
      <c r="Y19" s="84">
        <v>4302</v>
      </c>
    </row>
    <row r="20" spans="2:25">
      <c r="B20" s="25" t="s">
        <v>49</v>
      </c>
      <c r="C20" s="73">
        <v>2765</v>
      </c>
      <c r="D20" s="42">
        <v>2142</v>
      </c>
      <c r="F20" s="73">
        <v>23397</v>
      </c>
      <c r="G20" s="73">
        <v>4449</v>
      </c>
      <c r="H20" s="73">
        <v>10556</v>
      </c>
      <c r="I20" s="73">
        <v>2142</v>
      </c>
      <c r="J20" s="42">
        <v>25339</v>
      </c>
      <c r="K20" s="84">
        <v>261</v>
      </c>
      <c r="L20" s="73">
        <v>16774</v>
      </c>
      <c r="M20" s="73">
        <v>6567</v>
      </c>
      <c r="N20" s="73">
        <v>14776</v>
      </c>
      <c r="O20" s="73">
        <v>1421</v>
      </c>
      <c r="P20" s="84">
        <v>3407</v>
      </c>
      <c r="Q20" s="84">
        <v>5869</v>
      </c>
      <c r="R20" s="84">
        <v>27472</v>
      </c>
      <c r="S20" s="84" t="s">
        <v>19</v>
      </c>
      <c r="T20" s="84">
        <v>9640</v>
      </c>
      <c r="U20" s="84">
        <v>10182</v>
      </c>
      <c r="V20" s="84">
        <v>66769</v>
      </c>
      <c r="W20" s="84">
        <v>16553</v>
      </c>
      <c r="X20" s="84">
        <v>4806</v>
      </c>
      <c r="Y20" s="84">
        <v>11528</v>
      </c>
    </row>
    <row r="21" spans="2:25">
      <c r="B21" s="25" t="s">
        <v>50</v>
      </c>
      <c r="C21" s="54">
        <v>-1227</v>
      </c>
      <c r="D21" s="42">
        <v>-1682</v>
      </c>
      <c r="F21" s="54">
        <v>-10702</v>
      </c>
      <c r="G21" s="54">
        <v>-3102</v>
      </c>
      <c r="H21" s="54">
        <v>-2221</v>
      </c>
      <c r="I21" s="54">
        <v>-1682</v>
      </c>
      <c r="J21" s="42">
        <v>-16053</v>
      </c>
      <c r="K21" s="85">
        <v>-3104</v>
      </c>
      <c r="L21" s="54">
        <v>-4662</v>
      </c>
      <c r="M21" s="54">
        <v>-2693</v>
      </c>
      <c r="N21" s="54">
        <v>-23821</v>
      </c>
      <c r="O21" s="54">
        <v>-6239</v>
      </c>
      <c r="P21" s="85">
        <v>-2255</v>
      </c>
      <c r="Q21" s="85">
        <v>-2203</v>
      </c>
      <c r="R21" s="85">
        <v>-5653</v>
      </c>
      <c r="S21" s="85">
        <v>-1769</v>
      </c>
      <c r="T21" s="85">
        <v>-1329</v>
      </c>
      <c r="U21" s="85">
        <v>-949</v>
      </c>
      <c r="V21" s="85">
        <v>-3961</v>
      </c>
      <c r="W21" s="85">
        <v>-1085</v>
      </c>
      <c r="X21" s="85">
        <v>733</v>
      </c>
      <c r="Y21" s="85">
        <v>-1163</v>
      </c>
    </row>
    <row r="22" spans="2:25">
      <c r="B22" s="25"/>
      <c r="C22" s="72">
        <v>31621</v>
      </c>
      <c r="D22" s="172">
        <v>81867</v>
      </c>
      <c r="F22" s="72">
        <v>402201</v>
      </c>
      <c r="G22" s="72">
        <v>129762</v>
      </c>
      <c r="H22" s="72">
        <v>127934</v>
      </c>
      <c r="I22" s="72">
        <v>81867</v>
      </c>
      <c r="J22" s="172">
        <v>658371</v>
      </c>
      <c r="K22" s="86">
        <v>179780</v>
      </c>
      <c r="L22" s="72">
        <v>310387</v>
      </c>
      <c r="M22" s="72">
        <v>173259</v>
      </c>
      <c r="N22" s="72">
        <v>604032</v>
      </c>
      <c r="O22" s="72">
        <v>178240</v>
      </c>
      <c r="P22" s="86">
        <v>113292</v>
      </c>
      <c r="Q22" s="86">
        <v>897909</v>
      </c>
      <c r="R22" s="86">
        <v>138033</v>
      </c>
      <c r="S22" s="86">
        <v>73753</v>
      </c>
      <c r="T22" s="86">
        <v>1076073</v>
      </c>
      <c r="U22" s="86">
        <v>22970</v>
      </c>
      <c r="V22" s="86">
        <v>1890015</v>
      </c>
      <c r="W22" s="86">
        <v>31380</v>
      </c>
      <c r="X22" s="86">
        <v>517292</v>
      </c>
      <c r="Y22" s="86">
        <v>1341869</v>
      </c>
    </row>
    <row r="23" spans="2:25">
      <c r="B23" s="26" t="s">
        <v>205</v>
      </c>
      <c r="C23" s="42"/>
      <c r="D23" s="84"/>
      <c r="F23" s="42"/>
      <c r="G23" s="42"/>
      <c r="H23" s="42"/>
      <c r="I23" s="42"/>
      <c r="J23" s="84"/>
      <c r="K23" s="84"/>
      <c r="L23" s="42"/>
      <c r="M23" s="42"/>
      <c r="N23" s="42"/>
      <c r="O23" s="42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spans="2:25">
      <c r="B24" s="25" t="s">
        <v>291</v>
      </c>
      <c r="C24" s="42">
        <v>-32480</v>
      </c>
      <c r="D24" s="42">
        <v>-81321</v>
      </c>
      <c r="F24" s="42">
        <v>-332597</v>
      </c>
      <c r="G24" s="42">
        <v>-83966</v>
      </c>
      <c r="H24" s="42">
        <v>-85538</v>
      </c>
      <c r="I24" s="42">
        <v>-81321</v>
      </c>
      <c r="J24" s="42">
        <v>-529238</v>
      </c>
      <c r="K24" s="84">
        <v>-136253</v>
      </c>
      <c r="L24" s="42">
        <v>-132978</v>
      </c>
      <c r="M24" s="42">
        <v>-137619</v>
      </c>
      <c r="N24" s="42">
        <v>-548186</v>
      </c>
      <c r="O24" s="42">
        <v>-149379</v>
      </c>
      <c r="P24" s="84">
        <v>-135491</v>
      </c>
      <c r="Q24" s="84">
        <v>-126960</v>
      </c>
      <c r="R24" s="84">
        <v>-803935</v>
      </c>
      <c r="S24" s="84">
        <v>-191332</v>
      </c>
      <c r="T24" s="84">
        <v>-194439</v>
      </c>
      <c r="U24" s="84">
        <v>-251764</v>
      </c>
      <c r="V24" s="84">
        <v>-926183</v>
      </c>
      <c r="W24" s="84">
        <v>-249163</v>
      </c>
      <c r="X24" s="84">
        <v>-224291</v>
      </c>
      <c r="Y24" s="84">
        <v>-249410</v>
      </c>
    </row>
    <row r="25" spans="2:25">
      <c r="B25" s="25" t="s">
        <v>51</v>
      </c>
      <c r="C25" s="42">
        <v>-308</v>
      </c>
      <c r="D25" s="42">
        <v>-548</v>
      </c>
      <c r="F25" s="42">
        <v>-2170</v>
      </c>
      <c r="G25" s="42">
        <v>-552</v>
      </c>
      <c r="H25" s="42">
        <v>-549</v>
      </c>
      <c r="I25" s="42">
        <v>-548</v>
      </c>
      <c r="J25" s="42">
        <v>-5845</v>
      </c>
      <c r="K25" s="84">
        <v>-993</v>
      </c>
      <c r="L25" s="42">
        <v>-956</v>
      </c>
      <c r="M25" s="42">
        <v>-2107</v>
      </c>
      <c r="N25" s="42">
        <v>-2514</v>
      </c>
      <c r="O25" s="42">
        <v>-634</v>
      </c>
      <c r="P25" s="84">
        <v>-604</v>
      </c>
      <c r="Q25" s="84">
        <v>-605</v>
      </c>
      <c r="R25" s="84">
        <v>-16359</v>
      </c>
      <c r="S25" s="84">
        <v>-5258</v>
      </c>
      <c r="T25" s="84">
        <v>-7469</v>
      </c>
      <c r="U25" s="84">
        <v>-3051</v>
      </c>
      <c r="V25" s="84">
        <v>-12095</v>
      </c>
      <c r="W25" s="84">
        <v>-3053</v>
      </c>
      <c r="X25" s="84">
        <v>-2995</v>
      </c>
      <c r="Y25" s="84">
        <v>-2987</v>
      </c>
    </row>
    <row r="26" spans="2:25">
      <c r="B26" s="25" t="s">
        <v>52</v>
      </c>
      <c r="C26" s="42" t="s">
        <v>19</v>
      </c>
      <c r="D26" s="42">
        <v>-553</v>
      </c>
      <c r="F26" s="42">
        <v>-715</v>
      </c>
      <c r="G26" s="42">
        <v>0</v>
      </c>
      <c r="H26" s="42">
        <v>-162</v>
      </c>
      <c r="I26" s="42">
        <v>-553</v>
      </c>
      <c r="J26" s="42">
        <v>-4494</v>
      </c>
      <c r="K26" s="84">
        <v>-624</v>
      </c>
      <c r="L26" s="42">
        <v>-1398</v>
      </c>
      <c r="M26" s="42">
        <v>-1868</v>
      </c>
      <c r="N26" s="42">
        <v>-8996</v>
      </c>
      <c r="O26" s="42">
        <v>-809</v>
      </c>
      <c r="P26" s="84">
        <v>-3674</v>
      </c>
      <c r="Q26" s="84">
        <v>-3177</v>
      </c>
      <c r="R26" s="84">
        <v>-15751</v>
      </c>
      <c r="S26" s="84">
        <v>-3649</v>
      </c>
      <c r="T26" s="84">
        <v>-3570</v>
      </c>
      <c r="U26" s="84">
        <v>-4158</v>
      </c>
      <c r="V26" s="84">
        <v>-11920</v>
      </c>
      <c r="W26" s="84">
        <v>-2767</v>
      </c>
      <c r="X26" s="84">
        <v>-999</v>
      </c>
      <c r="Y26" s="84">
        <v>-3923</v>
      </c>
    </row>
    <row r="27" spans="2:25">
      <c r="B27" s="25" t="s">
        <v>266</v>
      </c>
      <c r="C27" s="42">
        <v>-6489</v>
      </c>
      <c r="D27" s="42">
        <v>-5066</v>
      </c>
      <c r="F27" s="42">
        <v>-16179</v>
      </c>
      <c r="G27" s="42">
        <v>-2431</v>
      </c>
      <c r="H27" s="42">
        <v>-3567</v>
      </c>
      <c r="I27" s="42">
        <v>-5066</v>
      </c>
      <c r="J27" s="42">
        <v>-13613</v>
      </c>
      <c r="K27" s="84">
        <v>-2487</v>
      </c>
      <c r="L27" s="42">
        <v>-2003</v>
      </c>
      <c r="M27" s="42">
        <v>-6522</v>
      </c>
      <c r="N27" s="42">
        <v>-4569</v>
      </c>
      <c r="O27" s="42" t="s">
        <v>19</v>
      </c>
      <c r="P27" s="84" t="s">
        <v>19</v>
      </c>
      <c r="Q27" s="84">
        <v>-3060</v>
      </c>
      <c r="R27" s="84">
        <v>-44757</v>
      </c>
      <c r="S27" s="84">
        <v>-9748</v>
      </c>
      <c r="T27" s="84">
        <v>-7818</v>
      </c>
      <c r="U27" s="84">
        <v>-13592</v>
      </c>
      <c r="V27" s="84">
        <v>-43337</v>
      </c>
      <c r="W27" s="84">
        <v>-9998</v>
      </c>
      <c r="X27" s="84" t="s">
        <v>19</v>
      </c>
      <c r="Y27" s="84">
        <v>-17018</v>
      </c>
    </row>
    <row r="28" spans="2:25">
      <c r="B28" s="25" t="s">
        <v>53</v>
      </c>
      <c r="C28" s="42">
        <v>-3131</v>
      </c>
      <c r="D28" s="42">
        <v>-1999</v>
      </c>
      <c r="F28" s="42">
        <v>-12536</v>
      </c>
      <c r="G28" s="42">
        <v>-3408</v>
      </c>
      <c r="H28" s="42">
        <v>-3333</v>
      </c>
      <c r="I28" s="42">
        <v>-1999</v>
      </c>
      <c r="J28" s="42">
        <v>-3492</v>
      </c>
      <c r="K28" s="84">
        <v>-1440</v>
      </c>
      <c r="L28" s="42">
        <v>-2600</v>
      </c>
      <c r="M28" s="42">
        <v>1132</v>
      </c>
      <c r="N28" s="42">
        <v>-18788</v>
      </c>
      <c r="O28" s="42">
        <v>-3359</v>
      </c>
      <c r="P28" s="84">
        <v>-6424</v>
      </c>
      <c r="Q28" s="84">
        <v>-5985</v>
      </c>
      <c r="R28" s="84">
        <v>-18131</v>
      </c>
      <c r="S28" s="84">
        <v>-1386</v>
      </c>
      <c r="T28" s="84">
        <v>-6442</v>
      </c>
      <c r="U28" s="84">
        <v>-8137</v>
      </c>
      <c r="V28" s="84">
        <v>-29618</v>
      </c>
      <c r="W28" s="84">
        <v>-13052</v>
      </c>
      <c r="X28" s="84">
        <v>-2212</v>
      </c>
      <c r="Y28" s="84">
        <v>-2373</v>
      </c>
    </row>
    <row r="29" spans="2:25">
      <c r="B29" s="25" t="s">
        <v>262</v>
      </c>
      <c r="C29" s="42">
        <v>0</v>
      </c>
      <c r="D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-46763</v>
      </c>
      <c r="O29" s="42" t="s">
        <v>19</v>
      </c>
      <c r="P29" s="42" t="s">
        <v>19</v>
      </c>
      <c r="Q29" s="84" t="s">
        <v>19</v>
      </c>
      <c r="R29" s="84">
        <v>-491037</v>
      </c>
      <c r="S29" s="84">
        <v>-491036</v>
      </c>
      <c r="T29" s="84" t="s">
        <v>19</v>
      </c>
      <c r="U29" s="84" t="s">
        <v>19</v>
      </c>
      <c r="V29" s="84" t="s">
        <v>19</v>
      </c>
      <c r="W29" s="84" t="s">
        <v>19</v>
      </c>
      <c r="X29" s="84" t="s">
        <v>19</v>
      </c>
      <c r="Y29" s="84" t="s">
        <v>19</v>
      </c>
    </row>
    <row r="30" spans="2:25">
      <c r="B30" s="25" t="s">
        <v>48</v>
      </c>
      <c r="C30" s="42" t="s">
        <v>19</v>
      </c>
      <c r="D30" s="42">
        <v>-59034</v>
      </c>
      <c r="F30" s="42">
        <v>-463887</v>
      </c>
      <c r="G30" s="42">
        <v>0</v>
      </c>
      <c r="H30" s="42">
        <v>-214451</v>
      </c>
      <c r="I30" s="42">
        <v>-59034</v>
      </c>
      <c r="J30" s="42" t="s">
        <v>19</v>
      </c>
      <c r="K30" s="42">
        <v>-142451</v>
      </c>
      <c r="L30" s="42">
        <v>0</v>
      </c>
      <c r="M30" s="42">
        <v>0</v>
      </c>
      <c r="N30" s="42" t="s">
        <v>19</v>
      </c>
      <c r="O30" s="42" t="s">
        <v>19</v>
      </c>
      <c r="P30" s="84">
        <v>-500200</v>
      </c>
      <c r="Q30" s="84" t="s">
        <v>19</v>
      </c>
      <c r="R30" s="84">
        <v>-353950</v>
      </c>
      <c r="S30" s="84">
        <v>-504600</v>
      </c>
      <c r="T30" s="84" t="s">
        <v>19</v>
      </c>
      <c r="U30" s="84">
        <v>-750900</v>
      </c>
      <c r="V30" s="84">
        <v>-1749000</v>
      </c>
      <c r="W30" s="84">
        <v>-247050</v>
      </c>
      <c r="X30" s="84">
        <v>-415950</v>
      </c>
      <c r="Y30" s="84">
        <v>-1752000</v>
      </c>
    </row>
    <row r="31" spans="2:25">
      <c r="B31" s="25" t="s">
        <v>260</v>
      </c>
      <c r="C31" s="42">
        <v>0</v>
      </c>
      <c r="D31" s="42">
        <v>0</v>
      </c>
      <c r="F31" s="42" t="s">
        <v>19</v>
      </c>
      <c r="G31" s="42">
        <v>0</v>
      </c>
      <c r="H31" s="42">
        <v>0</v>
      </c>
      <c r="I31" s="42">
        <v>0</v>
      </c>
      <c r="J31" s="42">
        <v>-177326</v>
      </c>
      <c r="K31" s="84">
        <v>0</v>
      </c>
      <c r="L31" s="42">
        <v>-150010</v>
      </c>
      <c r="M31" s="42">
        <v>-12725</v>
      </c>
      <c r="N31" s="42">
        <v>-437887</v>
      </c>
      <c r="O31" s="42">
        <v>-168600</v>
      </c>
      <c r="P31" s="84" t="s">
        <v>19</v>
      </c>
      <c r="Q31" s="84">
        <v>-456647</v>
      </c>
      <c r="R31" s="84">
        <v>-537976</v>
      </c>
      <c r="S31" s="84" t="s">
        <v>19</v>
      </c>
      <c r="T31" s="84">
        <v>-425417</v>
      </c>
      <c r="U31" s="84">
        <v>-187348</v>
      </c>
      <c r="V31" s="84" t="s">
        <v>19</v>
      </c>
      <c r="W31" s="84" t="s">
        <v>19</v>
      </c>
      <c r="X31" s="84" t="s">
        <v>19</v>
      </c>
      <c r="Y31" s="84" t="s">
        <v>19</v>
      </c>
    </row>
    <row r="32" spans="2:25">
      <c r="B32" s="25" t="s">
        <v>54</v>
      </c>
      <c r="C32" s="42">
        <v>-1302</v>
      </c>
      <c r="D32" s="42">
        <v>-1872</v>
      </c>
      <c r="F32" s="42">
        <v>-5391</v>
      </c>
      <c r="G32" s="42">
        <v>-1145</v>
      </c>
      <c r="H32" s="42">
        <v>-1187</v>
      </c>
      <c r="I32" s="42">
        <v>-1872</v>
      </c>
      <c r="J32" s="42">
        <v>-7112</v>
      </c>
      <c r="K32" s="84">
        <v>-1886</v>
      </c>
      <c r="L32" s="42">
        <v>-1734</v>
      </c>
      <c r="M32" s="42">
        <v>-1588</v>
      </c>
      <c r="N32" s="42">
        <v>-5246</v>
      </c>
      <c r="O32" s="42">
        <v>-1253</v>
      </c>
      <c r="P32" s="84">
        <v>-1218</v>
      </c>
      <c r="Q32" s="84">
        <v>-1245</v>
      </c>
      <c r="R32" s="84">
        <v>-4856</v>
      </c>
      <c r="S32" s="84">
        <v>-1182</v>
      </c>
      <c r="T32" s="84">
        <v>-1167</v>
      </c>
      <c r="U32" s="84">
        <v>-1267</v>
      </c>
      <c r="V32" s="84">
        <v>-5342</v>
      </c>
      <c r="W32" s="84">
        <v>-1353</v>
      </c>
      <c r="X32" s="84">
        <v>-1313</v>
      </c>
      <c r="Y32" s="84">
        <v>-1364</v>
      </c>
    </row>
    <row r="33" spans="2:25">
      <c r="B33" s="25" t="s">
        <v>49</v>
      </c>
      <c r="C33" s="54">
        <v>-3465</v>
      </c>
      <c r="D33" s="42">
        <v>-226</v>
      </c>
      <c r="F33" s="54">
        <v>-13111</v>
      </c>
      <c r="G33" s="54">
        <v>-1884</v>
      </c>
      <c r="H33" s="54">
        <v>-9507</v>
      </c>
      <c r="I33" s="54">
        <v>-226</v>
      </c>
      <c r="J33" s="42">
        <v>-13088</v>
      </c>
      <c r="K33" s="85">
        <v>-913</v>
      </c>
      <c r="L33" s="54">
        <v>-3939</v>
      </c>
      <c r="M33" s="54">
        <v>-6150</v>
      </c>
      <c r="N33" s="54">
        <v>-8374</v>
      </c>
      <c r="O33" s="54">
        <v>-1281</v>
      </c>
      <c r="P33" s="85">
        <v>-437</v>
      </c>
      <c r="Q33" s="85">
        <v>-3349</v>
      </c>
      <c r="R33" s="85">
        <v>-11991</v>
      </c>
      <c r="S33" s="85">
        <v>-7862</v>
      </c>
      <c r="T33" s="85">
        <v>-1556</v>
      </c>
      <c r="U33" s="85" t="s">
        <v>19</v>
      </c>
      <c r="V33" s="85">
        <v>-6349</v>
      </c>
      <c r="W33" s="85">
        <v>-423</v>
      </c>
      <c r="X33" s="85">
        <v>-3234</v>
      </c>
      <c r="Y33" s="85">
        <v>-2467</v>
      </c>
    </row>
    <row r="34" spans="2:25">
      <c r="B34" s="25"/>
      <c r="C34" s="72">
        <v>-47175</v>
      </c>
      <c r="D34" s="48">
        <v>-150619</v>
      </c>
      <c r="F34" s="72">
        <v>-846586</v>
      </c>
      <c r="G34" s="72">
        <v>-93386</v>
      </c>
      <c r="H34" s="72">
        <v>-318294</v>
      </c>
      <c r="I34" s="72">
        <v>-150619</v>
      </c>
      <c r="J34" s="48">
        <v>-754208</v>
      </c>
      <c r="K34" s="86">
        <v>-287047</v>
      </c>
      <c r="L34" s="72">
        <v>-295618</v>
      </c>
      <c r="M34" s="72">
        <v>-167447</v>
      </c>
      <c r="N34" s="72">
        <v>-1081323</v>
      </c>
      <c r="O34" s="72">
        <v>-325315</v>
      </c>
      <c r="P34" s="86">
        <v>-648048</v>
      </c>
      <c r="Q34" s="86">
        <v>-601028</v>
      </c>
      <c r="R34" s="86">
        <v>-2298743</v>
      </c>
      <c r="S34" s="86">
        <v>-1216053</v>
      </c>
      <c r="T34" s="86">
        <v>-647878</v>
      </c>
      <c r="U34" s="86">
        <v>-1220217</v>
      </c>
      <c r="V34" s="86">
        <v>-2783844</v>
      </c>
      <c r="W34" s="86">
        <v>-526859</v>
      </c>
      <c r="X34" s="86">
        <v>-650994</v>
      </c>
      <c r="Y34" s="86">
        <v>-2031542</v>
      </c>
    </row>
    <row r="35" spans="2:25" ht="15.75" thickBot="1">
      <c r="B35" s="26" t="s">
        <v>55</v>
      </c>
      <c r="C35" s="55">
        <v>-15554</v>
      </c>
      <c r="D35" s="87">
        <v>-68752</v>
      </c>
      <c r="F35" s="55">
        <v>-444385</v>
      </c>
      <c r="G35" s="55">
        <v>36376</v>
      </c>
      <c r="H35" s="55">
        <v>-190360</v>
      </c>
      <c r="I35" s="55">
        <v>-68752</v>
      </c>
      <c r="J35" s="87">
        <v>-95837</v>
      </c>
      <c r="K35" s="87">
        <v>-107267</v>
      </c>
      <c r="L35" s="55">
        <v>14769</v>
      </c>
      <c r="M35" s="55">
        <v>5812</v>
      </c>
      <c r="N35" s="55">
        <v>-477291</v>
      </c>
      <c r="O35" s="55">
        <v>-147075</v>
      </c>
      <c r="P35" s="87">
        <v>-534756</v>
      </c>
      <c r="Q35" s="87">
        <v>296881</v>
      </c>
      <c r="R35" s="87">
        <v>-2160710</v>
      </c>
      <c r="S35" s="87">
        <v>-1142300</v>
      </c>
      <c r="T35" s="87">
        <v>428195</v>
      </c>
      <c r="U35" s="87">
        <v>-1197247</v>
      </c>
      <c r="V35" s="87">
        <v>-893829</v>
      </c>
      <c r="W35" s="87">
        <v>-495479</v>
      </c>
      <c r="X35" s="87">
        <v>-133702</v>
      </c>
      <c r="Y35" s="87">
        <v>-689673</v>
      </c>
    </row>
    <row r="36" spans="2:25" ht="15.75" thickTop="1"/>
    <row r="37" spans="2:25" ht="33" customHeight="1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 ht="33" customHeight="1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 ht="33" customHeight="1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2:25" ht="33" customHeight="1"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2:25" ht="33" customHeight="1"/>
    <row r="42" spans="2:25" ht="33" customHeight="1">
      <c r="H42" s="207"/>
      <c r="I42" s="207"/>
      <c r="J42" s="207"/>
      <c r="K42" s="207"/>
      <c r="L42" s="207"/>
    </row>
    <row r="43" spans="2:25" ht="33" customHeight="1">
      <c r="H43" s="57"/>
      <c r="J43" s="57"/>
      <c r="L43" s="57"/>
    </row>
    <row r="44" spans="2:25" ht="33" customHeight="1">
      <c r="H44" s="57"/>
      <c r="J44" s="57"/>
      <c r="L44" s="57"/>
    </row>
    <row r="45" spans="2:25" ht="33" customHeight="1">
      <c r="H45" s="57"/>
      <c r="J45" s="57"/>
      <c r="L45" s="57"/>
    </row>
    <row r="46" spans="2:25" ht="33" customHeight="1">
      <c r="H46" s="57"/>
      <c r="J46" s="57"/>
      <c r="L46" s="57"/>
    </row>
    <row r="47" spans="2:25" ht="33" customHeight="1">
      <c r="H47" s="57"/>
      <c r="J47" s="57"/>
      <c r="L47" s="57"/>
    </row>
    <row r="48" spans="2:25" ht="33" customHeight="1">
      <c r="H48" s="57"/>
      <c r="J48" s="57"/>
      <c r="L48" s="57"/>
    </row>
    <row r="49" spans="8:12" ht="33" customHeight="1">
      <c r="H49" s="57"/>
      <c r="J49" s="57"/>
      <c r="L49" s="57"/>
    </row>
    <row r="50" spans="8:12" ht="33" customHeight="1">
      <c r="H50" s="57"/>
      <c r="J50" s="57"/>
      <c r="L50" s="57"/>
    </row>
    <row r="51" spans="8:12" ht="33" customHeight="1">
      <c r="H51" s="57"/>
      <c r="J51" s="57"/>
      <c r="L51" s="57"/>
    </row>
    <row r="52" spans="8:12" ht="33" customHeight="1">
      <c r="H52" s="57"/>
      <c r="J52" s="57"/>
      <c r="L52" s="57"/>
    </row>
    <row r="53" spans="8:12" ht="33" customHeight="1">
      <c r="H53" s="57"/>
      <c r="J53" s="57"/>
      <c r="L53" s="57"/>
    </row>
    <row r="54" spans="8:12" ht="33" customHeight="1">
      <c r="H54" s="57"/>
      <c r="J54" s="57"/>
      <c r="L54" s="57"/>
    </row>
    <row r="55" spans="8:12" ht="33" customHeight="1">
      <c r="H55" s="57"/>
      <c r="J55" s="57"/>
      <c r="L55" s="57"/>
    </row>
    <row r="56" spans="8:12" ht="33" customHeight="1">
      <c r="H56" s="57"/>
      <c r="J56" s="57"/>
      <c r="L56" s="57"/>
    </row>
    <row r="57" spans="8:12" ht="33" customHeight="1">
      <c r="H57" s="57"/>
      <c r="J57" s="57"/>
      <c r="L57" s="57"/>
    </row>
    <row r="58" spans="8:12" ht="33" customHeight="1">
      <c r="H58" s="57"/>
      <c r="J58" s="57"/>
      <c r="L58" s="57"/>
    </row>
    <row r="59" spans="8:12" ht="33" customHeight="1">
      <c r="H59" s="57"/>
      <c r="J59" s="57"/>
      <c r="L59" s="57"/>
    </row>
    <row r="60" spans="8:12" ht="33" customHeight="1">
      <c r="H60" s="57"/>
      <c r="J60" s="57"/>
      <c r="L60" s="57"/>
    </row>
    <row r="61" spans="8:12">
      <c r="H61" s="57"/>
      <c r="J61" s="57"/>
      <c r="L61" s="57"/>
    </row>
    <row r="62" spans="8:12">
      <c r="H62" s="57"/>
      <c r="J62" s="57"/>
      <c r="L62" s="57"/>
    </row>
    <row r="63" spans="8:12">
      <c r="H63" s="57"/>
      <c r="J63" s="57"/>
      <c r="L63" s="57"/>
    </row>
    <row r="64" spans="8:12">
      <c r="H64" s="57"/>
      <c r="J64" s="57"/>
      <c r="L64" s="57"/>
    </row>
    <row r="65" spans="8:12">
      <c r="H65" s="57"/>
      <c r="J65" s="57"/>
      <c r="L65" s="57"/>
    </row>
    <row r="66" spans="8:12">
      <c r="H66" s="57"/>
      <c r="J66" s="57"/>
      <c r="L66" s="57"/>
    </row>
    <row r="67" spans="8:12">
      <c r="H67" s="57"/>
      <c r="J67" s="57"/>
      <c r="L67" s="57"/>
    </row>
  </sheetData>
  <mergeCells count="3">
    <mergeCell ref="F8:Y8"/>
    <mergeCell ref="D8:D9"/>
    <mergeCell ref="C8:C9"/>
  </mergeCells>
  <conditionalFormatting sqref="B10:D35 B63:G63">
    <cfRule type="expression" dxfId="16" priority="2">
      <formula>MOD(ROW(),2)=0</formula>
    </cfRule>
  </conditionalFormatting>
  <conditionalFormatting sqref="F10:Y35">
    <cfRule type="expression" dxfId="1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W59"/>
  <sheetViews>
    <sheetView showGridLines="0" showRowColHeaders="0" topLeftCell="A4" zoomScale="85" zoomScaleNormal="85" workbookViewId="0">
      <selection activeCell="D50" sqref="D50"/>
    </sheetView>
  </sheetViews>
  <sheetFormatPr defaultColWidth="8.7109375" defaultRowHeight="15"/>
  <cols>
    <col min="1" max="1" width="9.85546875" customWidth="1"/>
    <col min="2" max="2" width="31" bestFit="1" customWidth="1"/>
    <col min="3" max="8" width="13.5703125" customWidth="1"/>
    <col min="9" max="9" width="15.85546875" customWidth="1"/>
    <col min="10" max="23" width="13.5703125" customWidth="1"/>
  </cols>
  <sheetData>
    <row r="1" spans="2:9" hidden="1"/>
    <row r="2" spans="2:9" hidden="1"/>
    <row r="3" spans="2:9" hidden="1"/>
    <row r="4" spans="2:9" ht="15" customHeight="1">
      <c r="B4" s="256"/>
      <c r="C4" s="256"/>
      <c r="D4" s="256"/>
      <c r="E4" s="256"/>
      <c r="F4" s="256"/>
      <c r="G4" s="256"/>
      <c r="H4" s="256"/>
      <c r="I4" s="256"/>
    </row>
    <row r="5" spans="2:9" ht="15" customHeight="1">
      <c r="B5" s="256"/>
      <c r="C5" s="256"/>
      <c r="D5" s="256"/>
      <c r="E5" s="256"/>
      <c r="F5" s="256"/>
      <c r="G5" s="256"/>
      <c r="H5" s="256"/>
      <c r="I5" s="256"/>
    </row>
    <row r="6" spans="2:9" ht="15" customHeight="1">
      <c r="B6" s="256"/>
      <c r="C6" s="256"/>
      <c r="D6" s="256"/>
      <c r="E6" s="256"/>
      <c r="F6" s="256"/>
      <c r="G6" s="256"/>
      <c r="H6" s="256"/>
      <c r="I6" s="256"/>
    </row>
    <row r="7" spans="2:9" ht="15" customHeight="1">
      <c r="B7" s="50"/>
      <c r="C7" s="50"/>
      <c r="D7" s="50"/>
      <c r="E7" s="50"/>
      <c r="F7" s="50"/>
      <c r="G7" s="50"/>
      <c r="H7" s="50"/>
      <c r="I7" s="50"/>
    </row>
    <row r="8" spans="2:9" ht="15" customHeight="1">
      <c r="B8" s="50"/>
      <c r="C8" s="50"/>
      <c r="D8" s="50"/>
      <c r="E8" s="50"/>
      <c r="F8" s="50"/>
      <c r="G8" s="50"/>
      <c r="H8" s="50"/>
      <c r="I8" s="50"/>
    </row>
    <row r="9" spans="2:9" ht="15" customHeight="1">
      <c r="B9" s="50"/>
      <c r="C9" s="50"/>
      <c r="D9" s="50"/>
      <c r="E9" s="50"/>
      <c r="F9" s="50"/>
      <c r="G9" s="50"/>
      <c r="H9" s="50"/>
      <c r="I9" s="50"/>
    </row>
    <row r="10" spans="2:9" ht="15" customHeight="1">
      <c r="B10" s="50"/>
      <c r="C10" s="50"/>
      <c r="D10" s="50"/>
      <c r="E10" s="50"/>
      <c r="F10" s="50"/>
      <c r="G10" s="50"/>
      <c r="H10" s="50"/>
      <c r="I10" s="50"/>
    </row>
    <row r="11" spans="2:9" ht="15" customHeight="1">
      <c r="B11" s="50"/>
      <c r="C11" s="50"/>
      <c r="D11" s="50"/>
      <c r="E11" s="50"/>
      <c r="F11" s="50"/>
      <c r="G11" s="50"/>
      <c r="H11" s="50"/>
      <c r="I11" s="50"/>
    </row>
    <row r="12" spans="2:9" ht="15" customHeight="1">
      <c r="B12" s="50"/>
      <c r="C12" s="50"/>
      <c r="D12" s="50"/>
      <c r="E12" s="50"/>
      <c r="F12" s="50"/>
      <c r="G12" s="50"/>
      <c r="H12" s="50"/>
      <c r="I12" s="50"/>
    </row>
    <row r="13" spans="2:9" ht="20.100000000000001" customHeight="1">
      <c r="B13" s="4" t="s">
        <v>10</v>
      </c>
    </row>
    <row r="14" spans="2:9" ht="34.5" customHeight="1">
      <c r="B14" s="40" t="s">
        <v>56</v>
      </c>
      <c r="C14" s="49">
        <v>2025</v>
      </c>
      <c r="D14" s="49">
        <v>2026</v>
      </c>
      <c r="E14" s="49">
        <v>2027</v>
      </c>
      <c r="F14" s="49">
        <v>2028</v>
      </c>
      <c r="G14" s="49">
        <v>2029</v>
      </c>
      <c r="H14" s="49" t="s">
        <v>314</v>
      </c>
      <c r="I14" s="49" t="s">
        <v>30</v>
      </c>
    </row>
    <row r="15" spans="2:9" ht="20.45" customHeight="1">
      <c r="B15" s="25" t="s">
        <v>57</v>
      </c>
      <c r="C15" s="42">
        <v>7066</v>
      </c>
      <c r="D15" s="42" t="s">
        <v>19</v>
      </c>
      <c r="E15" s="42" t="s">
        <v>19</v>
      </c>
      <c r="F15" s="42" t="s">
        <v>19</v>
      </c>
      <c r="G15" s="42">
        <v>337789</v>
      </c>
      <c r="H15" s="42" t="s">
        <v>19</v>
      </c>
      <c r="I15" s="42">
        <v>344855</v>
      </c>
    </row>
    <row r="16" spans="2:9" ht="20.45" customHeight="1">
      <c r="B16" s="25" t="s">
        <v>58</v>
      </c>
      <c r="C16" s="54">
        <v>263274</v>
      </c>
      <c r="D16" s="54">
        <v>233333</v>
      </c>
      <c r="E16" s="54">
        <v>233333</v>
      </c>
      <c r="F16" s="54" t="s">
        <v>19</v>
      </c>
      <c r="G16" s="54">
        <v>312500</v>
      </c>
      <c r="H16" s="54">
        <v>312500</v>
      </c>
      <c r="I16" s="54">
        <v>1354940</v>
      </c>
    </row>
    <row r="17" spans="2:9" ht="20.45" customHeight="1">
      <c r="B17" s="26" t="s">
        <v>59</v>
      </c>
      <c r="C17" s="72">
        <v>270340</v>
      </c>
      <c r="D17" s="72">
        <v>233333</v>
      </c>
      <c r="E17" s="72">
        <v>233333</v>
      </c>
      <c r="F17" s="72" t="s">
        <v>19</v>
      </c>
      <c r="G17" s="72">
        <v>650289</v>
      </c>
      <c r="H17" s="72">
        <v>312500</v>
      </c>
      <c r="I17" s="72">
        <v>1699795</v>
      </c>
    </row>
    <row r="18" spans="2:9" ht="20.45" customHeight="1">
      <c r="B18" s="25" t="s">
        <v>60</v>
      </c>
      <c r="C18" s="42">
        <v>-742</v>
      </c>
      <c r="D18" s="42">
        <v>-811</v>
      </c>
      <c r="E18" s="42">
        <v>-811</v>
      </c>
      <c r="F18" s="42" t="s">
        <v>19</v>
      </c>
      <c r="G18" s="42">
        <v>-2877</v>
      </c>
      <c r="H18" s="42">
        <v>-1619</v>
      </c>
      <c r="I18" s="42">
        <v>-6860</v>
      </c>
    </row>
    <row r="19" spans="2:9" ht="15.75" customHeight="1" thickBot="1">
      <c r="B19" s="26" t="s">
        <v>61</v>
      </c>
      <c r="C19" s="55">
        <v>269598</v>
      </c>
      <c r="D19" s="55">
        <v>232522</v>
      </c>
      <c r="E19" s="55">
        <v>232522</v>
      </c>
      <c r="F19" s="55" t="s">
        <v>19</v>
      </c>
      <c r="G19" s="55">
        <v>647412</v>
      </c>
      <c r="H19" s="55">
        <v>310881</v>
      </c>
      <c r="I19" s="55">
        <v>1692935</v>
      </c>
    </row>
    <row r="20" spans="2:9" ht="15.75" thickTop="1">
      <c r="C20" s="62"/>
      <c r="D20" s="62"/>
      <c r="E20" s="62"/>
      <c r="F20" s="62"/>
      <c r="G20" s="62"/>
      <c r="H20" s="62"/>
      <c r="I20" s="62"/>
    </row>
    <row r="21" spans="2:9">
      <c r="C21" s="62"/>
      <c r="D21" s="62"/>
      <c r="E21" s="62"/>
      <c r="F21" s="62"/>
      <c r="G21" s="62"/>
      <c r="H21" s="62"/>
      <c r="I21" s="62"/>
    </row>
    <row r="22" spans="2:9" ht="15.75" thickBot="1">
      <c r="B22" s="6" t="s">
        <v>10</v>
      </c>
      <c r="C22" s="2"/>
      <c r="D22" s="2"/>
    </row>
    <row r="23" spans="2:9" ht="46.5" customHeight="1" thickBot="1">
      <c r="B23" s="257" t="s">
        <v>62</v>
      </c>
      <c r="C23" s="262" t="s">
        <v>63</v>
      </c>
      <c r="D23" s="264" t="s">
        <v>183</v>
      </c>
      <c r="E23" s="266" t="s">
        <v>64</v>
      </c>
      <c r="F23" s="259" t="s">
        <v>315</v>
      </c>
      <c r="G23" s="260"/>
      <c r="H23" s="261"/>
      <c r="I23" s="60" t="s">
        <v>316</v>
      </c>
    </row>
    <row r="24" spans="2:9" ht="30.75" thickBot="1">
      <c r="B24" s="258"/>
      <c r="C24" s="263"/>
      <c r="D24" s="265"/>
      <c r="E24" s="267"/>
      <c r="F24" s="59" t="s">
        <v>65</v>
      </c>
      <c r="G24" s="60" t="s">
        <v>66</v>
      </c>
      <c r="H24" s="60" t="s">
        <v>30</v>
      </c>
      <c r="I24" s="60" t="s">
        <v>30</v>
      </c>
    </row>
    <row r="25" spans="2:9" ht="25.5">
      <c r="B25" s="15" t="s">
        <v>68</v>
      </c>
      <c r="C25" s="225">
        <v>2027</v>
      </c>
      <c r="D25" s="41" t="s">
        <v>69</v>
      </c>
      <c r="E25" s="225" t="s">
        <v>70</v>
      </c>
      <c r="F25" s="224">
        <v>260214</v>
      </c>
      <c r="G25" s="226">
        <v>466666</v>
      </c>
      <c r="H25" s="224">
        <v>726880</v>
      </c>
      <c r="I25" s="224">
        <v>703560</v>
      </c>
    </row>
    <row r="26" spans="2:9" ht="25.5">
      <c r="B26" s="25" t="s">
        <v>71</v>
      </c>
      <c r="C26" s="74" t="s">
        <v>72</v>
      </c>
      <c r="D26" s="213" t="s">
        <v>73</v>
      </c>
      <c r="E26" s="73" t="s">
        <v>70</v>
      </c>
      <c r="F26" s="42">
        <v>7066</v>
      </c>
      <c r="G26" s="42">
        <v>337789</v>
      </c>
      <c r="H26" s="42">
        <v>344855</v>
      </c>
      <c r="I26" s="42">
        <v>332268</v>
      </c>
    </row>
    <row r="27" spans="2:9" ht="23.25" customHeight="1">
      <c r="B27" s="25" t="s">
        <v>311</v>
      </c>
      <c r="C27" s="74" t="s">
        <v>312</v>
      </c>
      <c r="D27" s="73" t="s">
        <v>313</v>
      </c>
      <c r="E27" s="73" t="s">
        <v>70</v>
      </c>
      <c r="F27" s="42">
        <v>3060</v>
      </c>
      <c r="G27" s="42">
        <v>625000</v>
      </c>
      <c r="H27" s="42">
        <v>628060</v>
      </c>
      <c r="I27" s="42" t="s">
        <v>19</v>
      </c>
    </row>
    <row r="28" spans="2:9" ht="16.5" customHeight="1">
      <c r="B28" s="25" t="s">
        <v>60</v>
      </c>
      <c r="C28" s="74"/>
      <c r="D28" s="73" t="s">
        <v>67</v>
      </c>
      <c r="E28" s="73" t="s">
        <v>67</v>
      </c>
      <c r="F28" s="42">
        <v>-742</v>
      </c>
      <c r="G28" s="42">
        <v>-6118</v>
      </c>
      <c r="H28" s="42">
        <v>-6860</v>
      </c>
      <c r="I28" s="42">
        <v>-3904</v>
      </c>
    </row>
    <row r="29" spans="2:9" ht="16.5" customHeight="1" thickBot="1">
      <c r="B29" s="26" t="s">
        <v>74</v>
      </c>
      <c r="C29" s="74"/>
      <c r="D29" s="73" t="s">
        <v>67</v>
      </c>
      <c r="E29" s="73" t="s">
        <v>67</v>
      </c>
      <c r="F29" s="55">
        <v>269598</v>
      </c>
      <c r="G29" s="55">
        <v>1423337</v>
      </c>
      <c r="H29" s="55">
        <v>1692935</v>
      </c>
      <c r="I29" s="55">
        <v>1031924</v>
      </c>
    </row>
    <row r="30" spans="2:9" ht="15.75" thickTop="1"/>
    <row r="34" spans="2:23">
      <c r="B34" s="177" t="s">
        <v>10</v>
      </c>
    </row>
    <row r="35" spans="2:23">
      <c r="B35" s="178" t="s">
        <v>226</v>
      </c>
      <c r="C35" s="179"/>
      <c r="D35" s="179">
        <v>2024</v>
      </c>
      <c r="E35" s="179" t="s">
        <v>211</v>
      </c>
      <c r="F35" s="179" t="s">
        <v>273</v>
      </c>
      <c r="G35" s="179" t="s">
        <v>228</v>
      </c>
      <c r="H35" s="179">
        <v>2023</v>
      </c>
      <c r="I35" s="179" t="s">
        <v>212</v>
      </c>
      <c r="J35" s="180" t="s">
        <v>251</v>
      </c>
      <c r="K35" s="181" t="s">
        <v>230</v>
      </c>
      <c r="L35" s="181">
        <v>2022</v>
      </c>
      <c r="M35" s="179" t="s">
        <v>252</v>
      </c>
      <c r="N35" s="180" t="s">
        <v>253</v>
      </c>
      <c r="O35" s="181" t="s">
        <v>233</v>
      </c>
      <c r="P35" s="181">
        <v>2021</v>
      </c>
      <c r="Q35" s="179" t="s">
        <v>254</v>
      </c>
      <c r="R35" s="180" t="s">
        <v>255</v>
      </c>
      <c r="S35" s="181" t="s">
        <v>236</v>
      </c>
      <c r="T35" s="181">
        <v>2020</v>
      </c>
      <c r="U35" s="181" t="s">
        <v>256</v>
      </c>
      <c r="V35" s="181" t="s">
        <v>257</v>
      </c>
      <c r="W35" s="181" t="s">
        <v>258</v>
      </c>
    </row>
    <row r="36" spans="2:23">
      <c r="B36" s="182" t="s">
        <v>279</v>
      </c>
      <c r="C36" s="183">
        <v>0</v>
      </c>
      <c r="D36" s="183">
        <v>0</v>
      </c>
      <c r="E36" s="183">
        <v>2147796</v>
      </c>
      <c r="F36" s="183">
        <v>2133148</v>
      </c>
      <c r="G36" s="183">
        <v>1968173</v>
      </c>
      <c r="H36" s="183">
        <v>1854093</v>
      </c>
      <c r="I36" s="183">
        <v>3911139</v>
      </c>
      <c r="J36" s="183">
        <v>3662763</v>
      </c>
      <c r="K36" s="183">
        <v>3964520</v>
      </c>
      <c r="L36" s="183">
        <v>3959805</v>
      </c>
      <c r="M36" s="183">
        <v>5577738</v>
      </c>
      <c r="N36" s="183">
        <v>5259126</v>
      </c>
      <c r="O36" s="183">
        <v>4882483</v>
      </c>
      <c r="P36" s="183">
        <v>5601097</v>
      </c>
      <c r="Q36" s="183">
        <v>5605439</v>
      </c>
      <c r="R36" s="183">
        <v>7523214</v>
      </c>
      <c r="S36" s="183">
        <v>8804151</v>
      </c>
      <c r="T36" s="183">
        <v>7812981</v>
      </c>
      <c r="U36" s="183">
        <v>8712222</v>
      </c>
      <c r="V36" s="183">
        <v>8231132</v>
      </c>
      <c r="W36" s="183">
        <v>8022316</v>
      </c>
    </row>
    <row r="37" spans="2:23">
      <c r="B37" s="182" t="s">
        <v>280</v>
      </c>
      <c r="C37" s="184"/>
      <c r="D37" s="184"/>
      <c r="E37" s="184"/>
      <c r="F37" s="184"/>
      <c r="G37" s="184"/>
      <c r="H37" s="184"/>
      <c r="I37" s="184"/>
      <c r="J37" s="185"/>
      <c r="K37" s="185"/>
      <c r="L37" s="185"/>
      <c r="M37" s="185"/>
      <c r="N37" s="185"/>
      <c r="O37" s="185"/>
      <c r="P37" s="185"/>
      <c r="Q37" s="185"/>
      <c r="R37" s="185">
        <v>16648</v>
      </c>
      <c r="S37" s="185">
        <v>25449</v>
      </c>
      <c r="T37" s="185">
        <v>31290</v>
      </c>
      <c r="U37" s="185">
        <v>156765</v>
      </c>
      <c r="V37" s="185">
        <v>184910</v>
      </c>
      <c r="W37" s="185">
        <v>181570</v>
      </c>
    </row>
    <row r="38" spans="2:23">
      <c r="B38" s="182" t="s">
        <v>281</v>
      </c>
      <c r="C38" s="186">
        <v>0</v>
      </c>
      <c r="D38" s="186">
        <f>D36+D37</f>
        <v>0</v>
      </c>
      <c r="E38" s="186">
        <v>2147796</v>
      </c>
      <c r="F38" s="186">
        <f t="shared" ref="F38:W38" si="0">F36+F37</f>
        <v>2133148</v>
      </c>
      <c r="G38" s="186">
        <f t="shared" si="0"/>
        <v>1968173</v>
      </c>
      <c r="H38" s="186">
        <f t="shared" si="0"/>
        <v>1854093</v>
      </c>
      <c r="I38" s="186">
        <f t="shared" si="0"/>
        <v>3911139</v>
      </c>
      <c r="J38" s="186">
        <f t="shared" si="0"/>
        <v>3662763</v>
      </c>
      <c r="K38" s="186">
        <f t="shared" si="0"/>
        <v>3964520</v>
      </c>
      <c r="L38" s="186">
        <f t="shared" si="0"/>
        <v>3959805</v>
      </c>
      <c r="M38" s="186">
        <f t="shared" si="0"/>
        <v>5577738</v>
      </c>
      <c r="N38" s="186">
        <f t="shared" si="0"/>
        <v>5259126</v>
      </c>
      <c r="O38" s="186">
        <f t="shared" si="0"/>
        <v>4882483</v>
      </c>
      <c r="P38" s="186">
        <f t="shared" si="0"/>
        <v>5601097</v>
      </c>
      <c r="Q38" s="186">
        <f t="shared" si="0"/>
        <v>5605439</v>
      </c>
      <c r="R38" s="186">
        <f t="shared" si="0"/>
        <v>7539862</v>
      </c>
      <c r="S38" s="186">
        <f t="shared" si="0"/>
        <v>8829600</v>
      </c>
      <c r="T38" s="186">
        <f t="shared" si="0"/>
        <v>7844271</v>
      </c>
      <c r="U38" s="186">
        <f t="shared" si="0"/>
        <v>8868987</v>
      </c>
      <c r="V38" s="186">
        <f t="shared" si="0"/>
        <v>8416042</v>
      </c>
      <c r="W38" s="186">
        <f t="shared" si="0"/>
        <v>8203886</v>
      </c>
    </row>
    <row r="39" spans="2:23">
      <c r="B39" s="187" t="s">
        <v>282</v>
      </c>
      <c r="C39" s="188">
        <v>1692935</v>
      </c>
      <c r="D39" s="188">
        <v>1031924</v>
      </c>
      <c r="E39" s="188">
        <v>1053013</v>
      </c>
      <c r="F39" s="188">
        <v>1022938</v>
      </c>
      <c r="G39" s="188">
        <v>1045889</v>
      </c>
      <c r="H39" s="188">
        <v>1014000</v>
      </c>
      <c r="I39" s="188">
        <v>1043551</v>
      </c>
      <c r="J39" s="188">
        <v>1009743</v>
      </c>
      <c r="K39" s="183">
        <v>1036980</v>
      </c>
      <c r="L39" s="183">
        <v>999261</v>
      </c>
      <c r="M39" s="183">
        <v>0</v>
      </c>
      <c r="N39" s="183">
        <v>0</v>
      </c>
      <c r="O39" s="183">
        <v>0</v>
      </c>
      <c r="P39" s="183">
        <v>428363</v>
      </c>
      <c r="Q39" s="183">
        <v>407842</v>
      </c>
      <c r="R39" s="183">
        <v>392068</v>
      </c>
      <c r="S39" s="183">
        <v>371971</v>
      </c>
      <c r="T39" s="183">
        <v>1041440</v>
      </c>
      <c r="U39" s="183">
        <v>1079872</v>
      </c>
      <c r="V39" s="183">
        <v>1148246</v>
      </c>
      <c r="W39" s="183">
        <v>1214732</v>
      </c>
    </row>
    <row r="40" spans="2:23" ht="15.75" thickBot="1">
      <c r="B40" s="189" t="s">
        <v>283</v>
      </c>
      <c r="C40" s="190">
        <f>SUM(C38:C39)</f>
        <v>1692935</v>
      </c>
      <c r="D40" s="190">
        <f>SUM(D38:D39)</f>
        <v>1031924</v>
      </c>
      <c r="E40" s="190">
        <f>E38+E39</f>
        <v>3200809</v>
      </c>
      <c r="F40" s="190">
        <f t="shared" ref="F40:W40" si="1">F38+F39</f>
        <v>3156086</v>
      </c>
      <c r="G40" s="190">
        <f t="shared" si="1"/>
        <v>3014062</v>
      </c>
      <c r="H40" s="190">
        <f t="shared" si="1"/>
        <v>2868093</v>
      </c>
      <c r="I40" s="190">
        <f t="shared" si="1"/>
        <v>4954690</v>
      </c>
      <c r="J40" s="190">
        <f t="shared" si="1"/>
        <v>4672506</v>
      </c>
      <c r="K40" s="190">
        <f t="shared" si="1"/>
        <v>5001500</v>
      </c>
      <c r="L40" s="190">
        <f t="shared" si="1"/>
        <v>4959066</v>
      </c>
      <c r="M40" s="190">
        <f t="shared" si="1"/>
        <v>5577738</v>
      </c>
      <c r="N40" s="190">
        <f t="shared" si="1"/>
        <v>5259126</v>
      </c>
      <c r="O40" s="190">
        <f t="shared" si="1"/>
        <v>4882483</v>
      </c>
      <c r="P40" s="190">
        <f t="shared" si="1"/>
        <v>6029460</v>
      </c>
      <c r="Q40" s="190">
        <f t="shared" si="1"/>
        <v>6013281</v>
      </c>
      <c r="R40" s="190">
        <f t="shared" si="1"/>
        <v>7931930</v>
      </c>
      <c r="S40" s="190">
        <f t="shared" si="1"/>
        <v>9201571</v>
      </c>
      <c r="T40" s="190">
        <f t="shared" si="1"/>
        <v>8885711</v>
      </c>
      <c r="U40" s="190">
        <f t="shared" si="1"/>
        <v>9948859</v>
      </c>
      <c r="V40" s="190">
        <f t="shared" si="1"/>
        <v>9564288</v>
      </c>
      <c r="W40" s="190">
        <f t="shared" si="1"/>
        <v>9418618</v>
      </c>
    </row>
    <row r="41" spans="2:23" s="198" customFormat="1" ht="12" thickTop="1">
      <c r="C41" s="199"/>
      <c r="F41" s="199"/>
    </row>
    <row r="42" spans="2:23" s="198" customFormat="1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2:23" s="198" customFormat="1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2:23" s="198" customFormat="1" ht="11.25"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</row>
    <row r="45" spans="2:23" s="198" customFormat="1" ht="11.25"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</row>
    <row r="47" spans="2:23">
      <c r="B47" s="177" t="s">
        <v>10</v>
      </c>
    </row>
    <row r="48" spans="2:23">
      <c r="B48" s="178" t="s">
        <v>226</v>
      </c>
      <c r="C48" s="179"/>
      <c r="D48" s="179">
        <v>2024</v>
      </c>
      <c r="E48" s="179" t="s">
        <v>211</v>
      </c>
      <c r="F48" s="180" t="s">
        <v>273</v>
      </c>
      <c r="G48" s="179" t="s">
        <v>228</v>
      </c>
      <c r="H48" s="179">
        <v>2023</v>
      </c>
      <c r="I48" s="179" t="s">
        <v>212</v>
      </c>
      <c r="J48" s="180" t="s">
        <v>251</v>
      </c>
      <c r="K48" s="181" t="s">
        <v>230</v>
      </c>
      <c r="L48" s="181">
        <v>2022</v>
      </c>
      <c r="M48" s="179" t="s">
        <v>252</v>
      </c>
      <c r="N48" s="180" t="s">
        <v>253</v>
      </c>
      <c r="O48" s="181" t="s">
        <v>233</v>
      </c>
      <c r="P48" s="181">
        <v>2021</v>
      </c>
      <c r="Q48" s="179" t="s">
        <v>254</v>
      </c>
      <c r="R48" s="180" t="s">
        <v>255</v>
      </c>
      <c r="S48" s="181" t="s">
        <v>236</v>
      </c>
      <c r="T48" s="181">
        <v>2020</v>
      </c>
      <c r="U48" s="181" t="s">
        <v>256</v>
      </c>
      <c r="V48" s="181" t="s">
        <v>257</v>
      </c>
      <c r="W48" s="181" t="s">
        <v>258</v>
      </c>
    </row>
    <row r="49" spans="2:23">
      <c r="B49" s="182" t="s">
        <v>284</v>
      </c>
      <c r="C49" s="184">
        <f>C40</f>
        <v>1692935</v>
      </c>
      <c r="D49" s="184">
        <f>D40</f>
        <v>1031924</v>
      </c>
      <c r="E49" s="184">
        <v>3200809</v>
      </c>
      <c r="F49" s="184">
        <f t="shared" ref="F49:W49" si="2">F40</f>
        <v>3156086</v>
      </c>
      <c r="G49" s="184">
        <f t="shared" si="2"/>
        <v>3014062</v>
      </c>
      <c r="H49" s="184">
        <f t="shared" si="2"/>
        <v>2868093</v>
      </c>
      <c r="I49" s="184">
        <f t="shared" si="2"/>
        <v>4954690</v>
      </c>
      <c r="J49" s="184">
        <f t="shared" si="2"/>
        <v>4672506</v>
      </c>
      <c r="K49" s="184">
        <f t="shared" si="2"/>
        <v>5001500</v>
      </c>
      <c r="L49" s="184">
        <f t="shared" si="2"/>
        <v>4959066</v>
      </c>
      <c r="M49" s="184">
        <f t="shared" si="2"/>
        <v>5577738</v>
      </c>
      <c r="N49" s="184">
        <f t="shared" si="2"/>
        <v>5259126</v>
      </c>
      <c r="O49" s="184">
        <f t="shared" si="2"/>
        <v>4882483</v>
      </c>
      <c r="P49" s="184">
        <f t="shared" si="2"/>
        <v>6029460</v>
      </c>
      <c r="Q49" s="184">
        <f t="shared" si="2"/>
        <v>6013281</v>
      </c>
      <c r="R49" s="184">
        <f t="shared" si="2"/>
        <v>7931930</v>
      </c>
      <c r="S49" s="184">
        <f t="shared" si="2"/>
        <v>9201571</v>
      </c>
      <c r="T49" s="184">
        <f t="shared" si="2"/>
        <v>8885711</v>
      </c>
      <c r="U49" s="184">
        <f t="shared" si="2"/>
        <v>9948859</v>
      </c>
      <c r="V49" s="184">
        <f t="shared" si="2"/>
        <v>9564288</v>
      </c>
      <c r="W49" s="184">
        <f t="shared" si="2"/>
        <v>9418618</v>
      </c>
    </row>
    <row r="50" spans="2:23">
      <c r="B50" s="182" t="s">
        <v>285</v>
      </c>
      <c r="C50" s="191">
        <f>-'BP (Ativo)'!C11</f>
        <v>-588012</v>
      </c>
      <c r="D50" s="191">
        <f>-'BP (Ativo)'!D11</f>
        <v>-233739</v>
      </c>
      <c r="E50" s="191">
        <f>-'BP (Ativo)'!E11</f>
        <v>-2135269</v>
      </c>
      <c r="F50" s="191">
        <f>-'BP (Ativo)'!F11</f>
        <v>-309091</v>
      </c>
      <c r="G50" s="191">
        <f>-'BP (Ativo)'!G11</f>
        <v>-199059</v>
      </c>
      <c r="H50" s="191">
        <f>-'BP (Ativo)'!H11</f>
        <v>-361954</v>
      </c>
      <c r="I50" s="191">
        <f>-'BP (Ativo)'!I11</f>
        <v>-530682</v>
      </c>
      <c r="J50" s="191">
        <f>-'BP (Ativo)'!J11</f>
        <v>-544277</v>
      </c>
      <c r="K50" s="191">
        <f>-'BP (Ativo)'!K11</f>
        <v>-325711</v>
      </c>
      <c r="L50" s="191">
        <f>-'BP (Ativo)'!L11</f>
        <v>-292980</v>
      </c>
      <c r="M50" s="191">
        <f>-'BP (Ativo)'!M11</f>
        <v>-598888</v>
      </c>
      <c r="N50" s="191">
        <f>-'BP (Ativo)'!N11</f>
        <v>-421321</v>
      </c>
      <c r="O50" s="191">
        <f>-'BP (Ativo)'!O11</f>
        <v>-342470</v>
      </c>
      <c r="P50" s="191">
        <f>-'BP (Ativo)'!P11</f>
        <v>-123071</v>
      </c>
      <c r="Q50" s="191">
        <f>-'BP (Ativo)'!Q11</f>
        <v>-160268</v>
      </c>
      <c r="R50" s="191">
        <f>-'BP (Ativo)'!R11</f>
        <v>-743809</v>
      </c>
      <c r="S50" s="191">
        <f>-'BP (Ativo)'!S11</f>
        <v>-550820</v>
      </c>
      <c r="T50" s="191">
        <f>-'BP (Ativo)'!T11</f>
        <v>-384397</v>
      </c>
      <c r="U50" s="191">
        <f>-'BP (Ativo)'!U11</f>
        <v>-296513</v>
      </c>
      <c r="V50" s="191">
        <f>-'BP (Ativo)'!V11</f>
        <v>-248567</v>
      </c>
      <c r="W50" s="191">
        <f>-'BP (Ativo)'!W11</f>
        <v>-346754</v>
      </c>
    </row>
    <row r="51" spans="2:23">
      <c r="B51" s="182" t="s">
        <v>286</v>
      </c>
      <c r="C51" s="191">
        <f>-'BP (Ativo)'!C12-'BP (Ativo)'!C32</f>
        <v>-790929</v>
      </c>
      <c r="D51" s="191">
        <f>-'BP (Ativo)'!D12-'BP (Ativo)'!D32</f>
        <v>-308827</v>
      </c>
      <c r="E51" s="191">
        <f>-'BP (Ativo)'!E12-'BP (Ativo)'!E32</f>
        <v>-1369422</v>
      </c>
      <c r="F51" s="191">
        <f>-'BP (Ativo)'!F12-'BP (Ativo)'!F32</f>
        <v>-849511</v>
      </c>
      <c r="G51" s="191">
        <f>-'BP (Ativo)'!G12-'BP (Ativo)'!G32</f>
        <v>-1053718</v>
      </c>
      <c r="H51" s="191">
        <f>-'BP (Ativo)'!H12-'BP (Ativo)'!H32</f>
        <v>-575564</v>
      </c>
      <c r="I51" s="191">
        <f>-'BP (Ativo)'!I12-'BP (Ativo)'!I32</f>
        <v>-1205707</v>
      </c>
      <c r="J51" s="191">
        <f>-'BP (Ativo)'!J12-'BP (Ativo)'!J32</f>
        <v>-753507</v>
      </c>
      <c r="K51" s="191">
        <f>-'BP (Ativo)'!K12-'BP (Ativo)'!K32</f>
        <v>-1296818</v>
      </c>
      <c r="L51" s="191">
        <f>-'BP (Ativo)'!L12-'BP (Ativo)'!L32</f>
        <v>-1357464</v>
      </c>
      <c r="M51" s="191">
        <f>-'BP (Ativo)'!M12-'BP (Ativo)'!M32</f>
        <v>-1584890</v>
      </c>
      <c r="N51" s="191">
        <f>-'BP (Ativo)'!N12-'BP (Ativo)'!N32</f>
        <v>-1033526</v>
      </c>
      <c r="O51" s="191">
        <f>-'BP (Ativo)'!O12-'BP (Ativo)'!O32</f>
        <v>-807395</v>
      </c>
      <c r="P51" s="191">
        <f>-'BP (Ativo)'!P12-'BP (Ativo)'!P32</f>
        <v>-1137899</v>
      </c>
      <c r="Q51" s="191">
        <f>-'BP (Ativo)'!Q12-'BP (Ativo)'!Q32</f>
        <v>-893460</v>
      </c>
      <c r="R51" s="191">
        <f>-'BP (Ativo)'!R12-'BP (Ativo)'!R32</f>
        <v>-1562745</v>
      </c>
      <c r="S51" s="191">
        <f>-'BP (Ativo)'!S12-'BP (Ativo)'!S32</f>
        <v>-1121788</v>
      </c>
      <c r="T51" s="191">
        <f>-'BP (Ativo)'!T12-'BP (Ativo)'!T32</f>
        <v>-1386762</v>
      </c>
      <c r="U51" s="191">
        <f>-'BP (Ativo)'!U12-'BP (Ativo)'!U32</f>
        <v>-1467085</v>
      </c>
      <c r="V51" s="191">
        <f>-'BP (Ativo)'!V12-'BP (Ativo)'!V32</f>
        <v>-1112461</v>
      </c>
      <c r="W51" s="191">
        <f>-'BP (Ativo)'!W12-'BP (Ativo)'!W32</f>
        <v>-510381</v>
      </c>
    </row>
    <row r="52" spans="2:23">
      <c r="B52" s="197" t="s">
        <v>289</v>
      </c>
      <c r="C52" s="215">
        <v>-1</v>
      </c>
      <c r="D52" s="215">
        <v>0</v>
      </c>
      <c r="E52" s="191">
        <v>-499910</v>
      </c>
      <c r="F52" s="191">
        <v>-486625</v>
      </c>
      <c r="G52" s="191">
        <v>-410083</v>
      </c>
      <c r="H52" s="191">
        <v>-368051</v>
      </c>
      <c r="I52" s="191">
        <v>-336789</v>
      </c>
      <c r="J52" s="191">
        <v>-234362</v>
      </c>
      <c r="K52" s="196">
        <v>-599483</v>
      </c>
      <c r="L52" s="196">
        <v>-612208</v>
      </c>
      <c r="M52" s="196">
        <v>-721095</v>
      </c>
      <c r="N52" s="196">
        <v>-846524</v>
      </c>
      <c r="O52" s="196">
        <v>-756399</v>
      </c>
      <c r="P52" s="196">
        <v>-1213046</v>
      </c>
      <c r="Q52" s="196">
        <v>-1302639</v>
      </c>
      <c r="R52" s="196">
        <v>-1290704</v>
      </c>
      <c r="S52" s="196">
        <v>-2761582</v>
      </c>
      <c r="T52" s="196">
        <v>-2948930</v>
      </c>
      <c r="U52" s="196">
        <v>-3284142</v>
      </c>
      <c r="V52" s="196">
        <v>-3281491</v>
      </c>
      <c r="W52" s="196">
        <v>-3005184</v>
      </c>
    </row>
    <row r="53" spans="2:23" ht="15.75" thickBot="1">
      <c r="B53" s="189" t="s">
        <v>287</v>
      </c>
      <c r="C53" s="192">
        <f>SUM(C49:C52)</f>
        <v>313993</v>
      </c>
      <c r="D53" s="192">
        <f>SUM(D49:D52)</f>
        <v>489358</v>
      </c>
      <c r="E53" s="192">
        <f>SUM(E49:E52)</f>
        <v>-803792</v>
      </c>
      <c r="F53" s="192">
        <f t="shared" ref="F53:W53" si="3">SUM(F49:F52)</f>
        <v>1510859</v>
      </c>
      <c r="G53" s="192">
        <f t="shared" si="3"/>
        <v>1351202</v>
      </c>
      <c r="H53" s="192">
        <f t="shared" si="3"/>
        <v>1562524</v>
      </c>
      <c r="I53" s="192">
        <f t="shared" si="3"/>
        <v>2881512</v>
      </c>
      <c r="J53" s="192">
        <f t="shared" si="3"/>
        <v>3140360</v>
      </c>
      <c r="K53" s="192">
        <f t="shared" si="3"/>
        <v>2779488</v>
      </c>
      <c r="L53" s="192">
        <f t="shared" si="3"/>
        <v>2696414</v>
      </c>
      <c r="M53" s="192">
        <f t="shared" si="3"/>
        <v>2672865</v>
      </c>
      <c r="N53" s="192">
        <f t="shared" si="3"/>
        <v>2957755</v>
      </c>
      <c r="O53" s="192">
        <f t="shared" si="3"/>
        <v>2976219</v>
      </c>
      <c r="P53" s="192">
        <f t="shared" si="3"/>
        <v>3555444</v>
      </c>
      <c r="Q53" s="192">
        <f t="shared" si="3"/>
        <v>3656914</v>
      </c>
      <c r="R53" s="192">
        <f t="shared" si="3"/>
        <v>4334672</v>
      </c>
      <c r="S53" s="192">
        <f t="shared" si="3"/>
        <v>4767381</v>
      </c>
      <c r="T53" s="192">
        <f t="shared" si="3"/>
        <v>4165622</v>
      </c>
      <c r="U53" s="192">
        <f t="shared" si="3"/>
        <v>4901119</v>
      </c>
      <c r="V53" s="192">
        <f t="shared" si="3"/>
        <v>4921769</v>
      </c>
      <c r="W53" s="192">
        <f t="shared" si="3"/>
        <v>5556299</v>
      </c>
    </row>
    <row r="54" spans="2:23" ht="15.75" thickTop="1"/>
    <row r="55" spans="2:23">
      <c r="B55" s="193" t="s">
        <v>288</v>
      </c>
    </row>
    <row r="56" spans="2:23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  <row r="57" spans="2:23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</row>
    <row r="58" spans="2:23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</row>
    <row r="59" spans="2:23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</sheetData>
  <mergeCells count="6">
    <mergeCell ref="B4:I6"/>
    <mergeCell ref="B23:B24"/>
    <mergeCell ref="F23:H23"/>
    <mergeCell ref="C23:C24"/>
    <mergeCell ref="D23:D24"/>
    <mergeCell ref="E23:E24"/>
  </mergeCells>
  <conditionalFormatting sqref="B36:B38 B40 B49:W53">
    <cfRule type="expression" dxfId="14" priority="9">
      <formula>MOD(ROW(),2)=0</formula>
    </cfRule>
  </conditionalFormatting>
  <conditionalFormatting sqref="B15:I19 B39">
    <cfRule type="expression" dxfId="13" priority="8">
      <formula>MOD(ROW(),2)=0</formula>
    </cfRule>
  </conditionalFormatting>
  <conditionalFormatting sqref="B25:I29">
    <cfRule type="expression" dxfId="12" priority="11">
      <formula>MOD(ROW(),2)=0</formula>
    </cfRule>
  </conditionalFormatting>
  <conditionalFormatting sqref="C20:I21">
    <cfRule type="cellIs" dxfId="11" priority="21" operator="notEqual">
      <formula>0</formula>
    </cfRule>
  </conditionalFormatting>
  <conditionalFormatting sqref="C36:W40">
    <cfRule type="expression" dxfId="10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7"/>
  <sheetViews>
    <sheetView showGridLines="0" showRowColHeaders="0" workbookViewId="0">
      <selection activeCell="D18" sqref="D18"/>
    </sheetView>
  </sheetViews>
  <sheetFormatPr defaultColWidth="9.140625" defaultRowHeight="15"/>
  <cols>
    <col min="1" max="1" width="13.7109375" style="27" customWidth="1"/>
    <col min="2" max="2" width="49.7109375" style="27" customWidth="1"/>
    <col min="3" max="4" width="22.28515625" style="27" customWidth="1"/>
    <col min="5" max="5" width="18.42578125" style="27" customWidth="1"/>
    <col min="6" max="7" width="9.140625" style="27" customWidth="1"/>
    <col min="8" max="16384" width="9.140625" style="27"/>
  </cols>
  <sheetData>
    <row r="7" spans="2:4">
      <c r="B7" s="6" t="s">
        <v>75</v>
      </c>
      <c r="C7" s="3"/>
      <c r="D7" s="3"/>
    </row>
    <row r="8" spans="2:4">
      <c r="B8" s="268" t="s">
        <v>76</v>
      </c>
      <c r="C8" s="31" t="s">
        <v>77</v>
      </c>
    </row>
    <row r="9" spans="2:4" ht="21.6" customHeight="1">
      <c r="B9" s="268"/>
      <c r="C9" s="31" t="s">
        <v>302</v>
      </c>
    </row>
    <row r="10" spans="2:4" ht="17.45" customHeight="1">
      <c r="B10" s="24" t="s">
        <v>78</v>
      </c>
      <c r="C10" s="33">
        <v>34</v>
      </c>
    </row>
    <row r="11" spans="2:4" ht="17.45" customHeight="1">
      <c r="B11" s="29"/>
      <c r="C11" s="34"/>
    </row>
    <row r="12" spans="2:4" ht="17.45" customHeight="1">
      <c r="B12" s="24" t="s">
        <v>79</v>
      </c>
      <c r="C12" s="33">
        <v>55</v>
      </c>
    </row>
    <row r="13" spans="2:4" ht="17.45" customHeight="1">
      <c r="B13" s="29"/>
      <c r="C13" s="34"/>
    </row>
    <row r="14" spans="2:4" ht="17.45" customHeight="1">
      <c r="B14" s="24" t="s">
        <v>80</v>
      </c>
      <c r="C14" s="33">
        <v>979</v>
      </c>
    </row>
    <row r="15" spans="2:4" ht="17.45" customHeight="1">
      <c r="B15" s="29"/>
      <c r="C15" s="34"/>
    </row>
    <row r="16" spans="2:4" ht="17.45" customHeight="1">
      <c r="B16" s="30" t="s">
        <v>81</v>
      </c>
      <c r="C16" s="32">
        <f>C17+C18</f>
        <v>141</v>
      </c>
    </row>
    <row r="17" spans="2:3" ht="17.45" customHeight="1">
      <c r="B17" s="29" t="s">
        <v>82</v>
      </c>
      <c r="C17" s="61">
        <v>86</v>
      </c>
    </row>
    <row r="18" spans="2:3" ht="17.45" customHeight="1">
      <c r="B18" s="29" t="s">
        <v>83</v>
      </c>
      <c r="C18" s="61">
        <v>55</v>
      </c>
    </row>
    <row r="19" spans="2:3" ht="17.45" customHeight="1">
      <c r="B19" s="24" t="s">
        <v>43</v>
      </c>
      <c r="C19" s="32">
        <f>C16+C14+C12+C10</f>
        <v>1209</v>
      </c>
    </row>
    <row r="20" spans="2:3" ht="17.45" customHeight="1">
      <c r="C20" s="28"/>
    </row>
    <row r="21" spans="2:3" ht="23.25">
      <c r="B21" s="108" t="s">
        <v>220</v>
      </c>
    </row>
    <row r="22" spans="2:3" ht="23.25">
      <c r="B22" s="108"/>
    </row>
    <row r="24" spans="2:3" hidden="1"/>
    <row r="25" spans="2:3" hidden="1"/>
    <row r="26" spans="2:3" hidden="1"/>
    <row r="27" spans="2:3" hidden="1"/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6"/>
  <sheetViews>
    <sheetView showGridLines="0" showRowColHeaders="0" zoomScale="70" zoomScaleNormal="70" workbookViewId="0">
      <selection activeCell="G13" sqref="G13"/>
    </sheetView>
  </sheetViews>
  <sheetFormatPr defaultColWidth="9.140625" defaultRowHeight="15"/>
  <cols>
    <col min="1" max="1" width="9.85546875" customWidth="1"/>
    <col min="2" max="2" width="62.28515625" customWidth="1"/>
    <col min="3" max="3" width="19.85546875" customWidth="1"/>
    <col min="4" max="4" width="17.140625" customWidth="1"/>
    <col min="5" max="23" width="13.28515625" customWidth="1"/>
    <col min="16382" max="16384" width="10.42578125" customWidth="1"/>
  </cols>
  <sheetData>
    <row r="6" spans="2:23">
      <c r="B6" s="256"/>
      <c r="C6" s="256"/>
      <c r="D6" s="256"/>
      <c r="E6" s="269"/>
      <c r="F6" s="269"/>
      <c r="G6" s="269"/>
      <c r="H6" s="269"/>
    </row>
    <row r="7" spans="2:23">
      <c r="B7" s="269"/>
      <c r="C7" s="269"/>
      <c r="D7" s="269"/>
      <c r="E7" s="269"/>
      <c r="F7" s="269"/>
      <c r="G7" s="269"/>
      <c r="H7" s="269"/>
    </row>
    <row r="8" spans="2:23">
      <c r="B8" s="6" t="s">
        <v>10</v>
      </c>
      <c r="C8" s="6"/>
      <c r="D8" s="6"/>
      <c r="E8" s="2"/>
      <c r="F8" s="2"/>
      <c r="G8" s="2"/>
      <c r="H8" s="2"/>
    </row>
    <row r="9" spans="2:23">
      <c r="B9" s="77"/>
      <c r="C9" s="164" t="s">
        <v>302</v>
      </c>
      <c r="D9" s="164">
        <v>2024</v>
      </c>
      <c r="E9" s="164" t="s">
        <v>211</v>
      </c>
      <c r="F9" s="112" t="s">
        <v>273</v>
      </c>
      <c r="G9" s="112" t="s">
        <v>228</v>
      </c>
      <c r="H9" s="82">
        <v>2023</v>
      </c>
      <c r="I9" s="164" t="s">
        <v>212</v>
      </c>
      <c r="J9" s="141" t="s">
        <v>251</v>
      </c>
      <c r="K9" s="82" t="s">
        <v>230</v>
      </c>
      <c r="L9" s="82">
        <v>2022</v>
      </c>
      <c r="M9" s="164" t="s">
        <v>252</v>
      </c>
      <c r="N9" s="141" t="s">
        <v>253</v>
      </c>
      <c r="O9" s="82" t="s">
        <v>233</v>
      </c>
      <c r="P9" s="82">
        <v>2021</v>
      </c>
      <c r="Q9" s="164" t="s">
        <v>254</v>
      </c>
      <c r="R9" s="141" t="s">
        <v>255</v>
      </c>
      <c r="S9" s="82" t="s">
        <v>236</v>
      </c>
      <c r="T9" s="82">
        <v>2020</v>
      </c>
      <c r="U9" s="82" t="s">
        <v>256</v>
      </c>
      <c r="V9" s="82" t="s">
        <v>257</v>
      </c>
      <c r="W9" s="82" t="s">
        <v>258</v>
      </c>
    </row>
    <row r="10" spans="2:23">
      <c r="B10" s="26" t="s">
        <v>84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2:23">
      <c r="B11" s="36" t="s">
        <v>85</v>
      </c>
      <c r="C11" s="89">
        <v>588012</v>
      </c>
      <c r="D11" s="89">
        <v>233739</v>
      </c>
      <c r="E11" s="89">
        <v>2135269</v>
      </c>
      <c r="F11" s="89">
        <v>309091</v>
      </c>
      <c r="G11" s="89">
        <v>199059</v>
      </c>
      <c r="H11" s="89">
        <v>361954</v>
      </c>
      <c r="I11" s="89">
        <v>530682</v>
      </c>
      <c r="J11" s="89">
        <v>544277</v>
      </c>
      <c r="K11" s="89">
        <v>325711</v>
      </c>
      <c r="L11" s="89">
        <v>292980</v>
      </c>
      <c r="M11" s="89">
        <v>598888</v>
      </c>
      <c r="N11" s="89">
        <v>421321</v>
      </c>
      <c r="O11" s="89">
        <v>342470</v>
      </c>
      <c r="P11" s="89">
        <v>123071</v>
      </c>
      <c r="Q11" s="89">
        <v>160268</v>
      </c>
      <c r="R11" s="89">
        <v>743809</v>
      </c>
      <c r="S11" s="89">
        <v>550820</v>
      </c>
      <c r="T11" s="89">
        <v>384397</v>
      </c>
      <c r="U11" s="89">
        <v>296513</v>
      </c>
      <c r="V11" s="89">
        <v>248567</v>
      </c>
      <c r="W11" s="89">
        <v>346754</v>
      </c>
    </row>
    <row r="12" spans="2:23">
      <c r="B12" s="36" t="s">
        <v>86</v>
      </c>
      <c r="C12" s="89">
        <v>762786</v>
      </c>
      <c r="D12" s="89">
        <v>224298</v>
      </c>
      <c r="E12" s="89">
        <v>1296180</v>
      </c>
      <c r="F12" s="89">
        <v>803231</v>
      </c>
      <c r="G12" s="89">
        <v>1016027</v>
      </c>
      <c r="H12" s="89">
        <v>575564</v>
      </c>
      <c r="I12" s="89">
        <v>1205707</v>
      </c>
      <c r="J12" s="89">
        <v>750986</v>
      </c>
      <c r="K12" s="89">
        <v>1290745</v>
      </c>
      <c r="L12" s="89">
        <v>1352359</v>
      </c>
      <c r="M12" s="89">
        <v>1579284</v>
      </c>
      <c r="N12" s="89">
        <v>1016395</v>
      </c>
      <c r="O12" s="89">
        <v>675397</v>
      </c>
      <c r="P12" s="89">
        <v>943789</v>
      </c>
      <c r="Q12" s="89">
        <v>692042</v>
      </c>
      <c r="R12" s="89">
        <v>1252198</v>
      </c>
      <c r="S12" s="89">
        <v>884822</v>
      </c>
      <c r="T12" s="89">
        <v>1132281</v>
      </c>
      <c r="U12" s="89">
        <v>1323867</v>
      </c>
      <c r="V12" s="89">
        <v>1033279</v>
      </c>
      <c r="W12" s="89">
        <v>472497</v>
      </c>
    </row>
    <row r="13" spans="2:23">
      <c r="B13" s="36" t="s">
        <v>87</v>
      </c>
      <c r="C13" s="89">
        <v>599156</v>
      </c>
      <c r="D13" s="89">
        <v>551131</v>
      </c>
      <c r="E13" s="89">
        <v>508774</v>
      </c>
      <c r="F13" s="89">
        <v>453897</v>
      </c>
      <c r="G13" s="89">
        <v>497110</v>
      </c>
      <c r="H13" s="89">
        <v>654596</v>
      </c>
      <c r="I13" s="89">
        <v>567903</v>
      </c>
      <c r="J13" s="89">
        <v>561777</v>
      </c>
      <c r="K13" s="89">
        <v>859249</v>
      </c>
      <c r="L13" s="89">
        <v>982643</v>
      </c>
      <c r="M13" s="89">
        <v>908487</v>
      </c>
      <c r="N13" s="89">
        <v>821482</v>
      </c>
      <c r="O13" s="89">
        <v>873591</v>
      </c>
      <c r="P13" s="89">
        <v>681255</v>
      </c>
      <c r="Q13" s="89">
        <v>952245</v>
      </c>
      <c r="R13" s="89">
        <v>727741</v>
      </c>
      <c r="S13" s="89">
        <v>815991</v>
      </c>
      <c r="T13" s="89">
        <v>910455</v>
      </c>
      <c r="U13" s="89">
        <v>993596</v>
      </c>
      <c r="V13" s="89">
        <v>840000</v>
      </c>
      <c r="W13" s="89">
        <v>905239</v>
      </c>
    </row>
    <row r="14" spans="2:23">
      <c r="B14" s="36" t="s">
        <v>88</v>
      </c>
      <c r="C14" s="89">
        <v>146682</v>
      </c>
      <c r="D14" s="89">
        <v>142400</v>
      </c>
      <c r="E14" s="89">
        <v>136126</v>
      </c>
      <c r="F14" s="89">
        <v>124418</v>
      </c>
      <c r="G14" s="89">
        <v>137236</v>
      </c>
      <c r="H14" s="89">
        <v>135302</v>
      </c>
      <c r="I14" s="89">
        <v>130018</v>
      </c>
      <c r="J14" s="89">
        <v>111996</v>
      </c>
      <c r="K14" s="89">
        <v>104797</v>
      </c>
      <c r="L14" s="89">
        <v>112706</v>
      </c>
      <c r="M14" s="89">
        <v>114238</v>
      </c>
      <c r="N14" s="89">
        <v>104256</v>
      </c>
      <c r="O14" s="89">
        <v>93273</v>
      </c>
      <c r="P14" s="89">
        <v>113324</v>
      </c>
      <c r="Q14" s="89">
        <v>94151</v>
      </c>
      <c r="R14" s="89">
        <v>111204</v>
      </c>
      <c r="S14" s="89">
        <v>109969</v>
      </c>
      <c r="T14" s="89">
        <v>109908</v>
      </c>
      <c r="U14" s="89">
        <v>114249</v>
      </c>
      <c r="V14" s="89">
        <v>92393</v>
      </c>
      <c r="W14" s="89">
        <v>94229</v>
      </c>
    </row>
    <row r="15" spans="2:23">
      <c r="B15" s="36" t="s">
        <v>292</v>
      </c>
      <c r="C15" s="89">
        <v>34934</v>
      </c>
      <c r="D15" s="89">
        <v>33696</v>
      </c>
      <c r="E15" s="89">
        <v>35933</v>
      </c>
      <c r="F15" s="89">
        <v>36908</v>
      </c>
      <c r="G15" s="89">
        <v>38938</v>
      </c>
      <c r="H15" s="89">
        <v>44609</v>
      </c>
      <c r="I15" s="89">
        <v>39308</v>
      </c>
      <c r="J15" s="89">
        <v>41939</v>
      </c>
      <c r="K15" s="89">
        <v>40715</v>
      </c>
      <c r="L15" s="89">
        <v>51896</v>
      </c>
      <c r="M15" s="89">
        <v>61622</v>
      </c>
      <c r="N15" s="89">
        <v>30362</v>
      </c>
      <c r="O15" s="89">
        <v>29424</v>
      </c>
      <c r="P15" s="89">
        <v>31874</v>
      </c>
      <c r="Q15" s="89">
        <v>35566</v>
      </c>
      <c r="R15" s="89">
        <v>162725</v>
      </c>
      <c r="S15" s="89">
        <v>234598</v>
      </c>
      <c r="T15" s="89">
        <v>347801</v>
      </c>
      <c r="U15" s="89">
        <v>531145</v>
      </c>
      <c r="V15" s="89">
        <v>396758</v>
      </c>
      <c r="W15" s="89">
        <v>53104</v>
      </c>
    </row>
    <row r="16" spans="2:23">
      <c r="B16" s="36" t="s">
        <v>89</v>
      </c>
      <c r="C16" s="89">
        <v>6933</v>
      </c>
      <c r="D16" s="89">
        <v>6080</v>
      </c>
      <c r="E16" s="89">
        <v>731</v>
      </c>
      <c r="F16" s="89">
        <v>6830</v>
      </c>
      <c r="G16" s="89">
        <v>228495</v>
      </c>
      <c r="H16" s="89">
        <v>427108</v>
      </c>
      <c r="I16" s="89">
        <v>629107</v>
      </c>
      <c r="J16" s="89">
        <v>768437</v>
      </c>
      <c r="K16" s="89">
        <v>742261</v>
      </c>
      <c r="L16" s="89">
        <v>774649</v>
      </c>
      <c r="M16" s="89">
        <v>775254</v>
      </c>
      <c r="N16" s="89">
        <v>772816</v>
      </c>
      <c r="O16" s="89">
        <v>423790</v>
      </c>
      <c r="P16" s="89">
        <v>652515</v>
      </c>
      <c r="Q16" s="89">
        <v>657047</v>
      </c>
      <c r="R16" s="89">
        <v>323172</v>
      </c>
      <c r="S16" s="89">
        <v>469531</v>
      </c>
      <c r="T16" s="89">
        <v>467700</v>
      </c>
      <c r="U16" s="89">
        <v>408806</v>
      </c>
      <c r="V16" s="89">
        <v>406004</v>
      </c>
      <c r="W16" s="89">
        <v>370127</v>
      </c>
    </row>
    <row r="17" spans="2:23" ht="15" customHeight="1">
      <c r="B17" s="36" t="s">
        <v>90</v>
      </c>
      <c r="C17" s="89">
        <v>9609</v>
      </c>
      <c r="D17" s="89">
        <v>38</v>
      </c>
      <c r="E17" s="89">
        <v>38</v>
      </c>
      <c r="F17" s="89">
        <v>55996</v>
      </c>
      <c r="G17" s="89">
        <v>88246</v>
      </c>
      <c r="H17" s="89">
        <v>0</v>
      </c>
      <c r="I17" s="89">
        <v>68464</v>
      </c>
      <c r="J17" s="89">
        <v>68464</v>
      </c>
      <c r="K17" s="89">
        <v>151829</v>
      </c>
      <c r="L17" s="89">
        <v>140250</v>
      </c>
      <c r="M17" s="89" t="s">
        <v>19</v>
      </c>
      <c r="N17" s="89">
        <v>125140</v>
      </c>
      <c r="O17" s="89">
        <v>127151</v>
      </c>
      <c r="P17" s="89">
        <v>232098</v>
      </c>
      <c r="Q17" s="89">
        <v>16078</v>
      </c>
      <c r="R17" s="89">
        <v>40028</v>
      </c>
      <c r="S17" s="89">
        <v>137170</v>
      </c>
      <c r="T17" s="89">
        <v>117110</v>
      </c>
      <c r="U17" s="89">
        <v>13047</v>
      </c>
      <c r="V17" s="89">
        <v>26192</v>
      </c>
      <c r="W17" s="89">
        <v>115104</v>
      </c>
    </row>
    <row r="18" spans="2:23">
      <c r="B18" s="36" t="s">
        <v>91</v>
      </c>
      <c r="C18" s="89">
        <v>336807</v>
      </c>
      <c r="D18" s="89">
        <v>330427</v>
      </c>
      <c r="E18" s="89">
        <v>327904</v>
      </c>
      <c r="F18" s="89">
        <v>326934</v>
      </c>
      <c r="G18" s="89">
        <v>325711</v>
      </c>
      <c r="H18" s="89">
        <v>320444</v>
      </c>
      <c r="I18" s="89">
        <v>318949</v>
      </c>
      <c r="J18" s="89">
        <v>318616</v>
      </c>
      <c r="K18" s="89">
        <v>314504</v>
      </c>
      <c r="L18" s="89">
        <v>309347</v>
      </c>
      <c r="M18" s="89">
        <v>308010</v>
      </c>
      <c r="N18" s="89">
        <v>306865</v>
      </c>
      <c r="O18" s="89">
        <v>291879</v>
      </c>
      <c r="P18" s="89">
        <v>283233</v>
      </c>
      <c r="Q18" s="89">
        <v>277322</v>
      </c>
      <c r="R18" s="89">
        <v>274645</v>
      </c>
      <c r="S18" s="89">
        <v>265354</v>
      </c>
      <c r="T18" s="89">
        <v>258588</v>
      </c>
      <c r="U18" s="89">
        <v>580988</v>
      </c>
      <c r="V18" s="89">
        <v>582067</v>
      </c>
      <c r="W18" s="89">
        <v>444197</v>
      </c>
    </row>
    <row r="19" spans="2:23">
      <c r="B19" s="36" t="s">
        <v>92</v>
      </c>
      <c r="C19" s="89">
        <v>1170263</v>
      </c>
      <c r="D19" s="89">
        <v>1131035</v>
      </c>
      <c r="E19" s="89">
        <v>1120601</v>
      </c>
      <c r="F19" s="89">
        <v>880355</v>
      </c>
      <c r="G19" s="89">
        <v>851637</v>
      </c>
      <c r="H19" s="89">
        <v>841371</v>
      </c>
      <c r="I19" s="89">
        <v>822987</v>
      </c>
      <c r="J19" s="89">
        <v>778237</v>
      </c>
      <c r="K19" s="89">
        <v>750951</v>
      </c>
      <c r="L19" s="89">
        <v>720032</v>
      </c>
      <c r="M19" s="89">
        <v>696010</v>
      </c>
      <c r="N19" s="89">
        <v>667666</v>
      </c>
      <c r="O19" s="89">
        <v>630635</v>
      </c>
      <c r="P19" s="89">
        <v>592337</v>
      </c>
      <c r="Q19" s="89">
        <v>533400</v>
      </c>
      <c r="R19" s="89">
        <v>514731</v>
      </c>
      <c r="S19" s="89">
        <v>751918</v>
      </c>
      <c r="T19" s="89">
        <v>718430</v>
      </c>
      <c r="U19" s="89">
        <v>229394</v>
      </c>
      <c r="V19" s="89">
        <v>159016</v>
      </c>
      <c r="W19" s="89">
        <v>166220</v>
      </c>
    </row>
    <row r="20" spans="2:23">
      <c r="B20" s="36" t="s">
        <v>268</v>
      </c>
      <c r="C20" s="89">
        <v>0</v>
      </c>
      <c r="D20" s="89">
        <v>0</v>
      </c>
      <c r="E20" s="89" t="s">
        <v>19</v>
      </c>
      <c r="F20" s="89" t="s">
        <v>19</v>
      </c>
      <c r="G20" s="89" t="s">
        <v>19</v>
      </c>
      <c r="H20" s="89" t="s">
        <v>19</v>
      </c>
      <c r="I20" s="89" t="s">
        <v>19</v>
      </c>
      <c r="J20" s="89" t="s">
        <v>19</v>
      </c>
      <c r="K20" s="89" t="s">
        <v>19</v>
      </c>
      <c r="L20" s="89" t="s">
        <v>19</v>
      </c>
      <c r="M20" s="89" t="s">
        <v>19</v>
      </c>
      <c r="N20" s="89" t="s">
        <v>19</v>
      </c>
      <c r="O20" s="89" t="s">
        <v>19</v>
      </c>
      <c r="P20" s="89" t="s">
        <v>19</v>
      </c>
      <c r="Q20" s="89" t="s">
        <v>19</v>
      </c>
      <c r="R20" s="89" t="s">
        <v>19</v>
      </c>
      <c r="S20" s="89" t="s">
        <v>19</v>
      </c>
      <c r="T20" s="89" t="s">
        <v>19</v>
      </c>
      <c r="U20" s="89" t="s">
        <v>19</v>
      </c>
      <c r="V20" s="89" t="s">
        <v>19</v>
      </c>
      <c r="W20" s="89">
        <v>30116</v>
      </c>
    </row>
    <row r="21" spans="2:23">
      <c r="B21" s="36" t="s">
        <v>269</v>
      </c>
      <c r="C21" s="89">
        <v>0</v>
      </c>
      <c r="D21" s="89">
        <v>0</v>
      </c>
      <c r="E21" s="89" t="s">
        <v>19</v>
      </c>
      <c r="F21" s="89" t="s">
        <v>19</v>
      </c>
      <c r="G21" s="89" t="s">
        <v>19</v>
      </c>
      <c r="H21" s="89" t="s">
        <v>19</v>
      </c>
      <c r="I21" s="89" t="s">
        <v>19</v>
      </c>
      <c r="J21" s="89" t="s">
        <v>19</v>
      </c>
      <c r="K21" s="89" t="s">
        <v>19</v>
      </c>
      <c r="L21" s="89" t="s">
        <v>19</v>
      </c>
      <c r="M21" s="89" t="s">
        <v>19</v>
      </c>
      <c r="N21" s="89" t="s">
        <v>19</v>
      </c>
      <c r="O21" s="89" t="s">
        <v>19</v>
      </c>
      <c r="P21" s="89" t="s">
        <v>19</v>
      </c>
      <c r="Q21" s="89" t="s">
        <v>19</v>
      </c>
      <c r="R21" s="89" t="s">
        <v>19</v>
      </c>
      <c r="S21" s="89" t="s">
        <v>19</v>
      </c>
      <c r="T21" s="89" t="s">
        <v>19</v>
      </c>
      <c r="U21" s="89" t="s">
        <v>19</v>
      </c>
      <c r="V21" s="89" t="s">
        <v>19</v>
      </c>
      <c r="W21" s="89">
        <v>16813</v>
      </c>
    </row>
    <row r="22" spans="2:23">
      <c r="B22" s="36" t="s">
        <v>97</v>
      </c>
      <c r="C22" s="89">
        <v>0</v>
      </c>
      <c r="D22" s="89">
        <v>0</v>
      </c>
      <c r="E22" s="89">
        <v>499910</v>
      </c>
      <c r="F22" s="89">
        <v>486625</v>
      </c>
      <c r="G22" s="89">
        <v>410083</v>
      </c>
      <c r="H22" s="89">
        <v>368051</v>
      </c>
      <c r="I22" s="89" t="s">
        <v>19</v>
      </c>
      <c r="J22" s="89" t="s">
        <v>19</v>
      </c>
      <c r="K22" s="89" t="s">
        <v>19</v>
      </c>
      <c r="L22" s="89">
        <v>0</v>
      </c>
      <c r="M22" s="89">
        <v>68609</v>
      </c>
      <c r="N22" s="89" t="s">
        <v>19</v>
      </c>
      <c r="O22" s="89" t="s">
        <v>19</v>
      </c>
      <c r="P22" s="89" t="s">
        <v>19</v>
      </c>
      <c r="Q22" s="89">
        <v>152802</v>
      </c>
      <c r="R22" s="89">
        <v>160784</v>
      </c>
      <c r="S22" s="89">
        <v>512050</v>
      </c>
      <c r="T22" s="89">
        <v>522579</v>
      </c>
      <c r="U22" s="89">
        <v>619119</v>
      </c>
      <c r="V22" s="89">
        <v>589555</v>
      </c>
      <c r="W22" s="89">
        <v>485006</v>
      </c>
    </row>
    <row r="23" spans="2:23">
      <c r="B23" s="36" t="s">
        <v>93</v>
      </c>
      <c r="C23" s="90">
        <v>164944</v>
      </c>
      <c r="D23" s="90">
        <v>139999</v>
      </c>
      <c r="E23" s="90">
        <v>129584</v>
      </c>
      <c r="F23" s="90">
        <v>119618</v>
      </c>
      <c r="G23" s="90">
        <v>121547</v>
      </c>
      <c r="H23" s="90">
        <v>115810</v>
      </c>
      <c r="I23" s="90">
        <v>359581</v>
      </c>
      <c r="J23" s="90">
        <v>347941</v>
      </c>
      <c r="K23" s="90">
        <v>302682</v>
      </c>
      <c r="L23" s="90">
        <v>260733</v>
      </c>
      <c r="M23" s="90">
        <v>214656</v>
      </c>
      <c r="N23" s="90">
        <v>92375</v>
      </c>
      <c r="O23" s="90">
        <v>122568</v>
      </c>
      <c r="P23" s="90">
        <v>79924</v>
      </c>
      <c r="Q23" s="90">
        <v>101918</v>
      </c>
      <c r="R23" s="90">
        <v>283196</v>
      </c>
      <c r="S23" s="90">
        <v>139780</v>
      </c>
      <c r="T23" s="90">
        <v>134942</v>
      </c>
      <c r="U23" s="90">
        <v>137364</v>
      </c>
      <c r="V23" s="90">
        <v>130219</v>
      </c>
      <c r="W23" s="90">
        <v>107510</v>
      </c>
    </row>
    <row r="24" spans="2:23">
      <c r="B24" s="36"/>
      <c r="C24" s="91">
        <v>3820126</v>
      </c>
      <c r="D24" s="91">
        <v>2792843</v>
      </c>
      <c r="E24" s="91">
        <v>6191050</v>
      </c>
      <c r="F24" s="91">
        <v>3603903</v>
      </c>
      <c r="G24" s="91">
        <v>3914089</v>
      </c>
      <c r="H24" s="91">
        <v>3844809</v>
      </c>
      <c r="I24" s="91">
        <v>4672706</v>
      </c>
      <c r="J24" s="91">
        <v>4292670</v>
      </c>
      <c r="K24" s="91">
        <v>4883444</v>
      </c>
      <c r="L24" s="91">
        <v>4997595</v>
      </c>
      <c r="M24" s="91">
        <v>5325058</v>
      </c>
      <c r="N24" s="91">
        <v>4358678</v>
      </c>
      <c r="O24" s="91">
        <v>3610178</v>
      </c>
      <c r="P24" s="91">
        <v>3733420</v>
      </c>
      <c r="Q24" s="91">
        <v>3672839</v>
      </c>
      <c r="R24" s="91">
        <v>4594233</v>
      </c>
      <c r="S24" s="91">
        <v>4872003</v>
      </c>
      <c r="T24" s="91">
        <v>5104191</v>
      </c>
      <c r="U24" s="91">
        <v>5248088</v>
      </c>
      <c r="V24" s="91">
        <v>4504050</v>
      </c>
      <c r="W24" s="91">
        <v>3606916</v>
      </c>
    </row>
    <row r="25" spans="2:23">
      <c r="B25" s="36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2:23">
      <c r="B26" s="36" t="s">
        <v>94</v>
      </c>
      <c r="C26" s="93">
        <v>57614</v>
      </c>
      <c r="D26" s="93">
        <v>56864</v>
      </c>
      <c r="E26" s="93">
        <v>38959</v>
      </c>
      <c r="F26" s="93">
        <v>1157394</v>
      </c>
      <c r="G26" s="93">
        <v>1118565</v>
      </c>
      <c r="H26" s="93">
        <v>57866</v>
      </c>
      <c r="I26" s="93">
        <v>408422</v>
      </c>
      <c r="J26" s="93">
        <v>362423</v>
      </c>
      <c r="K26" s="93">
        <v>7212</v>
      </c>
      <c r="L26" s="194">
        <v>0</v>
      </c>
      <c r="M26" s="194">
        <v>0</v>
      </c>
      <c r="N26" s="194">
        <v>0</v>
      </c>
      <c r="O26" s="194">
        <v>0</v>
      </c>
      <c r="P26" s="194">
        <v>0</v>
      </c>
      <c r="Q26" s="194">
        <v>0</v>
      </c>
      <c r="R26" s="194">
        <v>0</v>
      </c>
      <c r="S26" s="194">
        <v>0</v>
      </c>
      <c r="T26" s="194">
        <v>0</v>
      </c>
      <c r="U26" s="194">
        <v>0</v>
      </c>
      <c r="V26" s="194">
        <v>0</v>
      </c>
      <c r="W26" s="194">
        <v>0</v>
      </c>
    </row>
    <row r="27" spans="2:23" ht="15.75" customHeight="1">
      <c r="B27" s="36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2:23">
      <c r="B28" s="51" t="s">
        <v>95</v>
      </c>
      <c r="C28" s="92">
        <v>3877740</v>
      </c>
      <c r="D28" s="92">
        <v>2849707</v>
      </c>
      <c r="E28" s="92">
        <v>6230009</v>
      </c>
      <c r="F28" s="92">
        <v>4761297</v>
      </c>
      <c r="G28" s="92">
        <v>5032654</v>
      </c>
      <c r="H28" s="92">
        <v>3902675</v>
      </c>
      <c r="I28" s="92">
        <v>5081128</v>
      </c>
      <c r="J28" s="92">
        <v>4655093</v>
      </c>
      <c r="K28" s="92">
        <v>4890656</v>
      </c>
      <c r="L28" s="92">
        <v>4997595</v>
      </c>
      <c r="M28" s="92">
        <v>5325058</v>
      </c>
      <c r="N28" s="92">
        <v>4358678</v>
      </c>
      <c r="O28" s="92">
        <v>3610178</v>
      </c>
      <c r="P28" s="91">
        <v>3733420</v>
      </c>
      <c r="Q28" s="91">
        <v>3672839</v>
      </c>
      <c r="R28" s="92">
        <v>4594233</v>
      </c>
      <c r="S28" s="92">
        <v>4872003</v>
      </c>
      <c r="T28" s="91">
        <v>5104191</v>
      </c>
      <c r="U28" s="92">
        <v>5248088</v>
      </c>
      <c r="V28" s="92">
        <v>4504050</v>
      </c>
      <c r="W28" s="92">
        <v>3606916</v>
      </c>
    </row>
    <row r="29" spans="2:23">
      <c r="B29" s="51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pans="2:23">
      <c r="B30" s="26" t="s">
        <v>96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</row>
    <row r="31" spans="2:23">
      <c r="B31" s="26" t="s">
        <v>175</v>
      </c>
      <c r="C31" s="92">
        <v>9420424</v>
      </c>
      <c r="D31" s="92">
        <v>9444663</v>
      </c>
      <c r="E31" s="92">
        <v>9375209</v>
      </c>
      <c r="F31" s="92">
        <f>SUM(F32:F42)</f>
        <v>7889307</v>
      </c>
      <c r="G31" s="92">
        <v>7796984</v>
      </c>
      <c r="H31" s="92">
        <v>7708475</v>
      </c>
      <c r="I31" s="92">
        <f t="shared" ref="I31:W31" si="0">SUM(I32:I42)</f>
        <v>7992140</v>
      </c>
      <c r="J31" s="92">
        <f t="shared" si="0"/>
        <v>7973816</v>
      </c>
      <c r="K31" s="92">
        <f t="shared" si="0"/>
        <v>8336886</v>
      </c>
      <c r="L31" s="92">
        <f t="shared" si="0"/>
        <v>8248261</v>
      </c>
      <c r="M31" s="92">
        <f t="shared" si="0"/>
        <v>8195087</v>
      </c>
      <c r="N31" s="92">
        <f t="shared" si="0"/>
        <v>8518246</v>
      </c>
      <c r="O31" s="92">
        <f t="shared" si="0"/>
        <v>8472436</v>
      </c>
      <c r="P31" s="92">
        <f t="shared" si="0"/>
        <v>8714860</v>
      </c>
      <c r="Q31" s="92">
        <f t="shared" si="0"/>
        <v>8320767</v>
      </c>
      <c r="R31" s="92">
        <f t="shared" si="0"/>
        <v>8325994</v>
      </c>
      <c r="S31" s="92">
        <f t="shared" si="0"/>
        <v>8811806</v>
      </c>
      <c r="T31" s="92">
        <f t="shared" si="0"/>
        <v>8991824</v>
      </c>
      <c r="U31" s="92">
        <f t="shared" si="0"/>
        <v>8431428</v>
      </c>
      <c r="V31" s="92">
        <f t="shared" si="0"/>
        <v>8712344</v>
      </c>
      <c r="W31" s="92">
        <f t="shared" si="0"/>
        <v>8682101</v>
      </c>
    </row>
    <row r="32" spans="2:23" ht="15" customHeight="1">
      <c r="B32" s="171" t="s">
        <v>184</v>
      </c>
      <c r="C32" s="93">
        <v>28143</v>
      </c>
      <c r="D32" s="93">
        <v>84529</v>
      </c>
      <c r="E32" s="93">
        <v>73242</v>
      </c>
      <c r="F32" s="93">
        <v>46280</v>
      </c>
      <c r="G32" s="93">
        <v>37691</v>
      </c>
      <c r="H32" s="194">
        <v>0</v>
      </c>
      <c r="I32" s="194">
        <v>0</v>
      </c>
      <c r="J32" s="93">
        <v>2521</v>
      </c>
      <c r="K32" s="93">
        <v>6073</v>
      </c>
      <c r="L32" s="93">
        <v>5105</v>
      </c>
      <c r="M32" s="93">
        <v>5606</v>
      </c>
      <c r="N32" s="93">
        <v>17131</v>
      </c>
      <c r="O32" s="93">
        <v>131998</v>
      </c>
      <c r="P32" s="93">
        <v>194110</v>
      </c>
      <c r="Q32" s="93">
        <v>201418</v>
      </c>
      <c r="R32" s="93">
        <v>310547</v>
      </c>
      <c r="S32" s="93">
        <v>236966</v>
      </c>
      <c r="T32" s="93">
        <v>254481</v>
      </c>
      <c r="U32" s="93">
        <v>143218</v>
      </c>
      <c r="V32" s="93">
        <v>79182</v>
      </c>
      <c r="W32" s="93">
        <v>37884</v>
      </c>
    </row>
    <row r="33" spans="2:23" ht="17.25" customHeight="1">
      <c r="B33" s="171" t="s">
        <v>185</v>
      </c>
      <c r="C33" s="93">
        <v>1218</v>
      </c>
      <c r="D33" s="93">
        <v>1604</v>
      </c>
      <c r="E33" s="93">
        <v>2074</v>
      </c>
      <c r="F33" s="93">
        <v>2450</v>
      </c>
      <c r="G33" s="93">
        <v>2830</v>
      </c>
      <c r="H33" s="93">
        <v>2257</v>
      </c>
      <c r="I33" s="93">
        <v>2493</v>
      </c>
      <c r="J33" s="93">
        <v>2690</v>
      </c>
      <c r="K33" s="93">
        <v>4017</v>
      </c>
      <c r="L33" s="93">
        <v>63</v>
      </c>
      <c r="M33" s="93">
        <v>877</v>
      </c>
      <c r="N33" s="93">
        <v>1534</v>
      </c>
      <c r="O33" s="93">
        <v>2348</v>
      </c>
      <c r="P33" s="93">
        <v>3393</v>
      </c>
      <c r="Q33" s="93">
        <v>3929</v>
      </c>
      <c r="R33" s="93">
        <v>9363</v>
      </c>
      <c r="S33" s="93">
        <v>4715</v>
      </c>
      <c r="T33" s="93">
        <v>6774</v>
      </c>
      <c r="U33" s="93">
        <v>8518</v>
      </c>
      <c r="V33" s="93">
        <v>2973</v>
      </c>
      <c r="W33" s="93">
        <v>3524</v>
      </c>
    </row>
    <row r="34" spans="2:23" ht="17.25" customHeight="1">
      <c r="B34" s="171" t="s">
        <v>186</v>
      </c>
      <c r="C34" s="93">
        <v>11069</v>
      </c>
      <c r="D34" s="93">
        <v>10627</v>
      </c>
      <c r="E34" s="93">
        <v>10254</v>
      </c>
      <c r="F34" s="93">
        <v>9851</v>
      </c>
      <c r="G34" s="93">
        <v>9485</v>
      </c>
      <c r="H34" s="93">
        <v>9895</v>
      </c>
      <c r="I34" s="93" t="s">
        <v>19</v>
      </c>
      <c r="J34" s="93" t="s">
        <v>19</v>
      </c>
      <c r="K34" s="93" t="s">
        <v>19</v>
      </c>
      <c r="L34" s="93" t="s">
        <v>261</v>
      </c>
      <c r="M34" s="93" t="s">
        <v>19</v>
      </c>
      <c r="N34" s="93" t="s">
        <v>19</v>
      </c>
      <c r="O34" s="93" t="s">
        <v>19</v>
      </c>
      <c r="P34" s="93" t="s">
        <v>19</v>
      </c>
      <c r="Q34" s="93">
        <v>10</v>
      </c>
      <c r="R34" s="93">
        <v>267</v>
      </c>
      <c r="S34" s="93">
        <v>8162</v>
      </c>
      <c r="T34" s="93">
        <v>10969</v>
      </c>
      <c r="U34" s="93">
        <v>6875</v>
      </c>
      <c r="V34" s="93">
        <v>7102</v>
      </c>
      <c r="W34" s="93">
        <v>5143</v>
      </c>
    </row>
    <row r="35" spans="2:23">
      <c r="B35" s="171" t="s">
        <v>293</v>
      </c>
      <c r="C35" s="93">
        <v>59414</v>
      </c>
      <c r="D35" s="93">
        <v>57904</v>
      </c>
      <c r="E35" s="93">
        <v>52700</v>
      </c>
      <c r="F35" s="93">
        <v>52920</v>
      </c>
      <c r="G35" s="93">
        <v>52073</v>
      </c>
      <c r="H35" s="93">
        <v>49249</v>
      </c>
      <c r="I35" s="93">
        <v>42341</v>
      </c>
      <c r="J35" s="93">
        <v>45976</v>
      </c>
      <c r="K35" s="93">
        <v>45050</v>
      </c>
      <c r="L35" s="93">
        <v>47280</v>
      </c>
      <c r="M35" s="93">
        <v>49471</v>
      </c>
      <c r="N35" s="93">
        <v>77399</v>
      </c>
      <c r="O35" s="93">
        <v>73418</v>
      </c>
      <c r="P35" s="93">
        <v>71546</v>
      </c>
      <c r="Q35" s="93">
        <v>67483</v>
      </c>
      <c r="R35" s="93">
        <v>55877</v>
      </c>
      <c r="S35" s="93">
        <v>56526</v>
      </c>
      <c r="T35" s="93">
        <v>54760</v>
      </c>
      <c r="U35" s="93">
        <v>52484</v>
      </c>
      <c r="V35" s="93">
        <v>276853</v>
      </c>
      <c r="W35" s="93">
        <v>681328</v>
      </c>
    </row>
    <row r="36" spans="2:23" ht="25.5">
      <c r="B36" s="171" t="s">
        <v>187</v>
      </c>
      <c r="C36" s="93">
        <v>154855</v>
      </c>
      <c r="D36" s="93">
        <v>152142</v>
      </c>
      <c r="E36" s="93">
        <v>209290</v>
      </c>
      <c r="F36" s="93">
        <v>207064</v>
      </c>
      <c r="G36" s="93">
        <v>118401</v>
      </c>
      <c r="H36" s="93">
        <v>103044</v>
      </c>
      <c r="I36" s="93">
        <v>52336</v>
      </c>
      <c r="J36" s="93" t="s">
        <v>19</v>
      </c>
      <c r="K36" s="93" t="s">
        <v>19</v>
      </c>
      <c r="L36" s="93" t="s">
        <v>261</v>
      </c>
      <c r="M36" s="93" t="s">
        <v>19</v>
      </c>
      <c r="N36" s="93" t="s">
        <v>19</v>
      </c>
      <c r="O36" s="93" t="s">
        <v>19</v>
      </c>
      <c r="P36" s="93" t="s">
        <v>19</v>
      </c>
      <c r="Q36" s="93" t="s">
        <v>19</v>
      </c>
      <c r="R36" s="93" t="s">
        <v>19</v>
      </c>
      <c r="S36" s="93">
        <v>1797</v>
      </c>
      <c r="T36" s="93" t="s">
        <v>19</v>
      </c>
      <c r="U36" s="93">
        <v>3067</v>
      </c>
      <c r="V36" s="93">
        <v>3067</v>
      </c>
      <c r="W36" s="93">
        <v>3067</v>
      </c>
    </row>
    <row r="37" spans="2:23">
      <c r="B37" s="171" t="s">
        <v>188</v>
      </c>
      <c r="C37" s="93">
        <v>190094</v>
      </c>
      <c r="D37" s="93">
        <v>186520</v>
      </c>
      <c r="E37" s="93">
        <v>183719</v>
      </c>
      <c r="F37" s="93">
        <v>185266</v>
      </c>
      <c r="G37" s="93">
        <v>179672</v>
      </c>
      <c r="H37" s="93">
        <v>179089</v>
      </c>
      <c r="I37" s="93">
        <v>177734</v>
      </c>
      <c r="J37" s="93">
        <v>177967</v>
      </c>
      <c r="K37" s="93">
        <v>176160</v>
      </c>
      <c r="L37" s="93">
        <v>174461</v>
      </c>
      <c r="M37" s="93">
        <v>210685</v>
      </c>
      <c r="N37" s="93">
        <v>205286</v>
      </c>
      <c r="O37" s="93">
        <v>200503</v>
      </c>
      <c r="P37" s="93">
        <v>161820</v>
      </c>
      <c r="Q37" s="93">
        <v>160854</v>
      </c>
      <c r="R37" s="93">
        <v>160291</v>
      </c>
      <c r="S37" s="93">
        <v>161088</v>
      </c>
      <c r="T37" s="93">
        <v>160321</v>
      </c>
      <c r="U37" s="93">
        <v>164535</v>
      </c>
      <c r="V37" s="93">
        <v>168755</v>
      </c>
      <c r="W37" s="93">
        <v>170322</v>
      </c>
    </row>
    <row r="38" spans="2:23">
      <c r="B38" s="36" t="s">
        <v>269</v>
      </c>
      <c r="C38" s="89">
        <v>0</v>
      </c>
      <c r="D38" s="89">
        <v>0</v>
      </c>
      <c r="E38" s="89" t="s">
        <v>19</v>
      </c>
      <c r="F38" s="89" t="s">
        <v>19</v>
      </c>
      <c r="G38" s="89" t="s">
        <v>19</v>
      </c>
      <c r="H38" s="89" t="s">
        <v>19</v>
      </c>
      <c r="I38" s="89" t="s">
        <v>19</v>
      </c>
      <c r="J38" s="89" t="s">
        <v>19</v>
      </c>
      <c r="K38" s="89" t="s">
        <v>19</v>
      </c>
      <c r="L38" s="89" t="s">
        <v>19</v>
      </c>
      <c r="M38" s="93" t="s">
        <v>19</v>
      </c>
      <c r="N38" s="93" t="s">
        <v>19</v>
      </c>
      <c r="O38" s="93" t="s">
        <v>19</v>
      </c>
      <c r="P38" s="93" t="s">
        <v>19</v>
      </c>
      <c r="Q38" s="93" t="s">
        <v>19</v>
      </c>
      <c r="R38" s="93" t="s">
        <v>19</v>
      </c>
      <c r="S38" s="93" t="s">
        <v>19</v>
      </c>
      <c r="T38" s="93" t="s">
        <v>19</v>
      </c>
      <c r="U38" s="93" t="s">
        <v>19</v>
      </c>
      <c r="V38" s="93" t="s">
        <v>19</v>
      </c>
      <c r="W38" s="93">
        <v>6595</v>
      </c>
    </row>
    <row r="39" spans="2:23">
      <c r="B39" s="36" t="s">
        <v>97</v>
      </c>
      <c r="C39" s="89">
        <v>0</v>
      </c>
      <c r="D39" s="89">
        <v>0</v>
      </c>
      <c r="E39" s="89" t="s">
        <v>19</v>
      </c>
      <c r="F39" s="89" t="s">
        <v>19</v>
      </c>
      <c r="G39" s="89" t="s">
        <v>19</v>
      </c>
      <c r="H39" s="89" t="s">
        <v>19</v>
      </c>
      <c r="I39" s="93">
        <v>378531</v>
      </c>
      <c r="J39" s="93">
        <v>339382</v>
      </c>
      <c r="K39" s="93">
        <v>709067</v>
      </c>
      <c r="L39" s="93">
        <v>702734</v>
      </c>
      <c r="M39" s="93">
        <v>744179</v>
      </c>
      <c r="N39" s="93">
        <v>975023</v>
      </c>
      <c r="O39" s="93">
        <v>866223</v>
      </c>
      <c r="P39" s="93">
        <v>1219176</v>
      </c>
      <c r="Q39" s="93">
        <v>1149837</v>
      </c>
      <c r="R39" s="93">
        <v>1188952</v>
      </c>
      <c r="S39" s="93">
        <v>2249532</v>
      </c>
      <c r="T39" s="93">
        <v>2426351</v>
      </c>
      <c r="U39" s="93">
        <v>2665023</v>
      </c>
      <c r="V39" s="93">
        <v>2691936</v>
      </c>
      <c r="W39" s="93">
        <v>2520178</v>
      </c>
    </row>
    <row r="40" spans="2:23">
      <c r="B40" s="171" t="s">
        <v>189</v>
      </c>
      <c r="C40" s="93">
        <v>64163</v>
      </c>
      <c r="D40" s="93">
        <v>66002</v>
      </c>
      <c r="E40" s="93">
        <v>58448</v>
      </c>
      <c r="F40" s="93">
        <v>60771</v>
      </c>
      <c r="G40" s="93">
        <v>71265</v>
      </c>
      <c r="H40" s="93">
        <v>63619</v>
      </c>
      <c r="I40" s="93">
        <v>56072</v>
      </c>
      <c r="J40" s="93">
        <v>52759</v>
      </c>
      <c r="K40" s="93">
        <v>53133</v>
      </c>
      <c r="L40" s="93">
        <v>61895</v>
      </c>
      <c r="M40" s="93">
        <v>52754</v>
      </c>
      <c r="N40" s="93">
        <v>60722</v>
      </c>
      <c r="O40" s="93">
        <v>51174</v>
      </c>
      <c r="P40" s="93">
        <v>55000</v>
      </c>
      <c r="Q40" s="93">
        <v>49019</v>
      </c>
      <c r="R40" s="93">
        <v>48697</v>
      </c>
      <c r="S40" s="93">
        <v>47091</v>
      </c>
      <c r="T40" s="93">
        <v>55084</v>
      </c>
      <c r="U40" s="93">
        <v>56180</v>
      </c>
      <c r="V40" s="93">
        <v>57422</v>
      </c>
      <c r="W40" s="93">
        <v>55136</v>
      </c>
    </row>
    <row r="41" spans="2:23">
      <c r="B41" s="171" t="s">
        <v>190</v>
      </c>
      <c r="C41" s="93">
        <v>3708991</v>
      </c>
      <c r="D41" s="93">
        <v>3638355</v>
      </c>
      <c r="E41" s="93">
        <v>3581324</v>
      </c>
      <c r="F41" s="93">
        <v>3555130</v>
      </c>
      <c r="G41" s="93">
        <v>3548740</v>
      </c>
      <c r="H41" s="93">
        <v>3494644</v>
      </c>
      <c r="I41" s="93">
        <v>3460375</v>
      </c>
      <c r="J41" s="93">
        <v>3435831</v>
      </c>
      <c r="K41" s="93">
        <v>3403127</v>
      </c>
      <c r="L41" s="93">
        <v>3332528</v>
      </c>
      <c r="M41" s="93">
        <v>3278840</v>
      </c>
      <c r="N41" s="93">
        <v>3276968</v>
      </c>
      <c r="O41" s="93">
        <v>3375288</v>
      </c>
      <c r="P41" s="93">
        <v>3325170</v>
      </c>
      <c r="Q41" s="93">
        <v>3249649</v>
      </c>
      <c r="R41" s="93">
        <v>3199719</v>
      </c>
      <c r="S41" s="93">
        <v>3157385</v>
      </c>
      <c r="T41" s="93">
        <v>3106812</v>
      </c>
      <c r="U41" s="93">
        <v>3944144</v>
      </c>
      <c r="V41" s="93">
        <v>3982574</v>
      </c>
      <c r="W41" s="93">
        <v>4153774</v>
      </c>
    </row>
    <row r="42" spans="2:23">
      <c r="B42" s="171" t="s">
        <v>191</v>
      </c>
      <c r="C42" s="93">
        <v>5202477</v>
      </c>
      <c r="D42" s="93">
        <v>5246980</v>
      </c>
      <c r="E42" s="93">
        <v>5204158</v>
      </c>
      <c r="F42" s="93">
        <v>3769575</v>
      </c>
      <c r="G42" s="93">
        <v>3776827</v>
      </c>
      <c r="H42" s="93">
        <v>3806678</v>
      </c>
      <c r="I42" s="93">
        <v>3822258</v>
      </c>
      <c r="J42" s="93">
        <v>3916690</v>
      </c>
      <c r="K42" s="93">
        <v>3940259</v>
      </c>
      <c r="L42" s="93">
        <v>3924195</v>
      </c>
      <c r="M42" s="93">
        <v>3852675</v>
      </c>
      <c r="N42" s="93">
        <v>3904183</v>
      </c>
      <c r="O42" s="93">
        <v>3771484</v>
      </c>
      <c r="P42" s="93">
        <v>3684645</v>
      </c>
      <c r="Q42" s="93">
        <v>3438568</v>
      </c>
      <c r="R42" s="93">
        <v>3352281</v>
      </c>
      <c r="S42" s="93">
        <v>2888544</v>
      </c>
      <c r="T42" s="93">
        <v>2916272</v>
      </c>
      <c r="U42" s="93">
        <v>1387384</v>
      </c>
      <c r="V42" s="93">
        <v>1442480</v>
      </c>
      <c r="W42" s="93">
        <v>1045150</v>
      </c>
    </row>
    <row r="43" spans="2:23">
      <c r="B43" s="51" t="s">
        <v>98</v>
      </c>
      <c r="C43" s="93">
        <v>1375837</v>
      </c>
      <c r="D43" s="93">
        <v>1423362</v>
      </c>
      <c r="E43" s="93">
        <v>1569257</v>
      </c>
      <c r="F43" s="93">
        <v>1614910</v>
      </c>
      <c r="G43" s="93">
        <v>1634622</v>
      </c>
      <c r="H43" s="93">
        <v>2883337</v>
      </c>
      <c r="I43" s="93">
        <v>3054484</v>
      </c>
      <c r="J43" s="93">
        <v>3042132</v>
      </c>
      <c r="K43" s="93">
        <v>3383432</v>
      </c>
      <c r="L43" s="93">
        <v>3355051</v>
      </c>
      <c r="M43" s="93">
        <v>3520438</v>
      </c>
      <c r="N43" s="93">
        <v>3531730</v>
      </c>
      <c r="O43" s="93">
        <v>3500328</v>
      </c>
      <c r="P43" s="93">
        <v>3330193</v>
      </c>
      <c r="Q43" s="93">
        <v>3789464</v>
      </c>
      <c r="R43" s="93">
        <v>3610279</v>
      </c>
      <c r="S43" s="93">
        <v>3732520</v>
      </c>
      <c r="T43" s="93">
        <v>3755799</v>
      </c>
      <c r="U43" s="93">
        <v>3980855</v>
      </c>
      <c r="V43" s="93">
        <v>4020667</v>
      </c>
      <c r="W43" s="93">
        <v>4043662</v>
      </c>
    </row>
    <row r="44" spans="2:23">
      <c r="B44" s="51" t="s">
        <v>99</v>
      </c>
      <c r="C44" s="93">
        <v>3118134</v>
      </c>
      <c r="D44" s="93">
        <v>3145772</v>
      </c>
      <c r="E44" s="93">
        <v>3061324</v>
      </c>
      <c r="F44" s="93">
        <v>3021630</v>
      </c>
      <c r="G44" s="93">
        <v>3015164</v>
      </c>
      <c r="H44" s="93">
        <v>3035656</v>
      </c>
      <c r="I44" s="93">
        <v>2789560</v>
      </c>
      <c r="J44" s="93">
        <v>2534961</v>
      </c>
      <c r="K44" s="93">
        <v>2353568</v>
      </c>
      <c r="L44" s="93">
        <v>2356699</v>
      </c>
      <c r="M44" s="93">
        <v>2358600</v>
      </c>
      <c r="N44" s="93">
        <v>2363891</v>
      </c>
      <c r="O44" s="93">
        <v>2387888</v>
      </c>
      <c r="P44" s="93">
        <v>2417525</v>
      </c>
      <c r="Q44" s="93">
        <v>2388931</v>
      </c>
      <c r="R44" s="93">
        <v>2391603</v>
      </c>
      <c r="S44" s="93">
        <v>2389711</v>
      </c>
      <c r="T44" s="93">
        <v>2405681</v>
      </c>
      <c r="U44" s="93">
        <v>2402856</v>
      </c>
      <c r="V44" s="93">
        <v>2420425</v>
      </c>
      <c r="W44" s="93">
        <v>2427822</v>
      </c>
    </row>
    <row r="45" spans="2:23">
      <c r="B45" s="51" t="s">
        <v>100</v>
      </c>
      <c r="C45" s="93">
        <v>686772</v>
      </c>
      <c r="D45" s="93">
        <v>724771</v>
      </c>
      <c r="E45" s="93">
        <v>758849</v>
      </c>
      <c r="F45" s="93">
        <v>786560</v>
      </c>
      <c r="G45" s="93">
        <v>824202</v>
      </c>
      <c r="H45" s="93">
        <v>859086</v>
      </c>
      <c r="I45" s="93">
        <v>874657</v>
      </c>
      <c r="J45" s="93">
        <v>900379</v>
      </c>
      <c r="K45" s="93">
        <v>935900</v>
      </c>
      <c r="L45" s="93">
        <v>974169</v>
      </c>
      <c r="M45" s="93">
        <v>1005412</v>
      </c>
      <c r="N45" s="93">
        <v>1039476</v>
      </c>
      <c r="O45" s="93">
        <v>1076140</v>
      </c>
      <c r="P45" s="93">
        <v>1112912</v>
      </c>
      <c r="Q45" s="93">
        <v>1148323</v>
      </c>
      <c r="R45" s="93">
        <v>1061423</v>
      </c>
      <c r="S45" s="93">
        <v>155195</v>
      </c>
      <c r="T45" s="93">
        <v>156486</v>
      </c>
      <c r="U45" s="93">
        <v>137825</v>
      </c>
      <c r="V45" s="93">
        <v>139913</v>
      </c>
      <c r="W45" s="93">
        <v>150996</v>
      </c>
    </row>
    <row r="46" spans="2:23">
      <c r="B46" s="51" t="s">
        <v>101</v>
      </c>
      <c r="C46" s="93">
        <v>73198</v>
      </c>
      <c r="D46" s="93">
        <v>76061</v>
      </c>
      <c r="E46" s="93">
        <v>65632</v>
      </c>
      <c r="F46" s="93">
        <v>68326</v>
      </c>
      <c r="G46" s="93">
        <v>72688</v>
      </c>
      <c r="H46" s="93">
        <v>75384</v>
      </c>
      <c r="I46" s="93">
        <v>75244</v>
      </c>
      <c r="J46" s="93">
        <v>77553</v>
      </c>
      <c r="K46" s="93">
        <v>63469</v>
      </c>
      <c r="L46" s="93">
        <v>57219</v>
      </c>
      <c r="M46" s="93">
        <v>42261</v>
      </c>
      <c r="N46" s="93">
        <v>38157</v>
      </c>
      <c r="O46" s="93">
        <v>40296</v>
      </c>
      <c r="P46" s="93">
        <v>41864</v>
      </c>
      <c r="Q46" s="93">
        <v>43956</v>
      </c>
      <c r="R46" s="93">
        <v>35713</v>
      </c>
      <c r="S46" s="93">
        <v>40217</v>
      </c>
      <c r="T46" s="93">
        <v>41884</v>
      </c>
      <c r="U46" s="93">
        <v>44191</v>
      </c>
      <c r="V46" s="93">
        <v>46171</v>
      </c>
      <c r="W46" s="93">
        <v>49491</v>
      </c>
    </row>
    <row r="47" spans="2:23">
      <c r="B47" s="51" t="s">
        <v>192</v>
      </c>
      <c r="C47" s="95">
        <v>14674365</v>
      </c>
      <c r="D47" s="95">
        <v>14814629</v>
      </c>
      <c r="E47" s="95">
        <v>14830271</v>
      </c>
      <c r="F47" s="95">
        <v>13380733</v>
      </c>
      <c r="G47" s="95">
        <v>13343660</v>
      </c>
      <c r="H47" s="95">
        <v>14561938</v>
      </c>
      <c r="I47" s="95">
        <v>14786085</v>
      </c>
      <c r="J47" s="95">
        <v>14528841</v>
      </c>
      <c r="K47" s="95">
        <v>15073255</v>
      </c>
      <c r="L47" s="95">
        <v>14991399</v>
      </c>
      <c r="M47" s="95">
        <v>15121798</v>
      </c>
      <c r="N47" s="95">
        <v>15491500</v>
      </c>
      <c r="O47" s="95">
        <v>15477088</v>
      </c>
      <c r="P47" s="95">
        <v>15617354</v>
      </c>
      <c r="Q47" s="95">
        <v>15691441</v>
      </c>
      <c r="R47" s="95">
        <v>15425012</v>
      </c>
      <c r="S47" s="95">
        <v>15129449</v>
      </c>
      <c r="T47" s="95">
        <v>15351674</v>
      </c>
      <c r="U47" s="95">
        <v>14997155</v>
      </c>
      <c r="V47" s="95">
        <v>15339520</v>
      </c>
      <c r="W47" s="95">
        <v>15354072</v>
      </c>
    </row>
    <row r="48" spans="2:23">
      <c r="B48" s="51" t="s">
        <v>193</v>
      </c>
      <c r="C48" s="95">
        <v>18552105</v>
      </c>
      <c r="D48" s="95">
        <v>17664336</v>
      </c>
      <c r="E48" s="95">
        <v>21060280</v>
      </c>
      <c r="F48" s="95">
        <v>18142030</v>
      </c>
      <c r="G48" s="95">
        <v>18376314</v>
      </c>
      <c r="H48" s="95">
        <v>18464613</v>
      </c>
      <c r="I48" s="95">
        <v>19867213</v>
      </c>
      <c r="J48" s="95">
        <v>19183934</v>
      </c>
      <c r="K48" s="95">
        <v>19963911</v>
      </c>
      <c r="L48" s="95">
        <v>19988994</v>
      </c>
      <c r="M48" s="95">
        <v>20446856</v>
      </c>
      <c r="N48" s="95">
        <v>19850178</v>
      </c>
      <c r="O48" s="95">
        <v>19087266</v>
      </c>
      <c r="P48" s="95">
        <v>19350774</v>
      </c>
      <c r="Q48" s="95">
        <v>19364280</v>
      </c>
      <c r="R48" s="95">
        <v>20019245</v>
      </c>
      <c r="S48" s="95">
        <v>20001452</v>
      </c>
      <c r="T48" s="95">
        <v>20455865</v>
      </c>
      <c r="U48" s="95">
        <v>20245243</v>
      </c>
      <c r="V48" s="95">
        <v>19843570</v>
      </c>
      <c r="W48" s="95">
        <v>18960988</v>
      </c>
    </row>
    <row r="50" spans="3:24"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</row>
    <row r="51" spans="3:24"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</row>
    <row r="52" spans="3:24"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</row>
    <row r="53" spans="3:24"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</row>
    <row r="54" spans="3:24"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</row>
    <row r="55" spans="3:24"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</row>
    <row r="56" spans="3:24"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</row>
  </sheetData>
  <mergeCells count="1">
    <mergeCell ref="B6:H7"/>
  </mergeCells>
  <conditionalFormatting sqref="B10:W48">
    <cfRule type="expression" dxfId="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J31:W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CYNTHIA OLIVEIRA LARA</cp:lastModifiedBy>
  <cp:revision/>
  <dcterms:created xsi:type="dcterms:W3CDTF">2020-11-04T13:02:04Z</dcterms:created>
  <dcterms:modified xsi:type="dcterms:W3CDTF">2025-05-09T01:13:17Z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1367614967</vt:lpwstr>
  </property>
  <property fmtid="{D5CDD505-2E9C-101B-9397-08002B2CF9AE}" pid="3" name="EcoUpdateMessage">
    <vt:lpwstr>2023/05/03-21:02:47</vt:lpwstr>
  </property>
  <property fmtid="{D5CDD505-2E9C-101B-9397-08002B2CF9AE}" pid="4" name="EcoUpdateStatus">
    <vt:lpwstr>2023-05-02=BRA:St,Fd,TP;ARG:St,ME,Fd,TP;CHL:ME,Fd;GBR:St,ME;COL:St,ME,Fd;PER:St,ME,Fd|2023-05-03=BRA:ME;USA:St,ME;MEX:St,ME,Fd,TP;CHL:St|2022-10-17=USA:TP|2021-11-17=CHL:TP|2014-02-26=VEN:St|2002-11-08=JPN:St|2016-08-18=NNN:St|2023-05-01=PER:TP|2007-01-31=ESP:St|2003-01-29=CHN:St|2003-01-28=TWN:St|2003-01-30=HKG:St;KOR:St|2023-01-19=OTH:St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