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EstaPastaDeTrabalho"/>
  <mc:AlternateContent xmlns:mc="http://schemas.openxmlformats.org/markup-compatibility/2006">
    <mc:Choice Requires="x15">
      <x15ac:absPath xmlns:x15ac="http://schemas.microsoft.com/office/spreadsheetml/2010/11/ac" url="C:\Users\E610146\Downloads\"/>
    </mc:Choice>
  </mc:AlternateContent>
  <xr:revisionPtr revIDLastSave="0" documentId="8_{A718D307-F316-488E-82F0-E0BAF3F3245E}" xr6:coauthVersionLast="47" xr6:coauthVersionMax="47" xr10:uidLastSave="{00000000-0000-0000-0000-000000000000}"/>
  <bookViews>
    <workbookView xWindow="19080" yWindow="-120" windowWidth="19440" windowHeight="15000" tabRatio="641" firstSheet="16" activeTab="13" xr2:uid="{52527EE2-1964-43A1-9C22-0D5168782E99}"/>
  </bookViews>
  <sheets>
    <sheet name="Cemig (Index)" sheetId="1" r:id="rId1"/>
    <sheet name="RAP" sheetId="3" r:id="rId2"/>
    <sheet name="Power Plants" sheetId="4" r:id="rId3"/>
    <sheet name="Energy Balance" sheetId="5" r:id="rId4"/>
    <sheet name="Revenue from Energy Supply" sheetId="6" r:id="rId5"/>
    <sheet name="Energy Losses" sheetId="7" r:id="rId6"/>
    <sheet name="DEC and FEC" sheetId="8" r:id="rId7"/>
    <sheet name="Collection Rate" sheetId="20" r:id="rId8"/>
    <sheet name="Revenue" sheetId="9" r:id="rId9"/>
    <sheet name="Costs and Expenses" sheetId="23" r:id="rId10"/>
    <sheet name="Energy purchased for resale" sheetId="19" r:id="rId11"/>
    <sheet name="Financial Result" sheetId="12" r:id="rId12"/>
    <sheet name="Debt" sheetId="13" r:id="rId13"/>
    <sheet name="Investments" sheetId="14" r:id="rId14"/>
    <sheet name="Balance Sheet (Assets)" sheetId="15" r:id="rId15"/>
    <sheet name="Balance Sheet (Liabilities)" sheetId="16" r:id="rId16"/>
    <sheet name="EBITDA" sheetId="11" r:id="rId17"/>
    <sheet name="Income Statement" sheetId="17" r:id="rId18"/>
    <sheet name="Cash Flow Statement" sheetId="18" r:id="rId19"/>
    <sheet name="Stocks Overview" sheetId="22" r:id="rId20"/>
  </sheets>
  <externalReferences>
    <externalReference r:id="rId21"/>
  </externalReferences>
  <definedNames>
    <definedName name="_xlnm._FilterDatabase" localSheetId="14" hidden="1">'Balance Sheet (Assets)'!$B$10:$B$50</definedName>
    <definedName name="_xlnm._FilterDatabase" localSheetId="15" hidden="1">'Balance Sheet (Liabilities)'!$B$10:$B$57</definedName>
    <definedName name="_xlnm._FilterDatabase" localSheetId="18" hidden="1">'Cash Flow Statement'!$B$7:$Y$72</definedName>
    <definedName name="_xlnm._FilterDatabase" localSheetId="3" hidden="1">'Energy Balance'!$I$13:$J$29</definedName>
    <definedName name="_xlnm._FilterDatabase" localSheetId="2" hidden="1">'Power Plants'!$B$10:$H$41</definedName>
    <definedName name="_Hlk160453777" localSheetId="9">'Costs and Expenses'!$B$15</definedName>
    <definedName name="_Toc223922453" localSheetId="10">'Energy purchased for resale'!$B$7</definedName>
    <definedName name="_Toc229977613" localSheetId="18">'Cash Flow Statement'!$B$6</definedName>
    <definedName name="_Toc229977613" localSheetId="19">'Stocks Overview'!#REF!</definedName>
    <definedName name="_Toc282006926" localSheetId="15">'Balance Sheet (Liabilities)'!$B$8</definedName>
    <definedName name="_Toc282006927" localSheetId="15">'Balance Sheet (Liabilities)'!$B$9</definedName>
    <definedName name="_Toc288721758" localSheetId="9">'Costs and Expenses'!#REF!</definedName>
    <definedName name="_Toc288721760" localSheetId="9">'Costs and Expenses'!#REF!</definedName>
    <definedName name="_xlcn.WorksheetConnection_teste_atualizado1.xlsmTabela290620161" hidden="1">[1]!Tabela30102017[#Data]</definedName>
    <definedName name="_xlcn.WorksheetConnection_teste_atualizado1.xlsxTabela11" hidden="1">[1]!Tabela1[#Data]</definedName>
    <definedName name="Tabela20042017">[1]!Tabela301011121314[#Data]</definedName>
    <definedName name="Tabela29062016">[1]!Tabela301011121314[#Data]</definedName>
    <definedName name="Tabela31032017">[1]!Tabela301011121314[#Data]</definedName>
    <definedName name="Timeline_Operação_Comercial">#N/A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8" i="23" l="1"/>
  <c r="V37" i="23"/>
  <c r="T37" i="23"/>
  <c r="R37" i="23"/>
  <c r="Q37" i="23"/>
  <c r="M37" i="23"/>
  <c r="L37" i="23"/>
  <c r="K37" i="23"/>
  <c r="I37" i="23"/>
  <c r="F37" i="23"/>
  <c r="D37" i="23"/>
  <c r="AC30" i="23"/>
  <c r="AB30" i="23"/>
  <c r="AA30" i="23"/>
  <c r="Z30" i="23"/>
  <c r="Y30" i="23"/>
  <c r="X30" i="23"/>
  <c r="W30" i="23"/>
  <c r="V30" i="23"/>
  <c r="U30" i="23"/>
  <c r="T30" i="23"/>
  <c r="S30" i="23"/>
  <c r="R30" i="23"/>
  <c r="Q30" i="23"/>
  <c r="P30" i="23"/>
  <c r="O30" i="23"/>
  <c r="M30" i="23"/>
  <c r="L30" i="23"/>
  <c r="K30" i="23"/>
  <c r="K38" i="23" s="1"/>
  <c r="J30" i="23"/>
  <c r="J38" i="23" s="1"/>
  <c r="I30" i="23"/>
  <c r="I38" i="23" s="1"/>
  <c r="H30" i="23"/>
  <c r="G30" i="23"/>
  <c r="F30" i="23"/>
  <c r="F38" i="23" s="1"/>
  <c r="D30" i="23"/>
  <c r="D38" i="23" s="1"/>
  <c r="E103" i="4" l="1"/>
  <c r="D103" i="4"/>
  <c r="E49" i="4"/>
  <c r="D49" i="4"/>
  <c r="D47" i="17"/>
  <c r="D25" i="14"/>
  <c r="C25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D13" i="14"/>
  <c r="C12" i="14"/>
  <c r="E26" i="6"/>
  <c r="N26" i="6"/>
  <c r="N24" i="6"/>
  <c r="N20" i="6"/>
  <c r="N19" i="6"/>
  <c r="N18" i="6"/>
  <c r="N17" i="6"/>
  <c r="N16" i="6"/>
  <c r="N15" i="6"/>
  <c r="N14" i="6"/>
  <c r="N13" i="6"/>
  <c r="D11" i="13"/>
  <c r="E11" i="13" s="1"/>
  <c r="F11" i="13" s="1"/>
  <c r="G11" i="13" s="1"/>
  <c r="M31" i="9" l="1"/>
  <c r="H31" i="9"/>
  <c r="AI26" i="6" l="1"/>
  <c r="AI24" i="6"/>
  <c r="AI20" i="6"/>
  <c r="AI23" i="6" s="1"/>
  <c r="AI19" i="6"/>
  <c r="AI18" i="6"/>
  <c r="AI17" i="6"/>
  <c r="AI16" i="6"/>
  <c r="AI15" i="6"/>
  <c r="AI14" i="6"/>
  <c r="AI13" i="6"/>
  <c r="AF26" i="6"/>
  <c r="AF24" i="6"/>
  <c r="AF20" i="6"/>
  <c r="AF23" i="6" s="1"/>
  <c r="AF19" i="6"/>
  <c r="AF18" i="6"/>
  <c r="AF17" i="6"/>
  <c r="AF16" i="6"/>
  <c r="AF15" i="6"/>
  <c r="AF14" i="6"/>
  <c r="AF13" i="6"/>
  <c r="H26" i="6"/>
  <c r="H24" i="6"/>
  <c r="E24" i="6"/>
  <c r="H23" i="6"/>
  <c r="H20" i="6"/>
  <c r="E20" i="6"/>
  <c r="H19" i="6"/>
  <c r="E19" i="6"/>
  <c r="H18" i="6"/>
  <c r="E18" i="6"/>
  <c r="H17" i="6"/>
  <c r="E17" i="6"/>
  <c r="H16" i="6"/>
  <c r="E16" i="6"/>
  <c r="H15" i="6"/>
  <c r="E15" i="6"/>
  <c r="H14" i="6"/>
  <c r="E14" i="6"/>
  <c r="H13" i="6"/>
  <c r="E13" i="6"/>
  <c r="E52" i="4"/>
  <c r="D52" i="4"/>
  <c r="V14" i="11"/>
  <c r="T20" i="6" l="1"/>
  <c r="R20" i="6"/>
  <c r="E61" i="4" l="1"/>
  <c r="D61" i="4"/>
  <c r="G43" i="18" l="1"/>
  <c r="I43" i="18"/>
  <c r="J43" i="18"/>
  <c r="M43" i="18"/>
  <c r="N43" i="18"/>
  <c r="O43" i="18"/>
  <c r="P43" i="18"/>
  <c r="Q43" i="18"/>
  <c r="R43" i="18"/>
  <c r="S43" i="18"/>
  <c r="T43" i="18"/>
  <c r="U43" i="18"/>
  <c r="V43" i="18"/>
  <c r="W43" i="18"/>
  <c r="X43" i="18"/>
  <c r="Y43" i="18"/>
  <c r="Z43" i="18"/>
  <c r="G90" i="18"/>
  <c r="H90" i="18"/>
  <c r="I90" i="18"/>
  <c r="J90" i="18"/>
  <c r="L90" i="18"/>
  <c r="M90" i="18"/>
  <c r="N90" i="18"/>
  <c r="O90" i="18"/>
  <c r="P90" i="18"/>
  <c r="Q90" i="18"/>
  <c r="R90" i="18"/>
  <c r="S90" i="18"/>
  <c r="T90" i="18"/>
  <c r="U90" i="18"/>
  <c r="V90" i="18"/>
  <c r="W90" i="18"/>
  <c r="X90" i="18"/>
  <c r="Y90" i="18"/>
  <c r="Z90" i="18"/>
  <c r="G97" i="18"/>
  <c r="H97" i="18"/>
  <c r="I97" i="18"/>
  <c r="J97" i="18"/>
  <c r="K97" i="18"/>
  <c r="L97" i="18"/>
  <c r="M97" i="18"/>
  <c r="N97" i="18"/>
  <c r="O97" i="18"/>
  <c r="P97" i="18"/>
  <c r="Q97" i="18"/>
  <c r="R97" i="18"/>
  <c r="S97" i="18"/>
  <c r="T97" i="18"/>
  <c r="U97" i="18"/>
  <c r="V97" i="18"/>
  <c r="W97" i="18"/>
  <c r="X97" i="18"/>
  <c r="Y97" i="18"/>
  <c r="Z97" i="18"/>
  <c r="F97" i="18"/>
  <c r="F90" i="18"/>
  <c r="G64" i="18"/>
  <c r="H64" i="18"/>
  <c r="I64" i="18"/>
  <c r="J64" i="18"/>
  <c r="K64" i="18"/>
  <c r="L64" i="18"/>
  <c r="M64" i="18"/>
  <c r="N64" i="18"/>
  <c r="O64" i="18"/>
  <c r="P64" i="18"/>
  <c r="Q64" i="18"/>
  <c r="R64" i="18"/>
  <c r="S64" i="18"/>
  <c r="T64" i="18"/>
  <c r="U64" i="18"/>
  <c r="V64" i="18"/>
  <c r="W64" i="18"/>
  <c r="X64" i="18"/>
  <c r="Y64" i="18"/>
  <c r="Z64" i="18"/>
  <c r="G53" i="18"/>
  <c r="H53" i="18"/>
  <c r="I53" i="18"/>
  <c r="J53" i="18"/>
  <c r="K53" i="18"/>
  <c r="L53" i="18"/>
  <c r="M53" i="18"/>
  <c r="N53" i="18"/>
  <c r="O53" i="18"/>
  <c r="P53" i="18"/>
  <c r="Q53" i="18"/>
  <c r="R53" i="18"/>
  <c r="S53" i="18"/>
  <c r="T53" i="18"/>
  <c r="U53" i="18"/>
  <c r="V53" i="18"/>
  <c r="W53" i="18"/>
  <c r="X53" i="18"/>
  <c r="Y53" i="18"/>
  <c r="Z53" i="18"/>
  <c r="F64" i="18"/>
  <c r="F53" i="18"/>
  <c r="F43" i="18"/>
  <c r="F29" i="15"/>
  <c r="I65" i="18" l="1"/>
  <c r="I72" i="18" s="1"/>
  <c r="I98" i="18" s="1"/>
  <c r="T65" i="18"/>
  <c r="T72" i="18" s="1"/>
  <c r="T98" i="18" s="1"/>
  <c r="J65" i="18"/>
  <c r="J72" i="18" s="1"/>
  <c r="J98" i="18" s="1"/>
  <c r="U65" i="18"/>
  <c r="U72" i="18" s="1"/>
  <c r="U98" i="18" s="1"/>
  <c r="M65" i="18"/>
  <c r="M72" i="18" s="1"/>
  <c r="M98" i="18" s="1"/>
  <c r="S65" i="18"/>
  <c r="S72" i="18" s="1"/>
  <c r="S98" i="18" s="1"/>
  <c r="W65" i="18"/>
  <c r="W72" i="18" s="1"/>
  <c r="W98" i="18" s="1"/>
  <c r="O65" i="18"/>
  <c r="O72" i="18" s="1"/>
  <c r="O98" i="18" s="1"/>
  <c r="G65" i="18"/>
  <c r="G72" i="18" s="1"/>
  <c r="G98" i="18" s="1"/>
  <c r="R65" i="18"/>
  <c r="R72" i="18" s="1"/>
  <c r="R98" i="18" s="1"/>
  <c r="Q65" i="18"/>
  <c r="Q72" i="18" s="1"/>
  <c r="Q98" i="18" s="1"/>
  <c r="Z65" i="18"/>
  <c r="Z72" i="18" s="1"/>
  <c r="Z98" i="18" s="1"/>
  <c r="Y65" i="18"/>
  <c r="Y72" i="18" s="1"/>
  <c r="Y98" i="18" s="1"/>
  <c r="X65" i="18"/>
  <c r="X72" i="18" s="1"/>
  <c r="X98" i="18" s="1"/>
  <c r="P65" i="18"/>
  <c r="P72" i="18" s="1"/>
  <c r="P98" i="18" s="1"/>
  <c r="V65" i="18"/>
  <c r="V72" i="18" s="1"/>
  <c r="V98" i="18" s="1"/>
  <c r="N65" i="18"/>
  <c r="N72" i="18" s="1"/>
  <c r="N98" i="18" s="1"/>
  <c r="F65" i="18"/>
  <c r="F72" i="18" s="1"/>
  <c r="F98" i="18" l="1"/>
  <c r="W13" i="6"/>
  <c r="W14" i="6"/>
  <c r="W15" i="6"/>
  <c r="W16" i="6"/>
  <c r="W17" i="6"/>
  <c r="W18" i="6"/>
  <c r="W19" i="6"/>
  <c r="W20" i="6"/>
  <c r="W23" i="6" s="1"/>
  <c r="W24" i="6"/>
  <c r="W26" i="6"/>
  <c r="I47" i="17" l="1"/>
  <c r="J47" i="17"/>
  <c r="O14" i="11" l="1"/>
  <c r="Z26" i="6" l="1"/>
  <c r="Z24" i="6"/>
  <c r="Z20" i="6"/>
  <c r="Z23" i="6" s="1"/>
  <c r="Z19" i="6"/>
  <c r="Z18" i="6"/>
  <c r="Z17" i="6"/>
  <c r="Z16" i="6"/>
  <c r="Z15" i="6"/>
  <c r="Z14" i="6"/>
  <c r="Z13" i="6"/>
  <c r="N47" i="17" l="1"/>
  <c r="K46" i="17"/>
  <c r="K27" i="17"/>
  <c r="K47" i="17" l="1"/>
  <c r="AL26" i="6"/>
  <c r="AL24" i="6"/>
  <c r="AL20" i="6"/>
  <c r="AL23" i="6" s="1"/>
  <c r="AL19" i="6"/>
  <c r="AL18" i="6"/>
  <c r="AL17" i="6"/>
  <c r="AL16" i="6"/>
  <c r="AL15" i="6"/>
  <c r="AL14" i="6"/>
  <c r="AL13" i="6"/>
  <c r="AO26" i="6" l="1"/>
  <c r="AO24" i="6"/>
  <c r="AO20" i="6"/>
  <c r="AO23" i="6" s="1"/>
  <c r="AO19" i="6"/>
  <c r="AO18" i="6"/>
  <c r="AO17" i="6"/>
  <c r="AO16" i="6"/>
  <c r="AO15" i="6"/>
  <c r="AO14" i="6"/>
  <c r="AO13" i="6"/>
  <c r="AC26" i="6" l="1"/>
  <c r="AC24" i="6"/>
  <c r="AC20" i="6"/>
  <c r="AC23" i="6" s="1"/>
  <c r="AC19" i="6"/>
  <c r="AC18" i="6"/>
  <c r="AC17" i="6"/>
  <c r="AC16" i="6"/>
  <c r="AC15" i="6"/>
  <c r="AC14" i="6"/>
  <c r="AC13" i="6"/>
  <c r="H42" i="18" l="1"/>
  <c r="H43" i="18" s="1"/>
  <c r="H65" i="18" s="1"/>
  <c r="J32" i="15"/>
  <c r="K32" i="15"/>
  <c r="L32" i="15"/>
  <c r="M32" i="15"/>
  <c r="N32" i="15"/>
  <c r="O32" i="15"/>
  <c r="P32" i="15"/>
  <c r="Q32" i="15"/>
  <c r="R32" i="15"/>
  <c r="S32" i="15"/>
  <c r="T32" i="15"/>
  <c r="U32" i="15"/>
  <c r="V32" i="15"/>
  <c r="W32" i="15"/>
  <c r="X32" i="15"/>
  <c r="Y32" i="15"/>
  <c r="Z32" i="15"/>
  <c r="AA32" i="15"/>
  <c r="I32" i="15"/>
  <c r="L41" i="18"/>
  <c r="L43" i="18" s="1"/>
  <c r="L65" i="18" s="1"/>
  <c r="L72" i="18" l="1"/>
  <c r="L98" i="18" s="1"/>
  <c r="H72" i="18"/>
  <c r="D22" i="13"/>
  <c r="AC46" i="17"/>
  <c r="AB46" i="17"/>
  <c r="AA46" i="17"/>
  <c r="Z46" i="17"/>
  <c r="Y46" i="17"/>
  <c r="X46" i="17"/>
  <c r="W46" i="17"/>
  <c r="V46" i="17"/>
  <c r="U46" i="17"/>
  <c r="T46" i="17"/>
  <c r="S46" i="17"/>
  <c r="R46" i="17"/>
  <c r="Q46" i="17"/>
  <c r="P46" i="17"/>
  <c r="O46" i="17"/>
  <c r="M46" i="17"/>
  <c r="L46" i="17"/>
  <c r="L21" i="19"/>
  <c r="H98" i="18" l="1"/>
  <c r="E62" i="4" l="1"/>
  <c r="D62" i="4"/>
  <c r="M45" i="12" l="1"/>
  <c r="M26" i="12"/>
  <c r="M21" i="19"/>
  <c r="K30" i="18"/>
  <c r="K80" i="18"/>
  <c r="K43" i="18" l="1"/>
  <c r="K90" i="18"/>
  <c r="M46" i="12"/>
  <c r="K49" i="15"/>
  <c r="K29" i="15"/>
  <c r="K65" i="18" l="1"/>
  <c r="K50" i="15"/>
  <c r="K72" i="18" l="1"/>
  <c r="K98" i="18" l="1"/>
  <c r="O47" i="17" l="1"/>
  <c r="AA14" i="11"/>
  <c r="AB14" i="11"/>
  <c r="G67" i="13"/>
  <c r="H67" i="13"/>
  <c r="I67" i="13"/>
  <c r="K67" i="13"/>
  <c r="D23" i="13"/>
  <c r="F23" i="13"/>
  <c r="G23" i="13"/>
  <c r="H23" i="13"/>
  <c r="I23" i="13"/>
  <c r="K23" i="13"/>
  <c r="D24" i="13"/>
  <c r="F24" i="13"/>
  <c r="G24" i="13"/>
  <c r="H24" i="13"/>
  <c r="I24" i="13"/>
  <c r="K24" i="13"/>
  <c r="D25" i="13"/>
  <c r="F25" i="13"/>
  <c r="G25" i="13"/>
  <c r="H25" i="13"/>
  <c r="I25" i="13"/>
  <c r="K25" i="13"/>
  <c r="C25" i="13"/>
  <c r="C24" i="13"/>
  <c r="C23" i="13"/>
  <c r="AH16" i="11" l="1"/>
  <c r="AH14" i="11"/>
  <c r="AG14" i="11"/>
  <c r="AF14" i="11"/>
  <c r="AE14" i="11"/>
  <c r="AD14" i="11"/>
  <c r="AC14" i="11"/>
  <c r="Z14" i="11"/>
  <c r="Y14" i="11"/>
  <c r="X14" i="11"/>
  <c r="W14" i="11"/>
  <c r="U14" i="11"/>
  <c r="BG23" i="6" l="1"/>
  <c r="F22" i="13" l="1"/>
  <c r="G22" i="13"/>
  <c r="H22" i="13"/>
  <c r="I22" i="13"/>
  <c r="K22" i="13"/>
  <c r="C22" i="13"/>
</calcChain>
</file>

<file path=xl/sharedStrings.xml><?xml version="1.0" encoding="utf-8"?>
<sst xmlns="http://schemas.openxmlformats.org/spreadsheetml/2006/main" count="1858" uniqueCount="654">
  <si>
    <t xml:space="preserve"> RAP</t>
  </si>
  <si>
    <t>Total</t>
  </si>
  <si>
    <t>Cemig</t>
  </si>
  <si>
    <t>1.245.408 </t>
  </si>
  <si>
    <t>60.207 </t>
  </si>
  <si>
    <t>1.305.615 </t>
  </si>
  <si>
    <t xml:space="preserve">Cemig GT </t>
  </si>
  <si>
    <t>1.164.296 </t>
  </si>
  <si>
    <t>62.435 </t>
  </si>
  <si>
    <t>1.226.731 </t>
  </si>
  <si>
    <t>52.484 </t>
  </si>
  <si>
    <t>-1.061 </t>
  </si>
  <si>
    <t>51.423 </t>
  </si>
  <si>
    <t>Centroeste</t>
  </si>
  <si>
    <t>16.078 </t>
  </si>
  <si>
    <t>-1.017 </t>
  </si>
  <si>
    <t>15.061 </t>
  </si>
  <si>
    <t>Sete Lagoas</t>
  </si>
  <si>
    <t>12.550 </t>
  </si>
  <si>
    <t>-150 </t>
  </si>
  <si>
    <t>12.401 </t>
  </si>
  <si>
    <t>-35.288 </t>
  </si>
  <si>
    <t>TOTAL RAP</t>
  </si>
  <si>
    <t>  </t>
  </si>
  <si>
    <t xml:space="preserve">2025-2026 </t>
  </si>
  <si>
    <t xml:space="preserve">2026-2027 </t>
  </si>
  <si>
    <t xml:space="preserve">2027-2028 </t>
  </si>
  <si>
    <t xml:space="preserve">2028-2029 </t>
  </si>
  <si>
    <t>112.434 </t>
  </si>
  <si>
    <t>35.253 </t>
  </si>
  <si>
    <t>298.669 </t>
  </si>
  <si>
    <t>TOTAL</t>
  </si>
  <si>
    <t>411.102 </t>
  </si>
  <si>
    <t>Emborcação</t>
  </si>
  <si>
    <t>CEMIG GT</t>
  </si>
  <si>
    <t>UHE</t>
  </si>
  <si>
    <t>Nova Ponte</t>
  </si>
  <si>
    <t>Irapé</t>
  </si>
  <si>
    <t>Três Marias</t>
  </si>
  <si>
    <t>Salto Grande</t>
  </si>
  <si>
    <t>Boa Esperança</t>
  </si>
  <si>
    <t>UFV</t>
  </si>
  <si>
    <t xml:space="preserve">Sá Carvalho     </t>
  </si>
  <si>
    <t>Sá Carvalho S.A</t>
  </si>
  <si>
    <t>Três Marias Jusante</t>
  </si>
  <si>
    <t>Rosal</t>
  </si>
  <si>
    <t>Rosal Energia S. A</t>
  </si>
  <si>
    <t>Itutinga</t>
  </si>
  <si>
    <t>CEMIG G. ITUTINGA</t>
  </si>
  <si>
    <t>Camargos</t>
  </si>
  <si>
    <t>CEMIG G. CAMARGOS</t>
  </si>
  <si>
    <t>Volta do Rio</t>
  </si>
  <si>
    <t>EOL</t>
  </si>
  <si>
    <t>Poço Fundo</t>
  </si>
  <si>
    <t>PCH</t>
  </si>
  <si>
    <t xml:space="preserve">Praias de Parajuru </t>
  </si>
  <si>
    <t xml:space="preserve">Pai Joaquim             </t>
  </si>
  <si>
    <t>CEMIG PCH  S.A</t>
  </si>
  <si>
    <t>CEMIG G. SUL</t>
  </si>
  <si>
    <t>Gafanhoto</t>
  </si>
  <si>
    <t>CEMIG G. OESTE</t>
  </si>
  <si>
    <t>Peti</t>
  </si>
  <si>
    <t>CEMIG G. LESTE</t>
  </si>
  <si>
    <t>Tronqueiras</t>
  </si>
  <si>
    <t xml:space="preserve"> Joasal</t>
  </si>
  <si>
    <t xml:space="preserve">Queimado  </t>
  </si>
  <si>
    <t>Belo Monte</t>
  </si>
  <si>
    <t xml:space="preserve">Cachoeirão                        </t>
  </si>
  <si>
    <t>Hidrelétrica Cachoeirão</t>
  </si>
  <si>
    <t>Paracambi</t>
  </si>
  <si>
    <t>Lightger</t>
  </si>
  <si>
    <t>Pipoca</t>
  </si>
  <si>
    <t>Hidrelétrica Pipoca</t>
  </si>
  <si>
    <t>Subtotal</t>
  </si>
  <si>
    <t>Cajuru</t>
  </si>
  <si>
    <t>Ervália</t>
  </si>
  <si>
    <t>Neblina</t>
  </si>
  <si>
    <t>Cel. Domiciano</t>
  </si>
  <si>
    <t>Paraúna</t>
  </si>
  <si>
    <t>Paciência</t>
  </si>
  <si>
    <t>Dona Rita</t>
  </si>
  <si>
    <t>Central Mineirão</t>
  </si>
  <si>
    <t>Fortuna II</t>
  </si>
  <si>
    <t>Ganhães Energia</t>
  </si>
  <si>
    <t>Jacaré</t>
  </si>
  <si>
    <t>Dores de Guanhães</t>
  </si>
  <si>
    <t>Senhora do Porto</t>
  </si>
  <si>
    <t>(2) Cemig Sim</t>
  </si>
  <si>
    <t>Cemig Sim</t>
  </si>
  <si>
    <t>Lagoa Grande</t>
  </si>
  <si>
    <t>Mato Verde</t>
  </si>
  <si>
    <t>Mirabela</t>
  </si>
  <si>
    <t>Porteirinha I</t>
  </si>
  <si>
    <t>Porteirinha II</t>
  </si>
  <si>
    <t>Brasilândia</t>
  </si>
  <si>
    <t>Apolo 1</t>
  </si>
  <si>
    <t>Apolo 2</t>
  </si>
  <si>
    <t>Campo Lindo 1</t>
  </si>
  <si>
    <t>Campo Lindo 2</t>
  </si>
  <si>
    <t>Olaria 1</t>
  </si>
  <si>
    <t>Olaria 2</t>
  </si>
  <si>
    <t>Prudente de Morais</t>
  </si>
  <si>
    <t>DUCEU (Montes Claros)</t>
  </si>
  <si>
    <t>Jequitibá II</t>
  </si>
  <si>
    <t>Jequitibá I</t>
  </si>
  <si>
    <t>Dos Marques</t>
  </si>
  <si>
    <t>Retiro I e II</t>
  </si>
  <si>
    <t>Jovissema II</t>
  </si>
  <si>
    <t>São Gonçalo do Pará</t>
  </si>
  <si>
    <t>Santa Barbara I e II</t>
  </si>
  <si>
    <t>Santa Isabel I e II</t>
  </si>
  <si>
    <t>Mina 3</t>
  </si>
  <si>
    <t>Caeté I</t>
  </si>
  <si>
    <t xml:space="preserve">Itaipu </t>
  </si>
  <si>
    <t>CCEN</t>
  </si>
  <si>
    <t>CCGF</t>
  </si>
  <si>
    <t>PROINFA  (4)</t>
  </si>
  <si>
    <t>2023 (acumulado)</t>
  </si>
  <si>
    <t>MWh</t>
  </si>
  <si>
    <t>R$</t>
  </si>
  <si>
    <r>
      <t>R$ (Mil)</t>
    </r>
    <r>
      <rPr>
        <sz val="7"/>
        <color rgb="FFFFFFFF"/>
        <rFont val="Calibri"/>
        <family val="2"/>
      </rPr>
      <t> </t>
    </r>
  </si>
  <si>
    <t>R$ (Mil) </t>
  </si>
  <si>
    <r>
      <t>Subtotal</t>
    </r>
    <r>
      <rPr>
        <b/>
        <sz val="7"/>
        <color rgb="FF404040"/>
        <rFont val="Calibri"/>
        <family val="2"/>
      </rPr>
      <t> </t>
    </r>
  </si>
  <si>
    <t>-</t>
  </si>
  <si>
    <r>
      <t> </t>
    </r>
    <r>
      <rPr>
        <sz val="7"/>
        <color rgb="FF404040"/>
        <rFont val="Calibri"/>
        <family val="2"/>
      </rPr>
      <t> </t>
    </r>
  </si>
  <si>
    <t>9M25</t>
  </si>
  <si>
    <t>- </t>
  </si>
  <si>
    <t> </t>
  </si>
  <si>
    <t>IPCA</t>
  </si>
  <si>
    <t>CDI</t>
  </si>
  <si>
    <t>Cemig Geração e Transmissão</t>
  </si>
  <si>
    <t>SOFR+0,53%</t>
  </si>
  <si>
    <t>USD</t>
  </si>
  <si>
    <t>Cemig Distribuição</t>
  </si>
  <si>
    <t>IPCA + 4,10%</t>
  </si>
  <si>
    <t>CDI + 1,35%</t>
  </si>
  <si>
    <t>IPCA + 6,1052%</t>
  </si>
  <si>
    <t>CDI + 2,05%</t>
  </si>
  <si>
    <t>CDI + 0,80%</t>
  </si>
  <si>
    <t>IPCA + 6,1469%</t>
  </si>
  <si>
    <t>CDI + 0,55%</t>
  </si>
  <si>
    <t>IPCA + 6,5769%</t>
  </si>
  <si>
    <t>CDI + 0,86%</t>
  </si>
  <si>
    <t>IPCA + 7,5467%</t>
  </si>
  <si>
    <t>CDI+0,64%</t>
  </si>
  <si>
    <t>CDI+0,80%</t>
  </si>
  <si>
    <t>Gasmig</t>
  </si>
  <si>
    <t>IPCA + 5,27%</t>
  </si>
  <si>
    <t>CDI + 0,47%</t>
  </si>
  <si>
    <t>CDI + 1,33%</t>
  </si>
  <si>
    <t>IPCA + 7,6245%</t>
  </si>
  <si>
    <t>CDI + 0,64%</t>
  </si>
  <si>
    <t>9M24</t>
  </si>
  <si>
    <t>9M23</t>
  </si>
  <si>
    <t>9M22</t>
  </si>
  <si>
    <t>9M21</t>
  </si>
  <si>
    <t xml:space="preserve">9M20 </t>
  </si>
  <si>
    <t xml:space="preserve">- </t>
  </si>
  <si>
    <t/>
  </si>
  <si>
    <t>Var %</t>
  </si>
  <si>
    <t>IEE</t>
  </si>
  <si>
    <t>IBOV</t>
  </si>
  <si>
    <t>Revenue from use of the electricity distribution systems (TUSD)  </t>
  </si>
  <si>
    <t>    Transmission operation and maintenance revenue  </t>
  </si>
  <si>
    <t>    Transmission construction revenue  </t>
  </si>
  <si>
    <t>    Interest revenue arising from the financing component in the transmission contract asset  </t>
  </si>
  <si>
    <t>Generation indemnity revenue  </t>
  </si>
  <si>
    <t>Adjustment to expectation of cash flow from indemnifiable financial assets of distribution concession  </t>
  </si>
  <si>
    <t>Transactions in energy on the CCEE  </t>
  </si>
  <si>
    <t>Fine for violation of service continuity indicator  </t>
  </si>
  <si>
    <t>Deductions on revenue (d)  </t>
  </si>
  <si>
    <t>Net Revenue</t>
  </si>
  <si>
    <t>Supply from Itaipu Binacional   </t>
  </si>
  <si>
    <t>Physical guarantee quota contracts   </t>
  </si>
  <si>
    <t>Quotas for Angra I and II nuclear plants   </t>
  </si>
  <si>
    <t>Proinfa Program   </t>
  </si>
  <si>
    <t>‘Bilateral’ contracts   </t>
  </si>
  <si>
    <t>Energy acquired in Regulated Market auctions   </t>
  </si>
  <si>
    <t>Energy acquired in the Free Market  </t>
  </si>
  <si>
    <t>PIS/Pasep and Cofins credits  </t>
  </si>
  <si>
    <t>Personnel  </t>
  </si>
  <si>
    <t>Employees’ and managers’ income sharing  </t>
  </si>
  <si>
    <t>Post-employment benefits (Reversal) (1) </t>
  </si>
  <si>
    <t>Materials  </t>
  </si>
  <si>
    <t>Outsourced services (C.1)  </t>
  </si>
  <si>
    <t>Depreciation and amortization </t>
  </si>
  <si>
    <t>Provisions  </t>
  </si>
  <si>
    <t>Impairment  </t>
  </si>
  <si>
    <t>Expected credit losses (2)  </t>
  </si>
  <si>
    <t>Reversal of expected credit loss with related party </t>
  </si>
  <si>
    <t>RBSE Remeasurement</t>
  </si>
  <si>
    <t>Other costs and expenses</t>
  </si>
  <si>
    <t>Infrastructure and construction cost </t>
  </si>
  <si>
    <t>Gas purchased for resale</t>
  </si>
  <si>
    <t>Basic Network Usage Charges  </t>
  </si>
  <si>
    <t>Energy purchased for resale</t>
  </si>
  <si>
    <t>Expected loss on other receivables  </t>
  </si>
  <si>
    <t>Total costs and expenses</t>
  </si>
  <si>
    <t>Gain on disposal of investments </t>
  </si>
  <si>
    <t>Gain on bargain purchase </t>
  </si>
  <si>
    <t>Periodic Tariff Review, net </t>
  </si>
  <si>
    <t>Other revenues</t>
  </si>
  <si>
    <t>FINANCE INCOME</t>
  </si>
  <si>
    <t>Income from financial investments  </t>
  </si>
  <si>
    <t>Interest on sale of energy  </t>
  </si>
  <si>
    <t>Foreign exchange variations - Itaipu Binacional  </t>
  </si>
  <si>
    <t>Interest  - Loans </t>
  </si>
  <si>
    <t>Interest  </t>
  </si>
  <si>
    <t>Interest  - CVA  </t>
  </si>
  <si>
    <t>Interests of escrow deposits   </t>
  </si>
  <si>
    <t>Prepayments rents  </t>
  </si>
  <si>
    <t>Monetary updating on PIS/Pasep and Cofins taxes credits over ICMS  </t>
  </si>
  <si>
    <t>IRPJ credit update on Workers' Food Program  </t>
  </si>
  <si>
    <t>Other financial income  </t>
  </si>
  <si>
    <t>FINANCE EXPENSES</t>
  </si>
  <si>
    <t>Amortization of transaction cost  </t>
  </si>
  <si>
    <t xml:space="preserve">Losses on derivative financial instruments – Swaps </t>
  </si>
  <si>
    <t>Update on PIS/Pasep and Cofins Refunds to Consumers (2)  </t>
  </si>
  <si>
    <t>Interest on leases  </t>
  </si>
  <si>
    <t>Financial expenses R&amp;D and PEE  </t>
  </si>
  <si>
    <t>Other financial expenses </t>
  </si>
  <si>
    <t>NET FINANCE INCOME</t>
  </si>
  <si>
    <t>(R$ millions)</t>
  </si>
  <si>
    <t>CURRENT</t>
  </si>
  <si>
    <t>TOTAL CURRENT</t>
  </si>
  <si>
    <t>Receivables from customers, traders and concession holders  </t>
  </si>
  <si>
    <t>Concession financial assets  </t>
  </si>
  <si>
    <t>Concession contract assets  </t>
  </si>
  <si>
    <t>Cash and cash equivalents</t>
  </si>
  <si>
    <t>Marketable securities</t>
  </si>
  <si>
    <t>Receivables from customers, traders and concession holders</t>
  </si>
  <si>
    <t>Recoverable taxes  </t>
  </si>
  <si>
    <t>Income tax and social contribution tax credits  </t>
  </si>
  <si>
    <t>Dividends receivables  </t>
  </si>
  <si>
    <t>Restricted Funds  </t>
  </si>
  <si>
    <t>Public lighting contribution  </t>
  </si>
  <si>
    <t>Reimbursement of tariff subsidies  </t>
  </si>
  <si>
    <t>Other assets</t>
  </si>
  <si>
    <t>Assets classified as held for sale  </t>
  </si>
  <si>
    <t>NON-CURRENT</t>
  </si>
  <si>
    <t>Long-term assets</t>
  </si>
  <si>
    <t>Income tax and social contribution tax recoverable  </t>
  </si>
  <si>
    <t>Deferred income tax and social contribution tax  </t>
  </si>
  <si>
    <t>Escrow deposits  </t>
  </si>
  <si>
    <t>Accounts receivable from the State of Minas Gerais  </t>
  </si>
  <si>
    <t>Concession contract assets</t>
  </si>
  <si>
    <t>Other assets  </t>
  </si>
  <si>
    <t>Investments - Equity method  </t>
  </si>
  <si>
    <t>Property, plant and equipment  </t>
  </si>
  <si>
    <t>Intangible assets  </t>
  </si>
  <si>
    <t>Leasing - right of use assets  </t>
  </si>
  <si>
    <t>TOTAL NON-CURRENT</t>
  </si>
  <si>
    <t>TOTAL ASSETS</t>
  </si>
  <si>
    <t>TOTAL LIABILITIES</t>
  </si>
  <si>
    <t>Suppliers  </t>
  </si>
  <si>
    <t>Regulatory charges  </t>
  </si>
  <si>
    <t>Profit sharing  </t>
  </si>
  <si>
    <t>Taxes payable  </t>
  </si>
  <si>
    <t>Income tax and social contribution  </t>
  </si>
  <si>
    <t>Interest on equity and dividends payable  </t>
  </si>
  <si>
    <t>Debentures  </t>
  </si>
  <si>
    <t>Payroll and related charges  </t>
  </si>
  <si>
    <t>Accounts payable related to energy generated by residential consumers  </t>
  </si>
  <si>
    <t>Post-employment obligations  </t>
  </si>
  <si>
    <t>Amounts to refund to customers  </t>
  </si>
  <si>
    <t>Leasing liabilities  </t>
  </si>
  <si>
    <t>Other liabilities  </t>
  </si>
  <si>
    <t>Deferred income tax and social contribution  </t>
  </si>
  <si>
    <t>EQUITY</t>
  </si>
  <si>
    <t>Share capital  </t>
  </si>
  <si>
    <t>Capital reserves  </t>
  </si>
  <si>
    <t>Profit reserves  </t>
  </si>
  <si>
    <t>Equity valuation adjustments  </t>
  </si>
  <si>
    <t>Retained earnings  </t>
  </si>
  <si>
    <t>EQUITY ATTRIBUTABLE TO EQUITY HOLDERS OF THE PARENT  </t>
  </si>
  <si>
    <t>Non-Controlling interests  </t>
  </si>
  <si>
    <t>TOTAL EQUITY  </t>
  </si>
  <si>
    <t>TOTAL LIABILITIES AND EQUITY  </t>
  </si>
  <si>
    <t>Generation </t>
  </si>
  <si>
    <t>Transmission </t>
  </si>
  <si>
    <t>Trading </t>
  </si>
  <si>
    <t>Distribution </t>
  </si>
  <si>
    <t>Gas</t>
  </si>
  <si>
    <t>Holding / Investments</t>
  </si>
  <si>
    <t>Net Income for the Period </t>
  </si>
  <si>
    <t>Income Tax and Social Contribution Expense </t>
  </si>
  <si>
    <t>Financial Result </t>
  </si>
  <si>
    <t>Depreciation and Amortization </t>
  </si>
  <si>
    <t>Non-recurring and Non-cash Effects </t>
  </si>
  <si>
    <t>Net Income Attributable to Non-controlling Shareholders </t>
  </si>
  <si>
    <t>Post-employment Liability Remeasurement</t>
  </si>
  <si>
    <t xml:space="preserve">EBITDA as per CVM Resolution 156 </t>
  </si>
  <si>
    <t xml:space="preserve">Adjusted EBITDA </t>
  </si>
  <si>
    <t>Historical - EBITDA CVM</t>
  </si>
  <si>
    <t>2Q25</t>
  </si>
  <si>
    <t>1Q25</t>
  </si>
  <si>
    <t>3Q24</t>
  </si>
  <si>
    <t>2Q24</t>
  </si>
  <si>
    <t>1Q24</t>
  </si>
  <si>
    <t>3Q23</t>
  </si>
  <si>
    <t>2Q23</t>
  </si>
  <si>
    <t>1Q23</t>
  </si>
  <si>
    <t>3Q22</t>
  </si>
  <si>
    <t>2Q22</t>
  </si>
  <si>
    <t>1Q22</t>
  </si>
  <si>
    <t>3Q21</t>
  </si>
  <si>
    <t>2Q21</t>
  </si>
  <si>
    <t>1Q21</t>
  </si>
  <si>
    <t>3Q20</t>
  </si>
  <si>
    <t>2Q20</t>
  </si>
  <si>
    <t>1Q20</t>
  </si>
  <si>
    <t xml:space="preserve">  HISTORICAL</t>
  </si>
  <si>
    <t>3Q25</t>
  </si>
  <si>
    <t>NET REVENUE </t>
  </si>
  <si>
    <t>COSTS </t>
  </si>
  <si>
    <t>Cost of energy and gas </t>
  </si>
  <si>
    <t>Operating costs </t>
  </si>
  <si>
    <t>GROSS PROFIT </t>
  </si>
  <si>
    <t>EXPENSES AND OTHER REVENUE </t>
  </si>
  <si>
    <t>Expected credit losses </t>
  </si>
  <si>
    <t>General and administrative expenses </t>
  </si>
  <si>
    <t>Other expenses </t>
  </si>
  <si>
    <t>Other revenue </t>
  </si>
  <si>
    <t>Share of profit, net, of affiliates, subsidiaries and joint ventures </t>
  </si>
  <si>
    <t>Income before financial revenue (expenses) and taxes </t>
  </si>
  <si>
    <t>Finance income </t>
  </si>
  <si>
    <t>Finance expenses </t>
  </si>
  <si>
    <t>Finance result</t>
  </si>
  <si>
    <t>Income before income tax and social contribution tax </t>
  </si>
  <si>
    <t>Current income tax and social contribution tax </t>
  </si>
  <si>
    <t>Deferred income tax and social contribution tax </t>
  </si>
  <si>
    <t>NET INCOME FOR THE PERIOD </t>
  </si>
  <si>
    <t>Total of net income for the period attributed to:</t>
  </si>
  <si>
    <t>Equity holders of the parent </t>
  </si>
  <si>
    <t>Non-controlling interests </t>
  </si>
  <si>
    <t>Basic and diluted earnings per preferred share - R$ </t>
  </si>
  <si>
    <t>Basic and diluted earnings per common share - R$ </t>
  </si>
  <si>
    <t>(R$ millions, except earnings per share)</t>
  </si>
  <si>
    <t>CASH FLOW FROM OPERATIONS </t>
  </si>
  <si>
    <t>Net income for the period </t>
  </si>
  <si>
    <t>Adjustments to reconcile net income to net cash flows: </t>
  </si>
  <si>
    <t>Current and deferred income tax and social contribution </t>
  </si>
  <si>
    <t>Write-off of net residual value of assets and impairment </t>
  </si>
  <si>
    <t>Refund of tariff subsidies </t>
  </si>
  <si>
    <t>Share of loss (gain), net, of subsidiaries and joint ventures </t>
  </si>
  <si>
    <t>Remeasuring of concession financial and concession contract assets </t>
  </si>
  <si>
    <t>Effects of the Periodic Tariff Review of the RAP </t>
  </si>
  <si>
    <t>RBSE remeasurement (RBSE = Basic Network of Existing Services) </t>
  </si>
  <si>
    <t>Interest and monetary variation </t>
  </si>
  <si>
    <t>Exchange variation on loans </t>
  </si>
  <si>
    <t>Reimbursement of PIS/Pasep and Cofins over ICMS credits to customers </t>
  </si>
  <si>
    <t>Reversal of amounts refundable to customers </t>
  </si>
  <si>
    <t>Gain on Disposal of Property, Plant and Equipment </t>
  </si>
  <si>
    <t>Gain on Disposal of Investments </t>
  </si>
  <si>
    <t>Net gain on derivative instruments at fair value through profit or loss </t>
  </si>
  <si>
    <t>CVA (Parcel A items Compensation) Account and other financial components in tariff adjustments </t>
  </si>
  <si>
    <t>Post-employment obligations </t>
  </si>
  <si>
    <t>Others</t>
  </si>
  <si>
    <t>Provision for contingencies </t>
  </si>
  <si>
    <t>Appropriation of transaction costs </t>
  </si>
  <si>
    <t>(Increase) decrease in assets </t>
  </si>
  <si>
    <t>Receivables from customers, traders and concession holders </t>
  </si>
  <si>
    <t>Tariff Subsidy Reimbursement </t>
  </si>
  <si>
    <t>Recoverable taxes </t>
  </si>
  <si>
    <t>Income tax and social contribution tax credits </t>
  </si>
  <si>
    <t>Escrow deposits </t>
  </si>
  <si>
    <t>Contractual assets and concession financial assets </t>
  </si>
  <si>
    <t>Other </t>
  </si>
  <si>
    <t>Increase (decrease) in liabilities </t>
  </si>
  <si>
    <t>Suppliers </t>
  </si>
  <si>
    <t>Payroll and related charges </t>
  </si>
  <si>
    <t>Regulatory charges </t>
  </si>
  <si>
    <t>Post-employment contributions paid </t>
  </si>
  <si>
    <t>Accounts payable related to energy generated by consumers </t>
  </si>
  <si>
    <t>Cash from operations activities </t>
  </si>
  <si>
    <t>Interest received </t>
  </si>
  <si>
    <t>Dividends and interest on equity received </t>
  </si>
  <si>
    <t>Interest paid on debentures </t>
  </si>
  <si>
    <t>Interest paid on leasing contracts </t>
  </si>
  <si>
    <t>Income tax and social contribution tax paid </t>
  </si>
  <si>
    <t>Settlement of derivative financial instruments </t>
  </si>
  <si>
    <t>NET CASH FROM OPERATING ACTIVITIES </t>
  </si>
  <si>
    <t>INVESTING ACTIVITIES </t>
  </si>
  <si>
    <t>Investments in marketable securities </t>
  </si>
  <si>
    <t>Redemptions in marketable securities </t>
  </si>
  <si>
    <t>Investments in Restricted cash </t>
  </si>
  <si>
    <t>Redemptions of restricted funds </t>
  </si>
  <si>
    <t>Acquisition of equity investees and contributions to investees </t>
  </si>
  <si>
    <t>Property, plant and equipment </t>
  </si>
  <si>
    <t>Intangible assets </t>
  </si>
  <si>
    <t>Contract assets - distribution of gas and energy infrastructure </t>
  </si>
  <si>
    <t>NET CASH USED IN INVESTING ACTIVITIES </t>
  </si>
  <si>
    <t>Disposal of Property, Plant and Equipment </t>
  </si>
  <si>
    <t>Reduction of share capital in investee </t>
  </si>
  <si>
    <t>Sale of PP&amp;E </t>
  </si>
  <si>
    <t>FINANCING ACTIVITIES </t>
  </si>
  <si>
    <t>Proceeds from debentures, net </t>
  </si>
  <si>
    <t>Interest on equity and dividends paid </t>
  </si>
  <si>
    <t>Payment of debentures </t>
  </si>
  <si>
    <t>Leasing liabilities paid </t>
  </si>
  <si>
    <t>NET CASH FLOWS PROVIDE BY/ USED IN FINANCING ACTIVITIES </t>
  </si>
  <si>
    <t>Net (decrease) increase in cash and cash equivalents </t>
  </si>
  <si>
    <t>Cash and cash equivalents at the beginning of the period </t>
  </si>
  <si>
    <t>Cash and cash equivalents at the end of the period </t>
  </si>
  <si>
    <t>Industrial  </t>
  </si>
  <si>
    <t>Commercial, services and others  </t>
  </si>
  <si>
    <t>Rural  </t>
  </si>
  <si>
    <t>Public authorities  </t>
  </si>
  <si>
    <t>Public lighting  </t>
  </si>
  <si>
    <t>Public services  </t>
  </si>
  <si>
    <t xml:space="preserve">Residential </t>
  </si>
  <si>
    <t>Own consumption  </t>
  </si>
  <si>
    <t>Unbilled revenue  </t>
  </si>
  <si>
    <t>Wholesale supply unbilled, net  </t>
  </si>
  <si>
    <t>Wholesale supply to other concession holders</t>
  </si>
  <si>
    <t>Average Price Billed  (R$/MWh) (1)</t>
  </si>
  <si>
    <t>Loans</t>
  </si>
  <si>
    <t>Debentures – 7th Issue – 2nd Series  </t>
  </si>
  <si>
    <t>Debentures - 8th Issue – 1st Series  </t>
  </si>
  <si>
    <t>Debentures – 8th Issue – 2nd Series  </t>
  </si>
  <si>
    <t>Debentures – 9th Issue – Single serie  </t>
  </si>
  <si>
    <t>Debentures – 10th Issue – 1st Series  </t>
  </si>
  <si>
    <t>Debentures – 10th Issue – 2nd Series  </t>
  </si>
  <si>
    <t>Debentures – 11th Issue – 1nd Series  </t>
  </si>
  <si>
    <t>Debentures – 11th Issue – 2nd Series  </t>
  </si>
  <si>
    <t>Debentures – 12th Issue – 1nd Series  </t>
  </si>
  <si>
    <t>Debentures – 12th Issue – 2nd Series  </t>
  </si>
  <si>
    <t>Debentures – 13th Issue – 1nd Series  </t>
  </si>
  <si>
    <t>Debentures – 13th Issue – 2nd Series  </t>
  </si>
  <si>
    <t>Debentures - 9th Issue – 1st Series  </t>
  </si>
  <si>
    <t>Debentures - 9th Issue – 2nd Series  </t>
  </si>
  <si>
    <t>Debentures – 10th Issue – Single serie  </t>
  </si>
  <si>
    <t>(-) Transaction costs  </t>
  </si>
  <si>
    <t>Total debentures</t>
  </si>
  <si>
    <t>Total geral consolidated </t>
  </si>
  <si>
    <t>Currency</t>
  </si>
  <si>
    <t>Current</t>
  </si>
  <si>
    <t>Non-Current</t>
  </si>
  <si>
    <t>Cemig Generation and Transmission</t>
  </si>
  <si>
    <t>Total loans</t>
  </si>
  <si>
    <t>Consolidated</t>
  </si>
  <si>
    <t>Financiers</t>
  </si>
  <si>
    <t>Maturity</t>
  </si>
  <si>
    <t>Index</t>
  </si>
  <si>
    <t>Indexes</t>
  </si>
  <si>
    <t>Total per indexes</t>
  </si>
  <si>
    <t>(-) Transaction costs</t>
  </si>
  <si>
    <t>Total per currency</t>
  </si>
  <si>
    <t>Dolar USD</t>
  </si>
  <si>
    <t>Currencies</t>
  </si>
  <si>
    <t>(-) Discount</t>
  </si>
  <si>
    <t>Debt Amortization</t>
  </si>
  <si>
    <t>Foreign currency debt</t>
  </si>
  <si>
    <t>Local currency debt</t>
  </si>
  <si>
    <t>Total consolidated</t>
  </si>
  <si>
    <t>Gross Debt</t>
  </si>
  <si>
    <t>Net Debt</t>
  </si>
  <si>
    <r>
      <t xml:space="preserve">Hedge Derivatives </t>
    </r>
    <r>
      <rPr>
        <sz val="8"/>
        <rFont val="Calibri"/>
        <family val="2"/>
        <scheme val="minor"/>
      </rPr>
      <t>(1)</t>
    </r>
  </si>
  <si>
    <t>(1) Fair Value</t>
  </si>
  <si>
    <t>TOTAL RESOURCES</t>
  </si>
  <si>
    <t>TOTAL REQUIREMENTS</t>
  </si>
  <si>
    <t xml:space="preserve"> Company </t>
  </si>
  <si>
    <t>Installed Capacity (MW)</t>
  </si>
  <si>
    <t>Power Plants</t>
  </si>
  <si>
    <t>Concession Expiration Date</t>
  </si>
  <si>
    <t>Type</t>
  </si>
  <si>
    <t xml:space="preserve"> Cemig Ownership</t>
  </si>
  <si>
    <t>DEC
Average Outage Duration</t>
  </si>
  <si>
    <t>FEC
Outage Frequency Indicator</t>
  </si>
  <si>
    <t>Regulatory Parameter</t>
  </si>
  <si>
    <t xml:space="preserve"> Cemig - Realized</t>
  </si>
  <si>
    <t>Total Losses (TWh)</t>
  </si>
  <si>
    <t>% Actual Losses</t>
  </si>
  <si>
    <t>% Regulatory Limit</t>
  </si>
  <si>
    <t>Real Losses</t>
  </si>
  <si>
    <t>Total Losses</t>
  </si>
  <si>
    <t>Average daily volume</t>
  </si>
  <si>
    <t xml:space="preserve">Own Generation                            </t>
  </si>
  <si>
    <t>Purchased Energy</t>
  </si>
  <si>
    <t>Delivered Investments</t>
  </si>
  <si>
    <t>Assured Energy (MW)</t>
  </si>
  <si>
    <t>Other plants (total)</t>
  </si>
  <si>
    <t>Regulated Contracts(1)</t>
  </si>
  <si>
    <t>Gain with renegotiation of hydrological risk - Law 14,052/20, net</t>
  </si>
  <si>
    <t>Result of business combination</t>
  </si>
  <si>
    <t>Periodic tariff review, net</t>
  </si>
  <si>
    <t>Gains arising from the sale of non-current asset held for sale, net</t>
  </si>
  <si>
    <t>Bargain purchase</t>
  </si>
  <si>
    <t>Impairment (reversals) of assets held for sale</t>
  </si>
  <si>
    <t>Write off related to contractual assets</t>
  </si>
  <si>
    <t>Impairment</t>
  </si>
  <si>
    <t>Ratios</t>
  </si>
  <si>
    <r>
      <t xml:space="preserve">Enterprise value (EV - R$ million) </t>
    </r>
    <r>
      <rPr>
        <vertAlign val="superscript"/>
        <sz val="10"/>
        <color rgb="FF000000"/>
        <rFont val="Arial"/>
        <family val="2"/>
      </rPr>
      <t xml:space="preserve">(1) </t>
    </r>
  </si>
  <si>
    <r>
      <t xml:space="preserve">Dividend Yield - CMIG4 (PN) (%)  </t>
    </r>
    <r>
      <rPr>
        <vertAlign val="superscript"/>
        <sz val="10"/>
        <color rgb="FF000000"/>
        <rFont val="Arial"/>
        <family val="2"/>
      </rPr>
      <t>(3)</t>
    </r>
  </si>
  <si>
    <r>
      <t xml:space="preserve">Dividend Yield - CMIG3 (ON) (%) </t>
    </r>
    <r>
      <rPr>
        <vertAlign val="superscript"/>
        <sz val="10"/>
        <color rgb="FF000000"/>
        <rFont val="Arial"/>
        <family val="2"/>
      </rPr>
      <t xml:space="preserve"> (3)</t>
    </r>
  </si>
  <si>
    <t>Market Cap - End of FY (R$ milhões)</t>
  </si>
  <si>
    <t>CMIG4 (PN) (R$ million)</t>
  </si>
  <si>
    <t>CMIG3 (ON) (R$ million)</t>
  </si>
  <si>
    <t>CIG (ADR PN)  (US$ million)</t>
  </si>
  <si>
    <t>CIG.C (ADR ON)  (US$ million)</t>
  </si>
  <si>
    <t>CIG.C (ADR ON) at closing (US$/share)</t>
  </si>
  <si>
    <t>CIG (ADR PN) at closing (US$/share)</t>
  </si>
  <si>
    <t>CMIG3 (ON) at closing (R$/share)</t>
  </si>
  <si>
    <t>CMIG4 (PN) at closing (R$/share)</t>
  </si>
  <si>
    <r>
      <t xml:space="preserve">Price </t>
    </r>
    <r>
      <rPr>
        <b/>
        <vertAlign val="superscript"/>
        <sz val="10"/>
        <color rgb="FF375623"/>
        <rFont val="Arial"/>
        <family val="2"/>
      </rPr>
      <t>(2)</t>
    </r>
  </si>
  <si>
    <t>Reimbursement of PIS/Pasep and Cofins over ICMS credits to customers - Realization</t>
  </si>
  <si>
    <t>Mechanism for the sale of surplus</t>
  </si>
  <si>
    <t>PIS/Pasep and Cofins credits to be refunded to consumers</t>
  </si>
  <si>
    <t>Advances for services provided</t>
  </si>
  <si>
    <t>Reversal of provisions for expected credit losses with related party - Renova</t>
  </si>
  <si>
    <t>Write-off of financial asset</t>
  </si>
  <si>
    <t>Charges and monetary updating on post-employment obligations</t>
  </si>
  <si>
    <t>Estimated update of dustributed generation credits, net</t>
  </si>
  <si>
    <t>Interest – CVA</t>
  </si>
  <si>
    <t>Monetary updating - onerous concessions</t>
  </si>
  <si>
    <t>Borrowing costs paid by related parties</t>
  </si>
  <si>
    <t>Derivative financial instruments</t>
  </si>
  <si>
    <t>Derivative financial instruments - Swap</t>
  </si>
  <si>
    <t>Derivative financial instruments - Swaps</t>
  </si>
  <si>
    <t>Derivative financial instruments - Options</t>
  </si>
  <si>
    <t>Sector financial liabilities</t>
  </si>
  <si>
    <t>Impairment of contract assets</t>
  </si>
  <si>
    <t>Gain from the sale of non-current asset held for sale</t>
  </si>
  <si>
    <t>Income tax and social contribution tax payable</t>
  </si>
  <si>
    <t>PIS/Pasep and Cofins taxes to be refunded to customers</t>
  </si>
  <si>
    <t>Discount and premium on repurchase of debt securities</t>
  </si>
  <si>
    <t>CVA and Other financial components in tariff adjustments</t>
  </si>
  <si>
    <t>Loans from related parties</t>
  </si>
  <si>
    <t>Cash arising from business combination</t>
  </si>
  <si>
    <t>Settlement of put option</t>
  </si>
  <si>
    <t>Yield</t>
  </si>
  <si>
    <t>Losses - Free Market</t>
  </si>
  <si>
    <t>Losses - Distribution Network</t>
  </si>
  <si>
    <t>Traded Energy</t>
  </si>
  <si>
    <t xml:space="preserve">Generation Losses - Free Market          </t>
  </si>
  <si>
    <t>Energy - Affiliated Companies</t>
  </si>
  <si>
    <t>Generated Energy</t>
  </si>
  <si>
    <t xml:space="preserve">Bilateral Contracts                   </t>
  </si>
  <si>
    <t xml:space="preserve">Purchase in MRE (2)                           </t>
  </si>
  <si>
    <t xml:space="preserve">Purchase in CCEE                            </t>
  </si>
  <si>
    <t xml:space="preserve">Receiving in RD (3)                        </t>
  </si>
  <si>
    <t>Security</t>
  </si>
  <si>
    <t>(2)Share prices adjusted for corporate action payments, including dividends.</t>
  </si>
  <si>
    <t>(1) EV = (Market valuation [= R$/share x number of shares]) + (consolidated Net debt).</t>
  </si>
  <si>
    <t>(3) (Dividends distributed in last 4 quarters) / (Share price at end of period).</t>
  </si>
  <si>
    <t>Adjustment 
component</t>
  </si>
  <si>
    <t>Expiration</t>
  </si>
  <si>
    <t>Taesa (Cemig stake: 21,68% )</t>
  </si>
  <si>
    <t>RBSE (National Grid) compensation* (June 2025 prices, excluding sector charges)</t>
  </si>
  <si>
    <t xml:space="preserve">R$ ’000 – by cycle </t>
  </si>
  <si>
    <t>R$ '000</t>
  </si>
  <si>
    <t xml:space="preserve">2029-2033 </t>
  </si>
  <si>
    <t>Financial</t>
  </si>
  <si>
    <t>* The figures for indemnity/reimbursement of National Grid components are included in the RAP of Cemig (first table).</t>
  </si>
  <si>
    <t>ANEEL RATIFYING RESOLUTION (ReH) 3381/2025 (2025–2026 cycle)</t>
  </si>
  <si>
    <t xml:space="preserve">Spot market </t>
  </si>
  <si>
    <t xml:space="preserve">Distributed generation (‘Geração distribuída’) </t>
  </si>
  <si>
    <t>Gain on disposal of PP&amp;E</t>
  </si>
  <si>
    <t>Fair value adjustment of financial asset</t>
  </si>
  <si>
    <t>Includes the energy balance of the Cemig Group, wholly-owned companies: Cemig D, Cemig GT, CEMIG Holding, Cemig PCH, Horizontes, Rosal, Sá Carvalho, Trading, and SPEs. Excludes transactions between the companies.</t>
  </si>
  <si>
    <t>1. Energy Trading Contracts in the Regulated Market – CCEAR and Adjustment Auction.</t>
  </si>
  <si>
    <t>2. Energy Reallocation Mechanism – MRE.</t>
  </si>
  <si>
    <t>3. Generation injected directly into the Distribution Network (Micro and Mini DG).</t>
  </si>
  <si>
    <t>4.Incentive Program for Alternative Energy Sources – PROINFA.</t>
  </si>
  <si>
    <t>Lagoa 1 e 2</t>
  </si>
  <si>
    <t>Evandro Junqueira I e II</t>
  </si>
  <si>
    <t>Hera</t>
  </si>
  <si>
    <t>Campo do Cemitério 1 e 2</t>
  </si>
  <si>
    <t>Lopes</t>
  </si>
  <si>
    <t>Cemig Sim Total</t>
  </si>
  <si>
    <t>Piau</t>
  </si>
  <si>
    <t>Norte</t>
  </si>
  <si>
    <t>Cemig GT -  Geração Distribuida (1)</t>
  </si>
  <si>
    <t>Cemig GT</t>
  </si>
  <si>
    <t>Cemig Sim (2)</t>
  </si>
  <si>
    <t>Angueretá 1</t>
  </si>
  <si>
    <t>Angueretá 2</t>
  </si>
  <si>
    <t>Três Marias GD</t>
  </si>
  <si>
    <t>(1) Cemig GT - Distributed Generation</t>
  </si>
  <si>
    <t>Undetermined</t>
  </si>
  <si>
    <t>Nonexistent</t>
  </si>
  <si>
    <r>
      <t>Total</t>
    </r>
    <r>
      <rPr>
        <b/>
        <vertAlign val="superscript"/>
        <sz val="10"/>
        <color rgb="FF404040"/>
        <rFont val="Calibri Light"/>
        <family val="2"/>
      </rPr>
      <t>1</t>
    </r>
  </si>
  <si>
    <t>1.Considers distibuted generation's compensated energy starting from 2024</t>
  </si>
  <si>
    <t>4Q25</t>
  </si>
  <si>
    <t>Capital Gain</t>
  </si>
  <si>
    <t>Fair value adjustment of previously held interest</t>
  </si>
  <si>
    <t>Discount and premium on repurchase of debt securities (Eurobonds)</t>
  </si>
  <si>
    <t>Foreign exchange variations - Eurobonds</t>
  </si>
  <si>
    <t>Monetary updating - Loans</t>
  </si>
  <si>
    <t>Interest on loans</t>
  </si>
  <si>
    <t>Foreign exchange variations - Loans</t>
  </si>
  <si>
    <t>Foreign exchange variations on Loans, net of derivatives</t>
  </si>
  <si>
    <t>2031 and beyond</t>
  </si>
  <si>
    <t>Debentures – 14th Issue – 1nd Series  </t>
  </si>
  <si>
    <t>Debentures – 14th Issue – 2nd Series  </t>
  </si>
  <si>
    <t>IPCA+6,79%</t>
  </si>
  <si>
    <t>IPCA+6,65%</t>
  </si>
  <si>
    <t>Debentures – 8th Issue – Single series</t>
  </si>
  <si>
    <t>Debentures – 9th Issue – Single series</t>
  </si>
  <si>
    <t>Debentures – 10th Issue – Single series</t>
  </si>
  <si>
    <t>IPCA+6,50%</t>
  </si>
  <si>
    <t>Debentures - 11th Issue – 1st Series  </t>
  </si>
  <si>
    <t>Debentures - 11th Issue – 2st Series  </t>
  </si>
  <si>
    <t>Compensation Indemnity</t>
  </si>
  <si>
    <t>Derivatives – options</t>
  </si>
  <si>
    <t>Gain from remeasurement of previously held interest</t>
  </si>
  <si>
    <t>Taxes, fees and contributions</t>
  </si>
  <si>
    <t xml:space="preserve"> ALLOWED ANNUAL REVENUE- RAP</t>
  </si>
  <si>
    <t>HISTORICAL</t>
  </si>
  <si>
    <t>25.285 GWh</t>
  </si>
  <si>
    <t>1Q26</t>
  </si>
  <si>
    <t xml:space="preserve">Distribution construction revenue </t>
  </si>
  <si>
    <t xml:space="preserve">Transmission revenue </t>
  </si>
  <si>
    <t xml:space="preserve">CVA and Other financial components </t>
  </si>
  <si>
    <t xml:space="preserve">Revenue from supply of energy </t>
  </si>
  <si>
    <t xml:space="preserve">Revenue on financial updating of the Concession Grant Fee </t>
  </si>
  <si>
    <t>Supply of gas</t>
  </si>
  <si>
    <t xml:space="preserve">Other revenues </t>
  </si>
  <si>
    <t xml:space="preserve">Gain with financial instruments – Swap </t>
  </si>
  <si>
    <t xml:space="preserve">PIS/Pasep and Cofins charged on finance income </t>
  </si>
  <si>
    <t>Mar. 31/2026</t>
  </si>
  <si>
    <t>Dec. 31/ 2025</t>
  </si>
  <si>
    <t>IPCA+6,7878%</t>
  </si>
  <si>
    <t>IPCA+6,6504%</t>
  </si>
  <si>
    <t xml:space="preserve">(-) Discount on the issuance of debentures </t>
  </si>
  <si>
    <t>Generation</t>
  </si>
  <si>
    <t>Distributed Generation</t>
  </si>
  <si>
    <t>Transmission</t>
  </si>
  <si>
    <t>Distribution</t>
  </si>
  <si>
    <t>Holding company</t>
  </si>
  <si>
    <t>1,45 p.p</t>
  </si>
  <si>
    <t>1,01 p.p</t>
  </si>
  <si>
    <t>EBITDA - 1Q26 - R$ millions</t>
  </si>
  <si>
    <t>EBITDA - 1Q25 - R$ millions</t>
  </si>
  <si>
    <t xml:space="preserve"> - </t>
  </si>
  <si>
    <t>1H25</t>
  </si>
  <si>
    <t>1H24</t>
  </si>
  <si>
    <t>1H23</t>
  </si>
  <si>
    <t>1H22</t>
  </si>
  <si>
    <t>1H21</t>
  </si>
  <si>
    <t>1H20</t>
  </si>
  <si>
    <t xml:space="preserve">1Q20 </t>
  </si>
  <si>
    <t>Acquisition of subsidiaries, net of cash</t>
  </si>
  <si>
    <t>Tijuco Preto I e II</t>
  </si>
  <si>
    <t>Santa Terezinha</t>
  </si>
  <si>
    <t>Barreiro 1</t>
  </si>
  <si>
    <t>Espinho 1 e 2</t>
  </si>
  <si>
    <t>Boa Vista 4</t>
  </si>
  <si>
    <t>1T20</t>
  </si>
  <si>
    <t xml:space="preserve"> 2026 Plan</t>
  </si>
  <si>
    <t xml:space="preserve"> Economic</t>
  </si>
  <si>
    <t>Cemig Itajubá</t>
  </si>
  <si>
    <r>
      <t xml:space="preserve">Investment of  </t>
    </r>
    <r>
      <rPr>
        <b/>
        <i/>
        <sz val="16"/>
        <color rgb="FF0D0D0D"/>
        <rFont val="Arial"/>
        <family val="2"/>
      </rPr>
      <t xml:space="preserve">R$6,72 </t>
    </r>
    <r>
      <rPr>
        <b/>
        <i/>
        <sz val="14"/>
        <color rgb="FF0D0D0D"/>
        <rFont val="Arial"/>
        <family val="2"/>
      </rPr>
      <t>billion</t>
    </r>
  </si>
  <si>
    <t>Change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</si>
</sst>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6" formatCode="&quot;R$&quot;\ #,##0;[Red]\-&quot;R$&quot;\ #,##0"/>
    <numFmt numFmtId="43" formatCode="_-* #,##0.00_-;\-* #,##0.00_-;_-* &quot;-&quot;??_-;_-@_-"/>
    <numFmt numFmtId="164" formatCode="_(* #,##0_);_(* \(#,##0\);_(* &quot;-&quot;??_);_(@_)"/>
    <numFmt numFmtId="165" formatCode="[$-416]d\-mmm\-yy;@"/>
    <numFmt numFmtId="166" formatCode="_-* #,##0.0_-;\-* #,##0.0_-;_-* &quot;-&quot;??_-;_-@_-"/>
    <numFmt numFmtId="167" formatCode="0.0%"/>
    <numFmt numFmtId="168" formatCode="_-* #,##0.00_-;\(#,##0.00\);_-* &quot;-&quot;??_-;_-@_-"/>
    <numFmt numFmtId="169" formatCode="_-* #,##0_-;\(#,##0\);_-* &quot;-&quot;??_-;_-@_-"/>
    <numFmt numFmtId="170" formatCode="_-* #,##0_-;\-* #,##0_-;_-* &quot;-&quot;??_-;_-@_-"/>
    <numFmt numFmtId="171" formatCode="_-* #,##0.000000_-;\(#,##0.000000\);_-* &quot;-&quot;??_-;_-@_-"/>
    <numFmt numFmtId="172" formatCode="[$-409]mmm\-yy;@"/>
    <numFmt numFmtId="173" formatCode="0.0"/>
    <numFmt numFmtId="174" formatCode="_-* #,##0.0_-;\(#,##0.0\);_-* &quot;-&quot;??_-;_-@_-"/>
  </numFmts>
  <fonts count="9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00744D"/>
      <name val="Calibri"/>
      <family val="2"/>
      <scheme val="minor"/>
    </font>
    <font>
      <sz val="11"/>
      <color theme="1"/>
      <name val="Arial"/>
      <family val="2"/>
    </font>
    <font>
      <b/>
      <sz val="14"/>
      <color rgb="FF00744D"/>
      <name val="Arial"/>
      <family val="2"/>
    </font>
    <font>
      <b/>
      <sz val="12"/>
      <color theme="0"/>
      <name val="Arial"/>
      <family val="2"/>
    </font>
    <font>
      <b/>
      <sz val="12"/>
      <color rgb="FFFFFFFF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FFFFFF"/>
      <name val="Calibri"/>
      <family val="2"/>
    </font>
    <font>
      <sz val="10"/>
      <color theme="1"/>
      <name val="Calibri"/>
      <family val="2"/>
      <scheme val="minor"/>
    </font>
    <font>
      <b/>
      <sz val="10"/>
      <color rgb="FF00744D"/>
      <name val="Calibri"/>
      <family val="2"/>
    </font>
    <font>
      <sz val="12"/>
      <color theme="1"/>
      <name val="Arial"/>
      <family val="2"/>
    </font>
    <font>
      <b/>
      <sz val="10"/>
      <color rgb="FF00744D"/>
      <name val="Arial"/>
      <family val="2"/>
    </font>
    <font>
      <b/>
      <sz val="10"/>
      <color rgb="FFFFFFFF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rgb="FF404040"/>
      <name val="Arial"/>
      <family val="2"/>
    </font>
    <font>
      <sz val="10"/>
      <color rgb="FF404040"/>
      <name val="Arial"/>
      <family val="2"/>
    </font>
    <font>
      <sz val="10"/>
      <color theme="1" tint="0.249977111117893"/>
      <name val="Arial"/>
      <family val="2"/>
    </font>
    <font>
      <b/>
      <sz val="11"/>
      <color rgb="FFFFFFFF"/>
      <name val="Arial"/>
      <family val="2"/>
    </font>
    <font>
      <b/>
      <sz val="14"/>
      <color rgb="FF00744D"/>
      <name val="Calibri"/>
      <family val="2"/>
    </font>
    <font>
      <b/>
      <sz val="10"/>
      <color theme="1" tint="0.249977111117893"/>
      <name val="Arial"/>
      <family val="2"/>
    </font>
    <font>
      <sz val="12"/>
      <color rgb="FF404040"/>
      <name val="Arial"/>
      <family val="2"/>
    </font>
    <font>
      <sz val="11"/>
      <color rgb="FFFFFFFF"/>
      <name val="Arial"/>
      <family val="2"/>
    </font>
    <font>
      <sz val="7"/>
      <color rgb="FF000000"/>
      <name val="Calibri"/>
      <family val="2"/>
    </font>
    <font>
      <b/>
      <sz val="10"/>
      <color rgb="FF0000FF"/>
      <name val="Arial"/>
      <family val="2"/>
    </font>
    <font>
      <b/>
      <sz val="10"/>
      <color rgb="FF0000E1"/>
      <name val="Arial"/>
      <family val="2"/>
    </font>
    <font>
      <sz val="10"/>
      <color rgb="FF000000"/>
      <name val="Arial"/>
      <family val="2"/>
    </font>
    <font>
      <vertAlign val="superscript"/>
      <sz val="10"/>
      <color rgb="FF000000"/>
      <name val="Arial"/>
      <family val="2"/>
    </font>
    <font>
      <b/>
      <sz val="10"/>
      <color rgb="FF375623"/>
      <name val="Arial"/>
      <family val="2"/>
    </font>
    <font>
      <b/>
      <vertAlign val="superscript"/>
      <sz val="10"/>
      <color rgb="FF375623"/>
      <name val="Arial"/>
      <family val="2"/>
    </font>
    <font>
      <b/>
      <sz val="11"/>
      <color theme="1"/>
      <name val="Calibri"/>
      <family val="2"/>
      <scheme val="minor"/>
    </font>
    <font>
      <sz val="7"/>
      <color rgb="FF404040"/>
      <name val="Calibri"/>
      <family val="2"/>
    </font>
    <font>
      <b/>
      <sz val="10"/>
      <color theme="1"/>
      <name val="Arial"/>
      <family val="2"/>
    </font>
    <font>
      <sz val="8"/>
      <color rgb="FF000000"/>
      <name val="Arial"/>
      <family val="2"/>
    </font>
    <font>
      <sz val="6.5"/>
      <color rgb="FFFFFFFF"/>
      <name val="Calibri"/>
      <family val="2"/>
    </font>
    <font>
      <b/>
      <sz val="7"/>
      <color rgb="FF404040"/>
      <name val="Calibri"/>
      <family val="2"/>
    </font>
    <font>
      <b/>
      <sz val="9"/>
      <color rgb="FF595959"/>
      <name val="Arial"/>
      <family val="2"/>
    </font>
    <font>
      <sz val="12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0"/>
      <name val="Arial"/>
      <family val="2"/>
    </font>
    <font>
      <sz val="8"/>
      <color rgb="FF595959"/>
      <name val="Arial"/>
      <family val="2"/>
    </font>
    <font>
      <sz val="8"/>
      <name val="Arial"/>
      <family val="2"/>
    </font>
    <font>
      <sz val="7"/>
      <color rgb="FFFFFFFF"/>
      <name val="Calibri"/>
      <family val="2"/>
    </font>
    <font>
      <sz val="9"/>
      <color rgb="FF595959"/>
      <name val="Arial"/>
      <family val="2"/>
    </font>
    <font>
      <sz val="9"/>
      <color rgb="FF404040"/>
      <name val="Arial"/>
      <family val="2"/>
    </font>
    <font>
      <sz val="9"/>
      <color rgb="FF3F3F3F"/>
      <name val="Arial"/>
      <family val="2"/>
    </font>
    <font>
      <b/>
      <sz val="9"/>
      <color rgb="FF000000"/>
      <name val="Arial"/>
      <family val="2"/>
    </font>
    <font>
      <b/>
      <sz val="10"/>
      <color rgb="FF000000"/>
      <name val="Arial"/>
      <family val="2"/>
    </font>
    <font>
      <b/>
      <sz val="12"/>
      <color theme="1"/>
      <name val="Arial"/>
      <family val="2"/>
    </font>
    <font>
      <sz val="10"/>
      <color rgb="FF595959"/>
      <name val="Arial"/>
      <family val="2"/>
    </font>
    <font>
      <sz val="10"/>
      <color rgb="FF404040"/>
      <name val="Calibri"/>
      <family val="2"/>
      <scheme val="minor"/>
    </font>
    <font>
      <b/>
      <sz val="10"/>
      <color rgb="FF00744D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0"/>
      <color rgb="FF40404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1"/>
      <color rgb="FFFFFFFF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rgb="FF000000"/>
      <name val="Times New Roman"/>
      <family val="1"/>
    </font>
    <font>
      <b/>
      <sz val="18"/>
      <color theme="1"/>
      <name val="Calibri"/>
      <family val="2"/>
      <scheme val="minor"/>
    </font>
    <font>
      <b/>
      <sz val="9"/>
      <color theme="0"/>
      <name val="Arial"/>
      <family val="2"/>
    </font>
    <font>
      <b/>
      <sz val="10"/>
      <color theme="8"/>
      <name val="Arial"/>
      <family val="2"/>
    </font>
    <font>
      <b/>
      <sz val="11"/>
      <color theme="1"/>
      <name val="Arial"/>
      <family val="2"/>
    </font>
    <font>
      <sz val="10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</font>
    <font>
      <sz val="11"/>
      <name val="Arial"/>
      <family val="2"/>
    </font>
    <font>
      <b/>
      <sz val="11"/>
      <color theme="0" tint="-4.9989318521683403E-2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8"/>
      <color rgb="FFFF0000"/>
      <name val="Calibri"/>
      <family val="2"/>
      <scheme val="minor"/>
    </font>
    <font>
      <sz val="7"/>
      <color rgb="FF404040"/>
      <name val="Aptos Light"/>
      <family val="2"/>
    </font>
    <font>
      <sz val="11"/>
      <color rgb="FF000000"/>
      <name val="Calibri"/>
      <family val="2"/>
    </font>
    <font>
      <b/>
      <vertAlign val="superscript"/>
      <sz val="10"/>
      <color rgb="FF404040"/>
      <name val="Calibri Light"/>
      <family val="2"/>
    </font>
    <font>
      <b/>
      <sz val="24"/>
      <color rgb="FFFFFFFF"/>
      <name val="Calibri Light"/>
      <family val="2"/>
    </font>
    <font>
      <b/>
      <sz val="11"/>
      <color theme="0"/>
      <name val="Arial"/>
      <family val="2"/>
    </font>
    <font>
      <sz val="11"/>
      <color rgb="FF404040"/>
      <name val="Arial"/>
      <family val="2"/>
    </font>
    <font>
      <sz val="8"/>
      <color theme="1"/>
      <name val="Arial"/>
      <family val="2"/>
    </font>
    <font>
      <sz val="11"/>
      <color theme="1"/>
      <name val="Segoe UI"/>
      <family val="2"/>
    </font>
    <font>
      <b/>
      <sz val="16"/>
      <color rgb="FF0D0D0D"/>
      <name val="Arial"/>
      <family val="2"/>
    </font>
    <font>
      <i/>
      <sz val="14"/>
      <color rgb="FF0D0D0D"/>
      <name val="Arial"/>
      <family val="2"/>
    </font>
    <font>
      <b/>
      <i/>
      <sz val="16"/>
      <color rgb="FF0D0D0D"/>
      <name val="Arial"/>
      <family val="2"/>
    </font>
    <font>
      <b/>
      <i/>
      <sz val="14"/>
      <color rgb="FF0D0D0D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rgb="FF0000FF"/>
      <name val="Arial"/>
      <family val="2"/>
    </font>
    <font>
      <b/>
      <sz val="10"/>
      <color rgb="FF0000E1"/>
      <name val="Arial"/>
      <family val="2"/>
    </font>
    <font>
      <sz val="10"/>
      <color rgb="FF00000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rgb="FF40404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822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50"/>
        <bgColor rgb="FF000000"/>
      </patternFill>
    </fill>
    <fill>
      <patternFill patternType="solid">
        <fgColor theme="0" tint="-4.9989318521683403E-2"/>
        <bgColor rgb="FF000000"/>
      </patternFill>
    </fill>
    <fill>
      <patternFill patternType="solid">
        <fgColor rgb="FF008228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theme="2" tint="-9.9978637043366805E-2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rgb="FF000000"/>
      </patternFill>
    </fill>
    <fill>
      <patternFill patternType="solid">
        <fgColor rgb="FF006C21"/>
        <bgColor indexed="64"/>
      </patternFill>
    </fill>
    <fill>
      <patternFill patternType="solid">
        <fgColor theme="0"/>
        <bgColor rgb="FF000000"/>
      </patternFill>
    </fill>
  </fills>
  <borders count="90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ck">
        <color rgb="FFFFFFFF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ck">
        <color rgb="FFFFFFFF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double">
        <color indexed="64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medium">
        <color rgb="FF375623"/>
      </top>
      <bottom style="medium">
        <color rgb="FF375623"/>
      </bottom>
      <diagonal/>
    </border>
    <border>
      <left/>
      <right/>
      <top/>
      <bottom style="medium">
        <color rgb="FFA9D08E"/>
      </bottom>
      <diagonal/>
    </border>
    <border>
      <left style="double">
        <color rgb="FF006600"/>
      </left>
      <right/>
      <top style="double">
        <color rgb="FF006600"/>
      </top>
      <bottom/>
      <diagonal/>
    </border>
    <border>
      <left/>
      <right style="double">
        <color rgb="FF006600"/>
      </right>
      <top style="double">
        <color rgb="FF006600"/>
      </top>
      <bottom/>
      <diagonal/>
    </border>
    <border>
      <left style="double">
        <color rgb="FF006600"/>
      </left>
      <right/>
      <top/>
      <bottom/>
      <diagonal/>
    </border>
    <border>
      <left/>
      <right style="double">
        <color rgb="FF006600"/>
      </right>
      <top/>
      <bottom/>
      <diagonal/>
    </border>
    <border>
      <left style="double">
        <color rgb="FF006600"/>
      </left>
      <right/>
      <top/>
      <bottom style="double">
        <color rgb="FF006600"/>
      </bottom>
      <diagonal/>
    </border>
    <border>
      <left/>
      <right style="double">
        <color rgb="FF006600"/>
      </right>
      <top/>
      <bottom style="double">
        <color rgb="FF006600"/>
      </bottom>
      <diagonal/>
    </border>
    <border>
      <left style="thin">
        <color rgb="FFFFFFFF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rgb="FFFFFFFF"/>
      </left>
      <right style="thin">
        <color rgb="FFFFFFFF"/>
      </right>
      <top style="thin">
        <color indexed="64"/>
      </top>
      <bottom/>
      <diagonal/>
    </border>
    <border>
      <left style="thin">
        <color rgb="FFFFFFFF"/>
      </left>
      <right/>
      <top style="thin">
        <color indexed="64"/>
      </top>
      <bottom style="double">
        <color indexed="6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 style="thin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indexed="64"/>
      </top>
      <bottom style="double">
        <color indexed="64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/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double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indexed="64"/>
      </top>
      <bottom style="thin">
        <color indexed="64"/>
      </bottom>
      <diagonal/>
    </border>
    <border>
      <left/>
      <right style="thin">
        <color rgb="FFFFFFFF"/>
      </right>
      <top style="thin">
        <color auto="1"/>
      </top>
      <bottom/>
      <diagonal/>
    </border>
    <border>
      <left/>
      <right style="thin">
        <color rgb="FFFFFFFF"/>
      </right>
      <top style="thin">
        <color indexed="64"/>
      </top>
      <bottom style="double">
        <color indexed="64"/>
      </bottom>
      <diagonal/>
    </border>
    <border>
      <left style="thin">
        <color rgb="FFFFFFFF"/>
      </left>
      <right/>
      <top/>
      <bottom style="thin">
        <color indexed="64"/>
      </bottom>
      <diagonal/>
    </border>
    <border>
      <left style="thin">
        <color rgb="FFFFFFFF"/>
      </left>
      <right/>
      <top style="thin">
        <color indexed="64"/>
      </top>
      <bottom style="thin">
        <color indexed="64"/>
      </bottom>
      <diagonal/>
    </border>
    <border>
      <left style="thin">
        <color rgb="FFFFFFFF"/>
      </left>
      <right/>
      <top/>
      <bottom style="double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medium">
        <color rgb="FFE7E6E6"/>
      </bottom>
      <diagonal/>
    </border>
    <border>
      <left/>
      <right/>
      <top/>
      <bottom style="medium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thick">
        <color rgb="FFFFFFFF"/>
      </left>
      <right style="thick">
        <color rgb="FFFFFFFF"/>
      </right>
      <top style="thin">
        <color indexed="64"/>
      </top>
      <bottom style="double">
        <color indexed="64"/>
      </bottom>
      <diagonal/>
    </border>
    <border>
      <left style="thin">
        <color theme="0"/>
      </left>
      <right style="thin">
        <color rgb="FFFFFFFF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double">
        <color indexed="64"/>
      </bottom>
      <diagonal/>
    </border>
    <border>
      <left/>
      <right style="thin">
        <color theme="0"/>
      </right>
      <top/>
      <bottom style="thin">
        <color indexed="64"/>
      </bottom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indexed="64"/>
      </top>
      <bottom style="double">
        <color indexed="64"/>
      </bottom>
      <diagonal/>
    </border>
    <border>
      <left style="thick">
        <color rgb="FFFFFFFF"/>
      </left>
      <right/>
      <top style="thin">
        <color indexed="64"/>
      </top>
      <bottom style="double">
        <color indexed="64"/>
      </bottom>
      <diagonal/>
    </border>
    <border>
      <left style="thick">
        <color rgb="FFFFFFFF"/>
      </left>
      <right/>
      <top/>
      <bottom style="double">
        <color indexed="64"/>
      </bottom>
      <diagonal/>
    </border>
    <border>
      <left/>
      <right style="medium">
        <color rgb="FFFFFFFF"/>
      </right>
      <top/>
      <bottom style="double">
        <color indexed="64"/>
      </bottom>
      <diagonal/>
    </border>
    <border>
      <left style="medium">
        <color rgb="FFFFFFFF"/>
      </left>
      <right style="medium">
        <color rgb="FFFFFFFF"/>
      </right>
      <top/>
      <bottom style="double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/>
      <right/>
      <top style="thin">
        <color theme="0"/>
      </top>
      <bottom style="thin">
        <color rgb="FFFFFFFF"/>
      </bottom>
      <diagonal/>
    </border>
    <border>
      <left/>
      <right style="thin">
        <color theme="0"/>
      </right>
      <top style="thin">
        <color theme="0"/>
      </top>
      <bottom style="thin">
        <color rgb="FFFFFFFF"/>
      </bottom>
      <diagonal/>
    </border>
    <border>
      <left style="thin">
        <color rgb="FFFFFFFF"/>
      </left>
      <right/>
      <top style="thin">
        <color theme="0"/>
      </top>
      <bottom style="thin">
        <color rgb="FFFFFFFF"/>
      </bottom>
      <diagonal/>
    </border>
    <border>
      <left/>
      <right/>
      <top/>
      <bottom style="medium">
        <color theme="0"/>
      </bottom>
      <diagonal/>
    </border>
    <border>
      <left/>
      <right style="thin">
        <color rgb="FFFFFFFF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/>
      <top style="medium">
        <color theme="0"/>
      </top>
      <bottom style="thin">
        <color theme="0"/>
      </bottom>
      <diagonal/>
    </border>
    <border>
      <left/>
      <right/>
      <top style="medium">
        <color theme="0"/>
      </top>
      <bottom style="thin">
        <color theme="0"/>
      </bottom>
      <diagonal/>
    </border>
    <border>
      <left style="thin">
        <color rgb="FFFFFFFF"/>
      </left>
      <right style="thin">
        <color theme="2"/>
      </right>
      <top style="thin">
        <color theme="0"/>
      </top>
      <bottom/>
      <diagonal/>
    </border>
    <border>
      <left/>
      <right/>
      <top style="thin">
        <color theme="2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rgb="FFFFFFFF"/>
      </left>
      <right style="thin">
        <color rgb="FFFFFFFF"/>
      </right>
      <top style="thin">
        <color theme="1"/>
      </top>
      <bottom style="thin">
        <color indexed="64"/>
      </bottom>
      <diagonal/>
    </border>
    <border>
      <left/>
      <right style="thin">
        <color rgb="FFFFFFFF"/>
      </right>
      <top style="thin">
        <color theme="0"/>
      </top>
      <bottom/>
      <diagonal/>
    </border>
    <border>
      <left style="thin">
        <color rgb="FFFFFFFF"/>
      </left>
      <right/>
      <top style="thin">
        <color theme="0"/>
      </top>
      <bottom/>
      <diagonal/>
    </border>
    <border>
      <left style="thin">
        <color rgb="FFFFFFFF"/>
      </left>
      <right style="thin">
        <color rgb="FFFFFFFF"/>
      </right>
      <top style="thin">
        <color theme="0"/>
      </top>
      <bottom/>
      <diagonal/>
    </border>
    <border>
      <left/>
      <right style="thin">
        <color rgb="FFFFFFFF"/>
      </right>
      <top/>
      <bottom style="thin">
        <color indexed="64"/>
      </bottom>
      <diagonal/>
    </border>
    <border>
      <left style="thin">
        <color indexed="64"/>
      </left>
      <right style="thin">
        <color rgb="FFFFFFFF"/>
      </right>
      <top/>
      <bottom/>
      <diagonal/>
    </border>
  </borders>
  <cellStyleXfs count="14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2" borderId="0" applyFont="0" applyBorder="0" applyAlignment="0">
      <alignment vertical="center" wrapText="1"/>
    </xf>
    <xf numFmtId="0" fontId="17" fillId="0" borderId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496">
    <xf numFmtId="0" fontId="0" fillId="0" borderId="0" xfId="0"/>
    <xf numFmtId="0" fontId="1" fillId="3" borderId="0" xfId="0" applyFont="1" applyFill="1"/>
    <xf numFmtId="0" fontId="4" fillId="0" borderId="0" xfId="0" applyFont="1"/>
    <xf numFmtId="164" fontId="4" fillId="0" borderId="0" xfId="1" applyNumberFormat="1" applyFont="1"/>
    <xf numFmtId="10" fontId="4" fillId="0" borderId="0" xfId="2" applyNumberFormat="1" applyFont="1"/>
    <xf numFmtId="0" fontId="4" fillId="4" borderId="0" xfId="0" applyFont="1" applyFill="1"/>
    <xf numFmtId="0" fontId="8" fillId="0" borderId="0" xfId="0" applyFont="1" applyAlignment="1">
      <alignment horizontal="center"/>
    </xf>
    <xf numFmtId="165" fontId="8" fillId="0" borderId="0" xfId="0" applyNumberFormat="1" applyFont="1" applyAlignment="1">
      <alignment horizontal="center"/>
    </xf>
    <xf numFmtId="166" fontId="8" fillId="0" borderId="0" xfId="1" applyNumberFormat="1" applyFont="1" applyAlignment="1">
      <alignment horizontal="center"/>
    </xf>
    <xf numFmtId="10" fontId="9" fillId="0" borderId="0" xfId="2" applyNumberFormat="1" applyFont="1" applyAlignment="1">
      <alignment horizontal="center"/>
    </xf>
    <xf numFmtId="43" fontId="8" fillId="0" borderId="0" xfId="1" applyFont="1" applyAlignment="1">
      <alignment horizontal="center"/>
    </xf>
    <xf numFmtId="43" fontId="9" fillId="0" borderId="0" xfId="1" applyFont="1" applyAlignment="1">
      <alignment horizontal="center"/>
    </xf>
    <xf numFmtId="0" fontId="9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left" vertical="center"/>
    </xf>
    <xf numFmtId="0" fontId="17" fillId="0" borderId="0" xfId="3"/>
    <xf numFmtId="164" fontId="17" fillId="0" borderId="0" xfId="3" applyNumberFormat="1"/>
    <xf numFmtId="164" fontId="0" fillId="0" borderId="0" xfId="4" applyNumberFormat="1" applyFont="1" applyFill="1"/>
    <xf numFmtId="167" fontId="0" fillId="0" borderId="0" xfId="5" applyNumberFormat="1" applyFont="1" applyFill="1"/>
    <xf numFmtId="164" fontId="0" fillId="0" borderId="0" xfId="4" applyNumberFormat="1" applyFont="1"/>
    <xf numFmtId="3" fontId="0" fillId="0" borderId="0" xfId="0" applyNumberFormat="1"/>
    <xf numFmtId="0" fontId="20" fillId="2" borderId="0" xfId="0" applyFont="1" applyFill="1" applyAlignment="1">
      <alignment vertical="center" wrapText="1"/>
    </xf>
    <xf numFmtId="0" fontId="20" fillId="6" borderId="0" xfId="0" applyFont="1" applyFill="1" applyAlignment="1">
      <alignment vertical="center" wrapText="1"/>
    </xf>
    <xf numFmtId="0" fontId="19" fillId="2" borderId="0" xfId="0" applyFont="1" applyFill="1" applyAlignment="1">
      <alignment vertical="center" wrapText="1"/>
    </xf>
    <xf numFmtId="169" fontId="20" fillId="2" borderId="1" xfId="0" applyNumberFormat="1" applyFont="1" applyFill="1" applyBorder="1" applyAlignment="1">
      <alignment horizontal="right" vertical="center" wrapText="1"/>
    </xf>
    <xf numFmtId="169" fontId="20" fillId="6" borderId="1" xfId="0" applyNumberFormat="1" applyFont="1" applyFill="1" applyBorder="1" applyAlignment="1">
      <alignment horizontal="right" vertical="center" wrapText="1"/>
    </xf>
    <xf numFmtId="169" fontId="19" fillId="2" borderId="1" xfId="0" applyNumberFormat="1" applyFont="1" applyFill="1" applyBorder="1" applyAlignment="1">
      <alignment horizontal="right" vertical="center" wrapText="1"/>
    </xf>
    <xf numFmtId="0" fontId="8" fillId="0" borderId="0" xfId="0" applyFont="1"/>
    <xf numFmtId="0" fontId="8" fillId="0" borderId="0" xfId="0" applyFont="1" applyAlignment="1">
      <alignment horizontal="center" vertical="center"/>
    </xf>
    <xf numFmtId="0" fontId="11" fillId="0" borderId="0" xfId="0" applyFont="1"/>
    <xf numFmtId="0" fontId="0" fillId="0" borderId="0" xfId="0" applyAlignment="1">
      <alignment vertical="center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21" fillId="2" borderId="0" xfId="0" applyFont="1" applyFill="1" applyAlignment="1">
      <alignment vertical="center" wrapText="1"/>
    </xf>
    <xf numFmtId="0" fontId="24" fillId="2" borderId="0" xfId="0" applyFont="1" applyFill="1" applyAlignment="1">
      <alignment vertical="center" wrapText="1"/>
    </xf>
    <xf numFmtId="0" fontId="20" fillId="2" borderId="1" xfId="0" applyFont="1" applyFill="1" applyBorder="1" applyAlignment="1">
      <alignment vertical="center" wrapText="1"/>
    </xf>
    <xf numFmtId="0" fontId="0" fillId="4" borderId="0" xfId="0" applyFill="1"/>
    <xf numFmtId="0" fontId="20" fillId="2" borderId="0" xfId="0" applyFont="1" applyFill="1" applyAlignment="1">
      <alignment horizontal="left" vertical="center" wrapText="1" indent="1"/>
    </xf>
    <xf numFmtId="0" fontId="21" fillId="2" borderId="0" xfId="0" applyFont="1" applyFill="1" applyAlignment="1">
      <alignment horizontal="left" vertical="center" wrapText="1" indent="1"/>
    </xf>
    <xf numFmtId="0" fontId="14" fillId="0" borderId="0" xfId="0" applyFont="1" applyAlignment="1">
      <alignment vertical="center"/>
    </xf>
    <xf numFmtId="0" fontId="1" fillId="0" borderId="0" xfId="0" applyFont="1"/>
    <xf numFmtId="169" fontId="20" fillId="2" borderId="8" xfId="0" applyNumberFormat="1" applyFont="1" applyFill="1" applyBorder="1" applyAlignment="1">
      <alignment horizontal="right" vertical="center" wrapText="1"/>
    </xf>
    <xf numFmtId="3" fontId="20" fillId="2" borderId="1" xfId="0" applyNumberFormat="1" applyFont="1" applyFill="1" applyBorder="1" applyAlignment="1">
      <alignment horizontal="right" vertical="center" wrapText="1"/>
    </xf>
    <xf numFmtId="169" fontId="19" fillId="2" borderId="8" xfId="0" applyNumberFormat="1" applyFont="1" applyFill="1" applyBorder="1" applyAlignment="1">
      <alignment horizontal="right" vertical="center" wrapText="1"/>
    </xf>
    <xf numFmtId="169" fontId="19" fillId="2" borderId="10" xfId="0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22" fillId="5" borderId="0" xfId="0" applyFont="1" applyFill="1" applyAlignment="1">
      <alignment horizontal="center" vertical="center" wrapText="1"/>
    </xf>
    <xf numFmtId="0" fontId="20" fillId="2" borderId="3" xfId="0" applyFont="1" applyFill="1" applyBorder="1" applyAlignment="1">
      <alignment vertical="center" wrapText="1"/>
    </xf>
    <xf numFmtId="0" fontId="17" fillId="2" borderId="0" xfId="0" applyFont="1" applyFill="1" applyAlignment="1">
      <alignment vertical="center" wrapText="1"/>
    </xf>
    <xf numFmtId="0" fontId="30" fillId="9" borderId="24" xfId="0" applyFont="1" applyFill="1" applyBorder="1" applyAlignment="1">
      <alignment horizontal="left" indent="2"/>
    </xf>
    <xf numFmtId="164" fontId="17" fillId="9" borderId="25" xfId="4" applyNumberFormat="1" applyFont="1" applyFill="1" applyBorder="1" applyAlignment="1">
      <alignment horizontal="center"/>
    </xf>
    <xf numFmtId="0" fontId="30" fillId="9" borderId="26" xfId="0" applyFont="1" applyFill="1" applyBorder="1" applyAlignment="1">
      <alignment horizontal="left" indent="2"/>
    </xf>
    <xf numFmtId="169" fontId="19" fillId="6" borderId="8" xfId="0" applyNumberFormat="1" applyFont="1" applyFill="1" applyBorder="1" applyAlignment="1">
      <alignment horizontal="right" vertical="center" wrapText="1"/>
    </xf>
    <xf numFmtId="169" fontId="20" fillId="6" borderId="8" xfId="0" applyNumberFormat="1" applyFont="1" applyFill="1" applyBorder="1" applyAlignment="1">
      <alignment horizontal="right" vertical="center" wrapText="1"/>
    </xf>
    <xf numFmtId="0" fontId="22" fillId="10" borderId="28" xfId="0" applyFont="1" applyFill="1" applyBorder="1" applyAlignment="1">
      <alignment horizontal="left" vertical="center" wrapText="1"/>
    </xf>
    <xf numFmtId="0" fontId="22" fillId="10" borderId="28" xfId="0" applyFont="1" applyFill="1" applyBorder="1" applyAlignment="1">
      <alignment horizontal="center" vertical="center" wrapText="1"/>
    </xf>
    <xf numFmtId="169" fontId="17" fillId="11" borderId="3" xfId="0" applyNumberFormat="1" applyFont="1" applyFill="1" applyBorder="1" applyAlignment="1">
      <alignment horizontal="left" vertical="center" wrapText="1"/>
    </xf>
    <xf numFmtId="10" fontId="17" fillId="11" borderId="3" xfId="0" applyNumberFormat="1" applyFont="1" applyFill="1" applyBorder="1" applyAlignment="1">
      <alignment horizontal="center" vertical="center" wrapText="1"/>
    </xf>
    <xf numFmtId="10" fontId="17" fillId="11" borderId="3" xfId="2" applyNumberFormat="1" applyFont="1" applyFill="1" applyBorder="1" applyAlignment="1">
      <alignment horizontal="center" vertical="center" wrapText="1"/>
    </xf>
    <xf numFmtId="169" fontId="21" fillId="2" borderId="1" xfId="0" applyNumberFormat="1" applyFont="1" applyFill="1" applyBorder="1" applyAlignment="1">
      <alignment horizontal="right" vertical="center" wrapText="1"/>
    </xf>
    <xf numFmtId="0" fontId="21" fillId="6" borderId="0" xfId="0" applyFont="1" applyFill="1" applyAlignment="1">
      <alignment vertical="center" wrapText="1"/>
    </xf>
    <xf numFmtId="169" fontId="21" fillId="6" borderId="1" xfId="0" applyNumberFormat="1" applyFont="1" applyFill="1" applyBorder="1" applyAlignment="1">
      <alignment horizontal="right" vertical="center" wrapText="1"/>
    </xf>
    <xf numFmtId="3" fontId="20" fillId="6" borderId="1" xfId="0" applyNumberFormat="1" applyFont="1" applyFill="1" applyBorder="1" applyAlignment="1">
      <alignment horizontal="right" vertical="center" wrapText="1"/>
    </xf>
    <xf numFmtId="0" fontId="30" fillId="0" borderId="0" xfId="0" applyFont="1" applyAlignment="1">
      <alignment vertical="center" wrapText="1"/>
    </xf>
    <xf numFmtId="43" fontId="30" fillId="0" borderId="0" xfId="1" applyFont="1" applyBorder="1" applyAlignment="1">
      <alignment vertical="center"/>
    </xf>
    <xf numFmtId="43" fontId="16" fillId="0" borderId="0" xfId="1" applyFont="1"/>
    <xf numFmtId="43" fontId="30" fillId="0" borderId="0" xfId="1" applyFont="1" applyAlignment="1">
      <alignment vertical="center"/>
    </xf>
    <xf numFmtId="0" fontId="30" fillId="0" borderId="0" xfId="0" applyFont="1" applyAlignment="1">
      <alignment vertical="center"/>
    </xf>
    <xf numFmtId="170" fontId="30" fillId="0" borderId="0" xfId="1" applyNumberFormat="1" applyFont="1" applyAlignment="1">
      <alignment vertical="center"/>
    </xf>
    <xf numFmtId="0" fontId="16" fillId="0" borderId="3" xfId="0" applyFont="1" applyBorder="1" applyAlignment="1">
      <alignment vertical="center" wrapText="1"/>
    </xf>
    <xf numFmtId="0" fontId="30" fillId="0" borderId="0" xfId="0" applyFont="1" applyAlignment="1">
      <alignment horizontal="right" vertical="center"/>
    </xf>
    <xf numFmtId="0" fontId="30" fillId="0" borderId="21" xfId="0" applyFont="1" applyBorder="1" applyAlignment="1">
      <alignment vertical="center"/>
    </xf>
    <xf numFmtId="43" fontId="4" fillId="0" borderId="0" xfId="1" applyFont="1" applyFill="1"/>
    <xf numFmtId="0" fontId="23" fillId="0" borderId="0" xfId="0" applyFont="1" applyAlignment="1">
      <alignment horizontal="left" vertical="center" wrapText="1"/>
    </xf>
    <xf numFmtId="0" fontId="24" fillId="2" borderId="0" xfId="0" applyFont="1" applyFill="1" applyAlignment="1">
      <alignment horizontal="left" vertical="center" wrapText="1"/>
    </xf>
    <xf numFmtId="0" fontId="19" fillId="2" borderId="0" xfId="0" applyFont="1" applyFill="1" applyAlignment="1">
      <alignment horizontal="left" vertical="center" wrapText="1"/>
    </xf>
    <xf numFmtId="0" fontId="34" fillId="0" borderId="0" xfId="0" applyFont="1"/>
    <xf numFmtId="0" fontId="24" fillId="2" borderId="0" xfId="0" applyFont="1" applyFill="1" applyAlignment="1">
      <alignment horizontal="left" vertical="center" wrapText="1" indent="1"/>
    </xf>
    <xf numFmtId="0" fontId="19" fillId="2" borderId="0" xfId="0" applyFont="1" applyFill="1" applyAlignment="1">
      <alignment horizontal="left" vertical="center" wrapText="1" indent="1"/>
    </xf>
    <xf numFmtId="0" fontId="36" fillId="2" borderId="0" xfId="0" applyFont="1" applyFill="1"/>
    <xf numFmtId="0" fontId="17" fillId="2" borderId="0" xfId="0" applyFont="1" applyFill="1" applyAlignment="1">
      <alignment horizontal="left" indent="2"/>
    </xf>
    <xf numFmtId="0" fontId="16" fillId="2" borderId="0" xfId="0" applyFont="1" applyFill="1" applyAlignment="1">
      <alignment horizontal="left" indent="2"/>
    </xf>
    <xf numFmtId="168" fontId="19" fillId="2" borderId="1" xfId="0" applyNumberFormat="1" applyFont="1" applyFill="1" applyBorder="1" applyAlignment="1">
      <alignment horizontal="right" vertical="center" wrapText="1"/>
    </xf>
    <xf numFmtId="169" fontId="24" fillId="6" borderId="11" xfId="0" applyNumberFormat="1" applyFont="1" applyFill="1" applyBorder="1" applyAlignment="1">
      <alignment horizontal="right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9" fillId="6" borderId="0" xfId="0" applyFont="1" applyFill="1" applyAlignment="1">
      <alignment vertical="center" wrapText="1"/>
    </xf>
    <xf numFmtId="0" fontId="41" fillId="0" borderId="0" xfId="0" applyFont="1"/>
    <xf numFmtId="0" fontId="41" fillId="0" borderId="0" xfId="0" applyFont="1" applyAlignment="1">
      <alignment horizontal="center" vertical="center"/>
    </xf>
    <xf numFmtId="164" fontId="18" fillId="2" borderId="31" xfId="1" applyNumberFormat="1" applyFont="1" applyFill="1" applyBorder="1"/>
    <xf numFmtId="0" fontId="36" fillId="2" borderId="31" xfId="0" applyFont="1" applyFill="1" applyBorder="1"/>
    <xf numFmtId="169" fontId="42" fillId="0" borderId="0" xfId="0" applyNumberFormat="1" applyFont="1"/>
    <xf numFmtId="168" fontId="20" fillId="2" borderId="1" xfId="0" applyNumberFormat="1" applyFont="1" applyFill="1" applyBorder="1" applyAlignment="1">
      <alignment horizontal="right" vertical="center" wrapText="1"/>
    </xf>
    <xf numFmtId="168" fontId="20" fillId="6" borderId="1" xfId="0" applyNumberFormat="1" applyFont="1" applyFill="1" applyBorder="1" applyAlignment="1">
      <alignment horizontal="right" vertical="center" wrapText="1"/>
    </xf>
    <xf numFmtId="168" fontId="24" fillId="6" borderId="11" xfId="0" applyNumberFormat="1" applyFont="1" applyFill="1" applyBorder="1" applyAlignment="1">
      <alignment horizontal="right" vertical="center" wrapText="1"/>
    </xf>
    <xf numFmtId="168" fontId="20" fillId="6" borderId="8" xfId="0" applyNumberFormat="1" applyFont="1" applyFill="1" applyBorder="1" applyAlignment="1">
      <alignment horizontal="right" vertical="center" wrapText="1"/>
    </xf>
    <xf numFmtId="164" fontId="43" fillId="0" borderId="0" xfId="1" applyNumberFormat="1" applyFont="1"/>
    <xf numFmtId="10" fontId="43" fillId="0" borderId="0" xfId="2" applyNumberFormat="1" applyFont="1"/>
    <xf numFmtId="0" fontId="45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23" fillId="0" borderId="0" xfId="0" applyFont="1" applyAlignment="1">
      <alignment vertical="center" wrapText="1"/>
    </xf>
    <xf numFmtId="0" fontId="23" fillId="0" borderId="0" xfId="0" applyFont="1" applyAlignment="1">
      <alignment vertical="center"/>
    </xf>
    <xf numFmtId="0" fontId="23" fillId="0" borderId="0" xfId="0" applyFont="1" applyAlignment="1">
      <alignment horizontal="left" vertical="center"/>
    </xf>
    <xf numFmtId="169" fontId="20" fillId="11" borderId="28" xfId="0" applyNumberFormat="1" applyFont="1" applyFill="1" applyBorder="1" applyAlignment="1">
      <alignment horizontal="right" vertical="center" wrapText="1"/>
    </xf>
    <xf numFmtId="169" fontId="20" fillId="12" borderId="28" xfId="0" applyNumberFormat="1" applyFont="1" applyFill="1" applyBorder="1" applyAlignment="1">
      <alignment horizontal="right" vertical="center" wrapText="1"/>
    </xf>
    <xf numFmtId="169" fontId="17" fillId="11" borderId="39" xfId="0" applyNumberFormat="1" applyFont="1" applyFill="1" applyBorder="1" applyAlignment="1">
      <alignment horizontal="right" vertical="center" wrapText="1"/>
    </xf>
    <xf numFmtId="169" fontId="17" fillId="11" borderId="40" xfId="0" applyNumberFormat="1" applyFont="1" applyFill="1" applyBorder="1" applyAlignment="1">
      <alignment horizontal="right" vertical="center" wrapText="1"/>
    </xf>
    <xf numFmtId="3" fontId="19" fillId="11" borderId="41" xfId="0" applyNumberFormat="1" applyFont="1" applyFill="1" applyBorder="1" applyAlignment="1">
      <alignment horizontal="right" vertical="center" wrapText="1"/>
    </xf>
    <xf numFmtId="169" fontId="21" fillId="2" borderId="0" xfId="0" applyNumberFormat="1" applyFont="1" applyFill="1" applyAlignment="1">
      <alignment vertical="center" wrapText="1"/>
    </xf>
    <xf numFmtId="0" fontId="20" fillId="11" borderId="42" xfId="0" applyFont="1" applyFill="1" applyBorder="1" applyAlignment="1">
      <alignment horizontal="right" vertical="center" wrapText="1"/>
    </xf>
    <xf numFmtId="169" fontId="20" fillId="11" borderId="42" xfId="0" applyNumberFormat="1" applyFont="1" applyFill="1" applyBorder="1" applyAlignment="1">
      <alignment horizontal="right" vertical="center" wrapText="1"/>
    </xf>
    <xf numFmtId="169" fontId="20" fillId="11" borderId="43" xfId="0" applyNumberFormat="1" applyFont="1" applyFill="1" applyBorder="1" applyAlignment="1">
      <alignment horizontal="right" vertical="center" wrapText="1"/>
    </xf>
    <xf numFmtId="169" fontId="19" fillId="11" borderId="43" xfId="0" applyNumberFormat="1" applyFont="1" applyFill="1" applyBorder="1" applyAlignment="1">
      <alignment horizontal="right" vertical="center" wrapText="1"/>
    </xf>
    <xf numFmtId="169" fontId="19" fillId="11" borderId="44" xfId="0" applyNumberFormat="1" applyFont="1" applyFill="1" applyBorder="1" applyAlignment="1">
      <alignment horizontal="right" vertical="center" wrapText="1"/>
    </xf>
    <xf numFmtId="169" fontId="19" fillId="11" borderId="45" xfId="0" applyNumberFormat="1" applyFont="1" applyFill="1" applyBorder="1" applyAlignment="1">
      <alignment horizontal="right" vertical="center" wrapText="1"/>
    </xf>
    <xf numFmtId="3" fontId="20" fillId="11" borderId="28" xfId="0" applyNumberFormat="1" applyFont="1" applyFill="1" applyBorder="1" applyAlignment="1">
      <alignment horizontal="right" vertical="center" wrapText="1"/>
    </xf>
    <xf numFmtId="0" fontId="20" fillId="11" borderId="28" xfId="0" applyFont="1" applyFill="1" applyBorder="1" applyAlignment="1">
      <alignment vertical="center" wrapText="1"/>
    </xf>
    <xf numFmtId="170" fontId="20" fillId="11" borderId="28" xfId="1" applyNumberFormat="1" applyFont="1" applyFill="1" applyBorder="1" applyAlignment="1">
      <alignment horizontal="right" vertical="center" wrapText="1"/>
    </xf>
    <xf numFmtId="3" fontId="19" fillId="11" borderId="30" xfId="0" applyNumberFormat="1" applyFont="1" applyFill="1" applyBorder="1" applyAlignment="1">
      <alignment horizontal="right" vertical="center" wrapText="1"/>
    </xf>
    <xf numFmtId="3" fontId="19" fillId="11" borderId="0" xfId="0" applyNumberFormat="1" applyFont="1" applyFill="1" applyAlignment="1">
      <alignment horizontal="right" vertical="center" wrapText="1"/>
    </xf>
    <xf numFmtId="3" fontId="20" fillId="11" borderId="0" xfId="0" applyNumberFormat="1" applyFont="1" applyFill="1" applyAlignment="1">
      <alignment horizontal="right" vertical="center" wrapText="1"/>
    </xf>
    <xf numFmtId="43" fontId="20" fillId="11" borderId="0" xfId="1" applyFont="1" applyFill="1" applyBorder="1" applyAlignment="1">
      <alignment horizontal="right" vertical="center" wrapText="1"/>
    </xf>
    <xf numFmtId="3" fontId="19" fillId="11" borderId="38" xfId="0" applyNumberFormat="1" applyFont="1" applyFill="1" applyBorder="1" applyAlignment="1">
      <alignment horizontal="right" vertical="center" wrapText="1"/>
    </xf>
    <xf numFmtId="3" fontId="19" fillId="11" borderId="50" xfId="0" applyNumberFormat="1" applyFont="1" applyFill="1" applyBorder="1" applyAlignment="1">
      <alignment horizontal="right" vertical="center" wrapText="1"/>
    </xf>
    <xf numFmtId="169" fontId="20" fillId="11" borderId="49" xfId="0" applyNumberFormat="1" applyFont="1" applyFill="1" applyBorder="1" applyAlignment="1">
      <alignment horizontal="right" vertical="center" wrapText="1"/>
    </xf>
    <xf numFmtId="169" fontId="19" fillId="11" borderId="50" xfId="0" applyNumberFormat="1" applyFont="1" applyFill="1" applyBorder="1" applyAlignment="1">
      <alignment horizontal="right" vertical="center" wrapText="1"/>
    </xf>
    <xf numFmtId="169" fontId="20" fillId="11" borderId="0" xfId="0" applyNumberFormat="1" applyFont="1" applyFill="1" applyAlignment="1">
      <alignment horizontal="right" vertical="center" wrapText="1"/>
    </xf>
    <xf numFmtId="169" fontId="20" fillId="11" borderId="40" xfId="0" applyNumberFormat="1" applyFont="1" applyFill="1" applyBorder="1" applyAlignment="1">
      <alignment horizontal="right" vertical="center" wrapText="1"/>
    </xf>
    <xf numFmtId="169" fontId="19" fillId="11" borderId="49" xfId="0" applyNumberFormat="1" applyFont="1" applyFill="1" applyBorder="1" applyAlignment="1">
      <alignment horizontal="right" vertical="center" wrapText="1"/>
    </xf>
    <xf numFmtId="169" fontId="19" fillId="11" borderId="31" xfId="0" applyNumberFormat="1" applyFont="1" applyFill="1" applyBorder="1" applyAlignment="1">
      <alignment horizontal="right" vertical="center" wrapText="1"/>
    </xf>
    <xf numFmtId="169" fontId="19" fillId="11" borderId="51" xfId="0" applyNumberFormat="1" applyFont="1" applyFill="1" applyBorder="1" applyAlignment="1">
      <alignment horizontal="right" vertical="center" wrapText="1"/>
    </xf>
    <xf numFmtId="0" fontId="22" fillId="10" borderId="34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5" fillId="5" borderId="34" xfId="0" applyFont="1" applyFill="1" applyBorder="1" applyAlignment="1">
      <alignment horizontal="center" vertical="center" wrapText="1"/>
    </xf>
    <xf numFmtId="43" fontId="17" fillId="2" borderId="34" xfId="1" applyFont="1" applyFill="1" applyBorder="1" applyAlignment="1">
      <alignment vertical="center" wrapText="1"/>
    </xf>
    <xf numFmtId="43" fontId="17" fillId="2" borderId="34" xfId="1" quotePrefix="1" applyFont="1" applyFill="1" applyBorder="1" applyAlignment="1">
      <alignment vertical="center" wrapText="1"/>
    </xf>
    <xf numFmtId="0" fontId="22" fillId="10" borderId="0" xfId="0" applyFont="1" applyFill="1" applyAlignment="1">
      <alignment horizontal="center" vertical="center" wrapText="1"/>
    </xf>
    <xf numFmtId="43" fontId="17" fillId="6" borderId="34" xfId="1" applyFont="1" applyFill="1" applyBorder="1" applyAlignment="1">
      <alignment vertical="center" wrapText="1"/>
    </xf>
    <xf numFmtId="0" fontId="15" fillId="5" borderId="35" xfId="0" applyFont="1" applyFill="1" applyBorder="1" applyAlignment="1">
      <alignment horizontal="center" vertical="center" wrapText="1"/>
    </xf>
    <xf numFmtId="0" fontId="15" fillId="5" borderId="52" xfId="0" applyFont="1" applyFill="1" applyBorder="1" applyAlignment="1">
      <alignment horizontal="center" vertical="center" wrapText="1"/>
    </xf>
    <xf numFmtId="0" fontId="25" fillId="5" borderId="0" xfId="0" applyFont="1" applyFill="1" applyAlignment="1">
      <alignment vertical="center" wrapText="1"/>
    </xf>
    <xf numFmtId="0" fontId="7" fillId="5" borderId="0" xfId="0" applyFont="1" applyFill="1" applyAlignment="1">
      <alignment vertical="center" wrapText="1"/>
    </xf>
    <xf numFmtId="164" fontId="16" fillId="2" borderId="0" xfId="1" applyNumberFormat="1" applyFont="1" applyFill="1" applyBorder="1"/>
    <xf numFmtId="0" fontId="41" fillId="0" borderId="0" xfId="0" applyFont="1" applyAlignment="1">
      <alignment horizontal="center"/>
    </xf>
    <xf numFmtId="0" fontId="47" fillId="0" borderId="54" xfId="0" applyFont="1" applyBorder="1" applyAlignment="1">
      <alignment horizontal="left" vertical="center" wrapText="1" indent="1"/>
    </xf>
    <xf numFmtId="0" fontId="44" fillId="0" borderId="54" xfId="0" applyFont="1" applyBorder="1" applyAlignment="1">
      <alignment horizontal="left" vertical="center" wrapText="1" indent="1"/>
    </xf>
    <xf numFmtId="4" fontId="48" fillId="0" borderId="54" xfId="0" applyNumberFormat="1" applyFont="1" applyBorder="1" applyAlignment="1">
      <alignment horizontal="right" vertical="center" wrapText="1"/>
    </xf>
    <xf numFmtId="0" fontId="48" fillId="0" borderId="54" xfId="0" applyFont="1" applyBorder="1" applyAlignment="1">
      <alignment horizontal="center" vertical="center" wrapText="1"/>
    </xf>
    <xf numFmtId="10" fontId="49" fillId="0" borderId="54" xfId="0" applyNumberFormat="1" applyFont="1" applyBorder="1" applyAlignment="1">
      <alignment horizontal="center" vertical="center" wrapText="1"/>
    </xf>
    <xf numFmtId="4" fontId="47" fillId="0" borderId="54" xfId="0" applyNumberFormat="1" applyFont="1" applyBorder="1" applyAlignment="1">
      <alignment horizontal="right" vertical="center" wrapText="1"/>
    </xf>
    <xf numFmtId="0" fontId="47" fillId="0" borderId="54" xfId="0" applyFont="1" applyBorder="1" applyAlignment="1">
      <alignment horizontal="center" vertical="center" wrapText="1"/>
    </xf>
    <xf numFmtId="0" fontId="44" fillId="0" borderId="54" xfId="0" applyFont="1" applyBorder="1" applyAlignment="1">
      <alignment horizontal="right" vertical="center" wrapText="1" indent="1"/>
    </xf>
    <xf numFmtId="0" fontId="50" fillId="0" borderId="55" xfId="0" applyFont="1" applyBorder="1" applyAlignment="1">
      <alignment vertical="center" wrapText="1"/>
    </xf>
    <xf numFmtId="0" fontId="40" fillId="0" borderId="55" xfId="0" applyFont="1" applyBorder="1" applyAlignment="1">
      <alignment horizontal="center" vertical="center" wrapText="1"/>
    </xf>
    <xf numFmtId="170" fontId="16" fillId="0" borderId="0" xfId="1" applyNumberFormat="1" applyFont="1" applyAlignment="1">
      <alignment horizontal="right"/>
    </xf>
    <xf numFmtId="43" fontId="30" fillId="0" borderId="0" xfId="1" applyFont="1" applyAlignment="1">
      <alignment horizontal="right" vertical="center"/>
    </xf>
    <xf numFmtId="43" fontId="30" fillId="0" borderId="21" xfId="1" applyFont="1" applyBorder="1" applyAlignment="1">
      <alignment horizontal="right" vertical="center"/>
    </xf>
    <xf numFmtId="169" fontId="20" fillId="11" borderId="42" xfId="0" applyNumberFormat="1" applyFont="1" applyFill="1" applyBorder="1" applyAlignment="1">
      <alignment horizontal="left" vertical="center" wrapText="1"/>
    </xf>
    <xf numFmtId="169" fontId="19" fillId="11" borderId="42" xfId="0" applyNumberFormat="1" applyFont="1" applyFill="1" applyBorder="1" applyAlignment="1">
      <alignment horizontal="left" vertical="center" wrapText="1"/>
    </xf>
    <xf numFmtId="164" fontId="53" fillId="11" borderId="42" xfId="0" applyNumberFormat="1" applyFont="1" applyFill="1" applyBorder="1" applyAlignment="1">
      <alignment horizontal="right" vertical="center" wrapText="1"/>
    </xf>
    <xf numFmtId="164" fontId="53" fillId="12" borderId="42" xfId="0" applyNumberFormat="1" applyFont="1" applyFill="1" applyBorder="1" applyAlignment="1">
      <alignment horizontal="right" vertical="center" wrapText="1"/>
    </xf>
    <xf numFmtId="0" fontId="19" fillId="2" borderId="1" xfId="0" applyFont="1" applyFill="1" applyBorder="1" applyAlignment="1">
      <alignment vertical="center" wrapText="1"/>
    </xf>
    <xf numFmtId="169" fontId="19" fillId="2" borderId="2" xfId="0" applyNumberFormat="1" applyFont="1" applyFill="1" applyBorder="1" applyAlignment="1">
      <alignment horizontal="right" vertical="center" wrapText="1"/>
    </xf>
    <xf numFmtId="169" fontId="20" fillId="2" borderId="2" xfId="0" applyNumberFormat="1" applyFont="1" applyFill="1" applyBorder="1" applyAlignment="1">
      <alignment horizontal="right" vertical="center" wrapText="1"/>
    </xf>
    <xf numFmtId="0" fontId="20" fillId="2" borderId="1" xfId="0" applyFont="1" applyFill="1" applyBorder="1" applyAlignment="1">
      <alignment horizontal="left" vertical="center" wrapText="1" indent="1"/>
    </xf>
    <xf numFmtId="169" fontId="20" fillId="2" borderId="29" xfId="0" applyNumberFormat="1" applyFont="1" applyFill="1" applyBorder="1" applyAlignment="1">
      <alignment horizontal="right" vertical="center" wrapText="1"/>
    </xf>
    <xf numFmtId="43" fontId="20" fillId="11" borderId="28" xfId="1" applyFont="1" applyFill="1" applyBorder="1" applyAlignment="1">
      <alignment horizontal="right" vertical="center" wrapText="1"/>
    </xf>
    <xf numFmtId="0" fontId="55" fillId="0" borderId="0" xfId="0" applyFont="1" applyAlignment="1">
      <alignment horizontal="left" vertical="center"/>
    </xf>
    <xf numFmtId="0" fontId="56" fillId="5" borderId="0" xfId="0" applyFont="1" applyFill="1" applyAlignment="1">
      <alignment horizontal="center" vertical="center" wrapText="1"/>
    </xf>
    <xf numFmtId="0" fontId="56" fillId="5" borderId="1" xfId="0" applyFont="1" applyFill="1" applyBorder="1" applyAlignment="1">
      <alignment horizontal="center" vertical="center" wrapText="1"/>
    </xf>
    <xf numFmtId="0" fontId="57" fillId="2" borderId="0" xfId="0" applyFont="1" applyFill="1" applyAlignment="1">
      <alignment vertical="center" wrapText="1"/>
    </xf>
    <xf numFmtId="0" fontId="54" fillId="2" borderId="0" xfId="0" applyFont="1" applyFill="1" applyAlignment="1">
      <alignment vertical="center" wrapText="1"/>
    </xf>
    <xf numFmtId="169" fontId="54" fillId="2" borderId="8" xfId="0" applyNumberFormat="1" applyFont="1" applyFill="1" applyBorder="1" applyAlignment="1">
      <alignment horizontal="right" vertical="center" wrapText="1"/>
    </xf>
    <xf numFmtId="169" fontId="57" fillId="2" borderId="3" xfId="0" applyNumberFormat="1" applyFont="1" applyFill="1" applyBorder="1" applyAlignment="1">
      <alignment horizontal="right" vertical="center" wrapText="1"/>
    </xf>
    <xf numFmtId="169" fontId="54" fillId="2" borderId="1" xfId="0" applyNumberFormat="1" applyFont="1" applyFill="1" applyBorder="1" applyAlignment="1">
      <alignment horizontal="right" vertical="center" wrapText="1"/>
    </xf>
    <xf numFmtId="0" fontId="54" fillId="2" borderId="3" xfId="0" applyFont="1" applyFill="1" applyBorder="1" applyAlignment="1">
      <alignment vertical="center" wrapText="1"/>
    </xf>
    <xf numFmtId="0" fontId="57" fillId="0" borderId="3" xfId="0" applyFont="1" applyBorder="1" applyAlignment="1">
      <alignment vertical="center" wrapText="1"/>
    </xf>
    <xf numFmtId="0" fontId="56" fillId="5" borderId="56" xfId="0" applyFont="1" applyFill="1" applyBorder="1" applyAlignment="1">
      <alignment horizontal="center" vertical="center" wrapText="1"/>
    </xf>
    <xf numFmtId="0" fontId="56" fillId="5" borderId="15" xfId="0" applyFont="1" applyFill="1" applyBorder="1" applyAlignment="1">
      <alignment horizontal="center" vertical="center" wrapText="1"/>
    </xf>
    <xf numFmtId="0" fontId="56" fillId="5" borderId="17" xfId="0" applyFont="1" applyFill="1" applyBorder="1" applyAlignment="1">
      <alignment horizontal="center" vertical="center" wrapText="1"/>
    </xf>
    <xf numFmtId="0" fontId="58" fillId="2" borderId="0" xfId="0" applyFont="1" applyFill="1" applyAlignment="1">
      <alignment vertical="center" wrapText="1"/>
    </xf>
    <xf numFmtId="1" fontId="59" fillId="2" borderId="12" xfId="0" applyNumberFormat="1" applyFont="1" applyFill="1" applyBorder="1" applyAlignment="1">
      <alignment horizontal="center" vertical="center" wrapText="1"/>
    </xf>
    <xf numFmtId="0" fontId="59" fillId="2" borderId="12" xfId="0" applyFont="1" applyFill="1" applyBorder="1" applyAlignment="1">
      <alignment horizontal="center" vertical="center" wrapText="1"/>
    </xf>
    <xf numFmtId="169" fontId="59" fillId="2" borderId="12" xfId="1" applyNumberFormat="1" applyFont="1" applyFill="1" applyBorder="1" applyAlignment="1">
      <alignment horizontal="right" vertical="center" wrapText="1"/>
    </xf>
    <xf numFmtId="0" fontId="59" fillId="2" borderId="0" xfId="0" applyFont="1" applyFill="1" applyAlignment="1">
      <alignment vertical="center" wrapText="1"/>
    </xf>
    <xf numFmtId="169" fontId="59" fillId="2" borderId="12" xfId="0" applyNumberFormat="1" applyFont="1" applyFill="1" applyBorder="1" applyAlignment="1">
      <alignment horizontal="center" vertical="center" wrapText="1"/>
    </xf>
    <xf numFmtId="169" fontId="59" fillId="2" borderId="16" xfId="0" applyNumberFormat="1" applyFont="1" applyFill="1" applyBorder="1" applyAlignment="1">
      <alignment horizontal="center" vertical="center" wrapText="1"/>
    </xf>
    <xf numFmtId="0" fontId="56" fillId="10" borderId="34" xfId="0" applyFont="1" applyFill="1" applyBorder="1" applyAlignment="1">
      <alignment vertical="center" wrapText="1"/>
    </xf>
    <xf numFmtId="0" fontId="56" fillId="10" borderId="34" xfId="0" applyFont="1" applyFill="1" applyBorder="1" applyAlignment="1">
      <alignment horizontal="center" vertical="center" wrapText="1"/>
    </xf>
    <xf numFmtId="0" fontId="59" fillId="11" borderId="32" xfId="0" applyFont="1" applyFill="1" applyBorder="1" applyAlignment="1">
      <alignment vertical="center" wrapText="1"/>
    </xf>
    <xf numFmtId="169" fontId="59" fillId="11" borderId="37" xfId="1" applyNumberFormat="1" applyFont="1" applyFill="1" applyBorder="1" applyAlignment="1">
      <alignment horizontal="right" vertical="center" wrapText="1"/>
    </xf>
    <xf numFmtId="169" fontId="59" fillId="11" borderId="32" xfId="0" applyNumberFormat="1" applyFont="1" applyFill="1" applyBorder="1" applyAlignment="1">
      <alignment vertical="center" wrapText="1"/>
    </xf>
    <xf numFmtId="169" fontId="59" fillId="11" borderId="40" xfId="1" applyNumberFormat="1" applyFont="1" applyFill="1" applyBorder="1" applyAlignment="1">
      <alignment horizontal="right" vertical="center" wrapText="1"/>
    </xf>
    <xf numFmtId="169" fontId="59" fillId="11" borderId="46" xfId="1" applyNumberFormat="1" applyFont="1" applyFill="1" applyBorder="1" applyAlignment="1">
      <alignment horizontal="right" vertical="center" wrapText="1"/>
    </xf>
    <xf numFmtId="169" fontId="59" fillId="11" borderId="47" xfId="1" applyNumberFormat="1" applyFont="1" applyFill="1" applyBorder="1" applyAlignment="1">
      <alignment horizontal="right" vertical="center" wrapText="1"/>
    </xf>
    <xf numFmtId="0" fontId="58" fillId="11" borderId="32" xfId="0" applyFont="1" applyFill="1" applyBorder="1" applyAlignment="1">
      <alignment vertical="center" wrapText="1"/>
    </xf>
    <xf numFmtId="169" fontId="58" fillId="11" borderId="48" xfId="1" applyNumberFormat="1" applyFont="1" applyFill="1" applyBorder="1" applyAlignment="1">
      <alignment horizontal="right" vertical="center" wrapText="1"/>
    </xf>
    <xf numFmtId="169" fontId="58" fillId="11" borderId="41" xfId="1" applyNumberFormat="1" applyFont="1" applyFill="1" applyBorder="1" applyAlignment="1">
      <alignment horizontal="right" vertical="center" wrapText="1"/>
    </xf>
    <xf numFmtId="169" fontId="60" fillId="0" borderId="0" xfId="0" applyNumberFormat="1" applyFont="1"/>
    <xf numFmtId="169" fontId="59" fillId="11" borderId="32" xfId="1" applyNumberFormat="1" applyFont="1" applyFill="1" applyBorder="1" applyAlignment="1">
      <alignment horizontal="right" vertical="center" wrapText="1"/>
    </xf>
    <xf numFmtId="169" fontId="59" fillId="11" borderId="39" xfId="1" applyNumberFormat="1" applyFont="1" applyFill="1" applyBorder="1" applyAlignment="1">
      <alignment horizontal="right" vertical="center" wrapText="1"/>
    </xf>
    <xf numFmtId="169" fontId="58" fillId="11" borderId="38" xfId="0" applyNumberFormat="1" applyFont="1" applyFill="1" applyBorder="1" applyAlignment="1">
      <alignment vertical="center" wrapText="1"/>
    </xf>
    <xf numFmtId="169" fontId="58" fillId="11" borderId="7" xfId="1" applyNumberFormat="1" applyFont="1" applyFill="1" applyBorder="1" applyAlignment="1">
      <alignment horizontal="right" vertical="center" wrapText="1"/>
    </xf>
    <xf numFmtId="0" fontId="62" fillId="0" borderId="0" xfId="0" quotePrefix="1" applyFont="1" applyAlignment="1">
      <alignment vertical="top"/>
    </xf>
    <xf numFmtId="169" fontId="59" fillId="2" borderId="16" xfId="1" applyNumberFormat="1" applyFont="1" applyFill="1" applyBorder="1" applyAlignment="1">
      <alignment horizontal="right" vertical="center" wrapText="1"/>
    </xf>
    <xf numFmtId="0" fontId="28" fillId="13" borderId="24" xfId="0" applyFont="1" applyFill="1" applyBorder="1" applyAlignment="1">
      <alignment horizontal="left" indent="1"/>
    </xf>
    <xf numFmtId="164" fontId="29" fillId="13" borderId="25" xfId="4" applyNumberFormat="1" applyFont="1" applyFill="1" applyBorder="1" applyAlignment="1">
      <alignment horizontal="center"/>
    </xf>
    <xf numFmtId="0" fontId="28" fillId="9" borderId="24" xfId="0" applyFont="1" applyFill="1" applyBorder="1" applyAlignment="1">
      <alignment horizontal="left" indent="1"/>
    </xf>
    <xf numFmtId="164" fontId="29" fillId="9" borderId="25" xfId="4" applyNumberFormat="1" applyFont="1" applyFill="1" applyBorder="1" applyAlignment="1">
      <alignment horizontal="center"/>
    </xf>
    <xf numFmtId="0" fontId="12" fillId="0" borderId="0" xfId="0" applyFont="1" applyAlignment="1">
      <alignment horizontal="left" vertical="top"/>
    </xf>
    <xf numFmtId="43" fontId="17" fillId="14" borderId="34" xfId="1" applyFont="1" applyFill="1" applyBorder="1" applyAlignment="1">
      <alignment vertical="center" wrapText="1"/>
    </xf>
    <xf numFmtId="9" fontId="19" fillId="11" borderId="0" xfId="2" applyFont="1" applyFill="1" applyAlignment="1">
      <alignment horizontal="right" vertical="center" wrapText="1"/>
    </xf>
    <xf numFmtId="0" fontId="0" fillId="0" borderId="0" xfId="0" quotePrefix="1"/>
    <xf numFmtId="0" fontId="38" fillId="5" borderId="0" xfId="0" applyFont="1" applyFill="1" applyAlignment="1">
      <alignment vertical="center" wrapText="1"/>
    </xf>
    <xf numFmtId="0" fontId="22" fillId="10" borderId="39" xfId="0" applyFont="1" applyFill="1" applyBorder="1" applyAlignment="1">
      <alignment horizontal="center" vertical="center" wrapText="1"/>
    </xf>
    <xf numFmtId="3" fontId="48" fillId="0" borderId="54" xfId="0" applyNumberFormat="1" applyFont="1" applyBorder="1" applyAlignment="1">
      <alignment horizontal="right" vertical="center" wrapText="1"/>
    </xf>
    <xf numFmtId="3" fontId="47" fillId="0" borderId="54" xfId="0" applyNumberFormat="1" applyFont="1" applyBorder="1" applyAlignment="1">
      <alignment horizontal="right" vertical="center" wrapText="1"/>
    </xf>
    <xf numFmtId="3" fontId="50" fillId="0" borderId="55" xfId="0" applyNumberFormat="1" applyFont="1" applyBorder="1" applyAlignment="1">
      <alignment horizontal="right" vertical="center" wrapText="1"/>
    </xf>
    <xf numFmtId="0" fontId="52" fillId="0" borderId="9" xfId="0" applyFont="1" applyBorder="1"/>
    <xf numFmtId="0" fontId="15" fillId="5" borderId="6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justify" vertical="center" wrapText="1"/>
    </xf>
    <xf numFmtId="169" fontId="21" fillId="2" borderId="1" xfId="0" applyNumberFormat="1" applyFont="1" applyFill="1" applyBorder="1" applyAlignment="1">
      <alignment horizontal="left" vertical="center" wrapText="1"/>
    </xf>
    <xf numFmtId="169" fontId="21" fillId="6" borderId="1" xfId="0" applyNumberFormat="1" applyFont="1" applyFill="1" applyBorder="1" applyAlignment="1">
      <alignment horizontal="left" vertical="center" wrapText="1"/>
    </xf>
    <xf numFmtId="10" fontId="17" fillId="11" borderId="0" xfId="0" applyNumberFormat="1" applyFont="1" applyFill="1" applyAlignment="1">
      <alignment horizontal="center" vertical="center" wrapText="1"/>
    </xf>
    <xf numFmtId="0" fontId="21" fillId="2" borderId="0" xfId="0" applyFont="1" applyFill="1" applyAlignment="1">
      <alignment horizontal="left" vertical="center" wrapText="1"/>
    </xf>
    <xf numFmtId="3" fontId="17" fillId="0" borderId="0" xfId="3" applyNumberFormat="1"/>
    <xf numFmtId="0" fontId="22" fillId="10" borderId="58" xfId="0" applyFont="1" applyFill="1" applyBorder="1" applyAlignment="1">
      <alignment horizontal="center" vertical="center" wrapText="1"/>
    </xf>
    <xf numFmtId="0" fontId="63" fillId="0" borderId="0" xfId="0" applyFont="1" applyAlignment="1">
      <alignment vertical="center"/>
    </xf>
    <xf numFmtId="0" fontId="53" fillId="0" borderId="0" xfId="0" applyFont="1"/>
    <xf numFmtId="0" fontId="21" fillId="2" borderId="0" xfId="0" applyFont="1" applyFill="1" applyAlignment="1">
      <alignment horizontal="left" vertical="center" wrapText="1" indent="2"/>
    </xf>
    <xf numFmtId="0" fontId="64" fillId="0" borderId="0" xfId="0" applyFont="1"/>
    <xf numFmtId="0" fontId="15" fillId="5" borderId="0" xfId="0" applyFont="1" applyFill="1" applyAlignment="1">
      <alignment horizontal="center" vertical="center" wrapText="1"/>
    </xf>
    <xf numFmtId="0" fontId="20" fillId="2" borderId="0" xfId="0" applyFont="1" applyFill="1" applyAlignment="1">
      <alignment horizontal="left" vertical="center" wrapText="1"/>
    </xf>
    <xf numFmtId="0" fontId="22" fillId="10" borderId="2" xfId="0" applyFont="1" applyFill="1" applyBorder="1" applyAlignment="1">
      <alignment horizontal="center" vertical="center" wrapText="1"/>
    </xf>
    <xf numFmtId="0" fontId="22" fillId="10" borderId="53" xfId="0" applyFont="1" applyFill="1" applyBorder="1" applyAlignment="1">
      <alignment horizontal="center" vertical="center" wrapText="1"/>
    </xf>
    <xf numFmtId="0" fontId="22" fillId="5" borderId="1" xfId="0" applyFont="1" applyFill="1" applyBorder="1" applyAlignment="1">
      <alignment horizontal="center" vertical="center" wrapText="1"/>
    </xf>
    <xf numFmtId="169" fontId="19" fillId="2" borderId="36" xfId="0" applyNumberFormat="1" applyFont="1" applyFill="1" applyBorder="1" applyAlignment="1">
      <alignment horizontal="right" vertical="center" wrapText="1"/>
    </xf>
    <xf numFmtId="169" fontId="20" fillId="2" borderId="60" xfId="0" applyNumberFormat="1" applyFont="1" applyFill="1" applyBorder="1" applyAlignment="1">
      <alignment horizontal="right" vertical="center" wrapText="1"/>
    </xf>
    <xf numFmtId="169" fontId="19" fillId="2" borderId="61" xfId="0" applyNumberFormat="1" applyFont="1" applyFill="1" applyBorder="1" applyAlignment="1">
      <alignment horizontal="right" vertical="center" wrapText="1"/>
    </xf>
    <xf numFmtId="169" fontId="20" fillId="2" borderId="10" xfId="0" applyNumberFormat="1" applyFont="1" applyFill="1" applyBorder="1" applyAlignment="1">
      <alignment horizontal="right" vertical="center" wrapText="1"/>
    </xf>
    <xf numFmtId="169" fontId="19" fillId="2" borderId="11" xfId="0" applyNumberFormat="1" applyFont="1" applyFill="1" applyBorder="1" applyAlignment="1">
      <alignment horizontal="right" vertical="center" wrapText="1"/>
    </xf>
    <xf numFmtId="169" fontId="19" fillId="2" borderId="60" xfId="0" applyNumberFormat="1" applyFont="1" applyFill="1" applyBorder="1" applyAlignment="1">
      <alignment horizontal="right" vertical="center" wrapText="1"/>
    </xf>
    <xf numFmtId="169" fontId="20" fillId="2" borderId="61" xfId="0" applyNumberFormat="1" applyFont="1" applyFill="1" applyBorder="1" applyAlignment="1">
      <alignment horizontal="right" vertical="center" wrapText="1"/>
    </xf>
    <xf numFmtId="169" fontId="19" fillId="2" borderId="63" xfId="0" applyNumberFormat="1" applyFont="1" applyFill="1" applyBorder="1" applyAlignment="1">
      <alignment horizontal="right" vertical="center" wrapText="1"/>
    </xf>
    <xf numFmtId="168" fontId="19" fillId="2" borderId="2" xfId="0" applyNumberFormat="1" applyFont="1" applyFill="1" applyBorder="1" applyAlignment="1">
      <alignment horizontal="right" vertical="center" wrapText="1"/>
    </xf>
    <xf numFmtId="169" fontId="20" fillId="2" borderId="64" xfId="0" applyNumberFormat="1" applyFont="1" applyFill="1" applyBorder="1" applyAlignment="1">
      <alignment horizontal="right" vertical="center" wrapText="1"/>
    </xf>
    <xf numFmtId="169" fontId="20" fillId="2" borderId="65" xfId="0" applyNumberFormat="1" applyFont="1" applyFill="1" applyBorder="1" applyAlignment="1">
      <alignment horizontal="right" vertical="center" wrapText="1"/>
    </xf>
    <xf numFmtId="169" fontId="19" fillId="2" borderId="66" xfId="0" applyNumberFormat="1" applyFont="1" applyFill="1" applyBorder="1" applyAlignment="1">
      <alignment horizontal="right" vertical="center" wrapText="1"/>
    </xf>
    <xf numFmtId="0" fontId="0" fillId="0" borderId="1" xfId="0" applyBorder="1"/>
    <xf numFmtId="0" fontId="65" fillId="5" borderId="29" xfId="0" applyFont="1" applyFill="1" applyBorder="1" applyAlignment="1">
      <alignment horizontal="center" vertical="center" wrapText="1"/>
    </xf>
    <xf numFmtId="164" fontId="36" fillId="2" borderId="1" xfId="1" applyNumberFormat="1" applyFont="1" applyFill="1" applyBorder="1"/>
    <xf numFmtId="164" fontId="18" fillId="2" borderId="8" xfId="1" applyNumberFormat="1" applyFont="1" applyFill="1" applyBorder="1" applyAlignment="1">
      <alignment horizontal="right"/>
    </xf>
    <xf numFmtId="3" fontId="42" fillId="0" borderId="0" xfId="0" applyNumberFormat="1" applyFont="1"/>
    <xf numFmtId="170" fontId="17" fillId="9" borderId="25" xfId="1" applyNumberFormat="1" applyFont="1" applyFill="1" applyBorder="1" applyAlignment="1">
      <alignment horizontal="center"/>
    </xf>
    <xf numFmtId="170" fontId="17" fillId="9" borderId="27" xfId="1" applyNumberFormat="1" applyFont="1" applyFill="1" applyBorder="1" applyAlignment="1">
      <alignment horizontal="center"/>
    </xf>
    <xf numFmtId="0" fontId="57" fillId="6" borderId="0" xfId="0" applyFont="1" applyFill="1" applyAlignment="1">
      <alignment vertical="center" wrapText="1"/>
    </xf>
    <xf numFmtId="3" fontId="57" fillId="6" borderId="7" xfId="0" applyNumberFormat="1" applyFont="1" applyFill="1" applyBorder="1" applyAlignment="1">
      <alignment horizontal="right" vertical="center" wrapText="1"/>
    </xf>
    <xf numFmtId="169" fontId="24" fillId="11" borderId="57" xfId="0" applyNumberFormat="1" applyFont="1" applyFill="1" applyBorder="1" applyAlignment="1">
      <alignment horizontal="right" vertical="center"/>
    </xf>
    <xf numFmtId="169" fontId="24" fillId="11" borderId="67" xfId="0" applyNumberFormat="1" applyFont="1" applyFill="1" applyBorder="1" applyAlignment="1">
      <alignment horizontal="right" vertical="center"/>
    </xf>
    <xf numFmtId="0" fontId="22" fillId="10" borderId="32" xfId="0" applyFont="1" applyFill="1" applyBorder="1" applyAlignment="1">
      <alignment horizontal="center" vertical="center" wrapText="1"/>
    </xf>
    <xf numFmtId="169" fontId="66" fillId="2" borderId="62" xfId="0" applyNumberFormat="1" applyFont="1" applyFill="1" applyBorder="1" applyAlignment="1">
      <alignment horizontal="right" vertical="center" wrapText="1"/>
    </xf>
    <xf numFmtId="169" fontId="24" fillId="2" borderId="62" xfId="0" applyNumberFormat="1" applyFont="1" applyFill="1" applyBorder="1" applyAlignment="1">
      <alignment horizontal="right" vertical="center" wrapText="1"/>
    </xf>
    <xf numFmtId="0" fontId="24" fillId="2" borderId="1" xfId="0" applyFont="1" applyFill="1" applyBorder="1" applyAlignment="1">
      <alignment vertical="center" wrapText="1"/>
    </xf>
    <xf numFmtId="169" fontId="24" fillId="2" borderId="61" xfId="0" applyNumberFormat="1" applyFont="1" applyFill="1" applyBorder="1" applyAlignment="1">
      <alignment horizontal="right" vertical="center" wrapText="1"/>
    </xf>
    <xf numFmtId="169" fontId="21" fillId="2" borderId="2" xfId="0" applyNumberFormat="1" applyFont="1" applyFill="1" applyBorder="1" applyAlignment="1">
      <alignment horizontal="right" vertical="center" wrapText="1"/>
    </xf>
    <xf numFmtId="0" fontId="67" fillId="0" borderId="0" xfId="0" applyFont="1" applyAlignment="1">
      <alignment wrapText="1"/>
    </xf>
    <xf numFmtId="169" fontId="20" fillId="2" borderId="0" xfId="0" applyNumberFormat="1" applyFont="1" applyFill="1" applyAlignment="1">
      <alignment horizontal="right" vertical="center" wrapText="1"/>
    </xf>
    <xf numFmtId="0" fontId="21" fillId="2" borderId="1" xfId="0" applyFont="1" applyFill="1" applyBorder="1" applyAlignment="1">
      <alignment vertical="center" wrapText="1"/>
    </xf>
    <xf numFmtId="169" fontId="24" fillId="2" borderId="2" xfId="0" applyNumberFormat="1" applyFont="1" applyFill="1" applyBorder="1" applyAlignment="1">
      <alignment horizontal="right" vertical="center" wrapText="1"/>
    </xf>
    <xf numFmtId="169" fontId="24" fillId="2" borderId="63" xfId="0" applyNumberFormat="1" applyFont="1" applyFill="1" applyBorder="1" applyAlignment="1">
      <alignment horizontal="right" vertical="center" wrapText="1"/>
    </xf>
    <xf numFmtId="169" fontId="4" fillId="0" borderId="0" xfId="0" applyNumberFormat="1" applyFont="1"/>
    <xf numFmtId="169" fontId="23" fillId="0" borderId="0" xfId="0" applyNumberFormat="1" applyFont="1" applyAlignment="1">
      <alignment vertical="center"/>
    </xf>
    <xf numFmtId="169" fontId="21" fillId="11" borderId="42" xfId="0" applyNumberFormat="1" applyFont="1" applyFill="1" applyBorder="1" applyAlignment="1">
      <alignment horizontal="right" vertical="center" wrapText="1"/>
    </xf>
    <xf numFmtId="170" fontId="0" fillId="0" borderId="0" xfId="0" applyNumberFormat="1"/>
    <xf numFmtId="0" fontId="21" fillId="15" borderId="0" xfId="0" applyFont="1" applyFill="1" applyAlignment="1">
      <alignment horizontal="left" vertical="center" wrapText="1" indent="1"/>
    </xf>
    <xf numFmtId="169" fontId="68" fillId="0" borderId="0" xfId="0" applyNumberFormat="1" applyFont="1"/>
    <xf numFmtId="169" fontId="24" fillId="11" borderId="68" xfId="0" applyNumberFormat="1" applyFont="1" applyFill="1" applyBorder="1" applyAlignment="1">
      <alignment horizontal="right" vertical="center"/>
    </xf>
    <xf numFmtId="164" fontId="19" fillId="11" borderId="69" xfId="0" applyNumberFormat="1" applyFont="1" applyFill="1" applyBorder="1" applyAlignment="1">
      <alignment horizontal="right" vertical="center"/>
    </xf>
    <xf numFmtId="164" fontId="19" fillId="11" borderId="70" xfId="0" applyNumberFormat="1" applyFont="1" applyFill="1" applyBorder="1" applyAlignment="1">
      <alignment horizontal="right" vertical="center"/>
    </xf>
    <xf numFmtId="164" fontId="53" fillId="12" borderId="43" xfId="0" applyNumberFormat="1" applyFont="1" applyFill="1" applyBorder="1" applyAlignment="1">
      <alignment horizontal="right" vertical="center" wrapText="1"/>
    </xf>
    <xf numFmtId="169" fontId="21" fillId="2" borderId="0" xfId="0" applyNumberFormat="1" applyFont="1" applyFill="1" applyAlignment="1">
      <alignment horizontal="right" vertical="center" wrapText="1"/>
    </xf>
    <xf numFmtId="169" fontId="24" fillId="2" borderId="71" xfId="0" applyNumberFormat="1" applyFont="1" applyFill="1" applyBorder="1" applyAlignment="1">
      <alignment horizontal="right" vertical="center" wrapText="1"/>
    </xf>
    <xf numFmtId="10" fontId="30" fillId="0" borderId="0" xfId="0" applyNumberFormat="1" applyFont="1" applyAlignment="1">
      <alignment horizontal="right" vertical="center"/>
    </xf>
    <xf numFmtId="10" fontId="30" fillId="0" borderId="21" xfId="0" applyNumberFormat="1" applyFont="1" applyBorder="1" applyAlignment="1">
      <alignment horizontal="right" vertical="center"/>
    </xf>
    <xf numFmtId="3" fontId="19" fillId="11" borderId="28" xfId="0" applyNumberFormat="1" applyFont="1" applyFill="1" applyBorder="1" applyAlignment="1">
      <alignment horizontal="right" vertical="center" wrapText="1"/>
    </xf>
    <xf numFmtId="169" fontId="69" fillId="0" borderId="0" xfId="0" applyNumberFormat="1" applyFont="1"/>
    <xf numFmtId="0" fontId="69" fillId="0" borderId="0" xfId="0" applyFont="1"/>
    <xf numFmtId="0" fontId="70" fillId="0" borderId="0" xfId="0" applyFont="1" applyAlignment="1">
      <alignment horizontal="left" vertical="center"/>
    </xf>
    <xf numFmtId="0" fontId="69" fillId="0" borderId="1" xfId="0" applyFont="1" applyBorder="1"/>
    <xf numFmtId="171" fontId="23" fillId="0" borderId="0" xfId="0" applyNumberFormat="1" applyFont="1" applyAlignment="1">
      <alignment horizontal="left" vertical="center"/>
    </xf>
    <xf numFmtId="0" fontId="22" fillId="10" borderId="33" xfId="0" applyFont="1" applyFill="1" applyBorder="1" applyAlignment="1">
      <alignment horizontal="center" vertical="center" wrapText="1"/>
    </xf>
    <xf numFmtId="169" fontId="0" fillId="0" borderId="0" xfId="0" applyNumberFormat="1"/>
    <xf numFmtId="0" fontId="34" fillId="0" borderId="0" xfId="0" applyFont="1" applyAlignment="1">
      <alignment horizontal="center"/>
    </xf>
    <xf numFmtId="0" fontId="24" fillId="6" borderId="0" xfId="0" applyFont="1" applyFill="1" applyAlignment="1">
      <alignment vertical="center" wrapText="1"/>
    </xf>
    <xf numFmtId="169" fontId="19" fillId="16" borderId="28" xfId="0" applyNumberFormat="1" applyFont="1" applyFill="1" applyBorder="1" applyAlignment="1">
      <alignment horizontal="right" vertical="center" wrapText="1"/>
    </xf>
    <xf numFmtId="169" fontId="20" fillId="16" borderId="28" xfId="0" applyNumberFormat="1" applyFont="1" applyFill="1" applyBorder="1" applyAlignment="1">
      <alignment horizontal="right" vertical="center" wrapText="1"/>
    </xf>
    <xf numFmtId="169" fontId="20" fillId="9" borderId="28" xfId="0" applyNumberFormat="1" applyFont="1" applyFill="1" applyBorder="1" applyAlignment="1">
      <alignment horizontal="right" vertical="center" wrapText="1"/>
    </xf>
    <xf numFmtId="169" fontId="59" fillId="0" borderId="0" xfId="0" applyNumberFormat="1" applyFont="1"/>
    <xf numFmtId="0" fontId="47" fillId="0" borderId="0" xfId="0" applyFont="1" applyAlignment="1">
      <alignment horizontal="left" vertical="center" wrapText="1" indent="1"/>
    </xf>
    <xf numFmtId="10" fontId="49" fillId="0" borderId="0" xfId="0" applyNumberFormat="1" applyFont="1" applyAlignment="1">
      <alignment horizontal="center" vertical="center" wrapText="1"/>
    </xf>
    <xf numFmtId="169" fontId="24" fillId="2" borderId="11" xfId="0" applyNumberFormat="1" applyFont="1" applyFill="1" applyBorder="1" applyAlignment="1">
      <alignment horizontal="right" vertical="center" wrapText="1"/>
    </xf>
    <xf numFmtId="169" fontId="11" fillId="0" borderId="0" xfId="0" applyNumberFormat="1" applyFont="1"/>
    <xf numFmtId="169" fontId="69" fillId="0" borderId="1" xfId="0" applyNumberFormat="1" applyFont="1" applyBorder="1"/>
    <xf numFmtId="4" fontId="0" fillId="0" borderId="0" xfId="0" applyNumberFormat="1"/>
    <xf numFmtId="43" fontId="0" fillId="0" borderId="0" xfId="0" applyNumberFormat="1"/>
    <xf numFmtId="14" fontId="56" fillId="10" borderId="28" xfId="0" applyNumberFormat="1" applyFont="1" applyFill="1" applyBorder="1" applyAlignment="1">
      <alignment horizontal="center" vertical="center" wrapText="1"/>
    </xf>
    <xf numFmtId="169" fontId="59" fillId="2" borderId="77" xfId="1" applyNumberFormat="1" applyFont="1" applyFill="1" applyBorder="1" applyAlignment="1">
      <alignment horizontal="right" vertical="center" wrapText="1"/>
    </xf>
    <xf numFmtId="4" fontId="17" fillId="11" borderId="3" xfId="0" applyNumberFormat="1" applyFont="1" applyFill="1" applyBorder="1" applyAlignment="1">
      <alignment horizontal="center" vertical="center" wrapText="1"/>
    </xf>
    <xf numFmtId="0" fontId="44" fillId="0" borderId="0" xfId="0" applyFont="1" applyAlignment="1">
      <alignment horizontal="left" vertical="center" wrapText="1" indent="1"/>
    </xf>
    <xf numFmtId="4" fontId="48" fillId="0" borderId="0" xfId="0" applyNumberFormat="1" applyFont="1" applyAlignment="1">
      <alignment horizontal="right" vertical="center" wrapText="1"/>
    </xf>
    <xf numFmtId="0" fontId="48" fillId="0" borderId="0" xfId="0" applyFont="1" applyAlignment="1">
      <alignment horizontal="center" vertical="center" wrapText="1"/>
    </xf>
    <xf numFmtId="0" fontId="44" fillId="0" borderId="55" xfId="0" applyFont="1" applyBorder="1" applyAlignment="1">
      <alignment horizontal="left" vertical="center" wrapText="1" indent="1"/>
    </xf>
    <xf numFmtId="164" fontId="36" fillId="2" borderId="1" xfId="1" applyNumberFormat="1" applyFont="1" applyFill="1" applyBorder="1" applyAlignment="1">
      <alignment horizontal="center"/>
    </xf>
    <xf numFmtId="164" fontId="17" fillId="2" borderId="1" xfId="1" applyNumberFormat="1" applyFont="1" applyFill="1" applyBorder="1" applyAlignment="1">
      <alignment horizontal="center"/>
    </xf>
    <xf numFmtId="164" fontId="18" fillId="2" borderId="31" xfId="1" applyNumberFormat="1" applyFont="1" applyFill="1" applyBorder="1" applyAlignment="1">
      <alignment horizontal="center"/>
    </xf>
    <xf numFmtId="164" fontId="17" fillId="2" borderId="0" xfId="1" applyNumberFormat="1" applyFont="1" applyFill="1" applyBorder="1" applyAlignment="1">
      <alignment horizontal="right"/>
    </xf>
    <xf numFmtId="164" fontId="16" fillId="2" borderId="9" xfId="1" applyNumberFormat="1" applyFont="1" applyFill="1" applyBorder="1" applyAlignment="1">
      <alignment horizontal="right"/>
    </xf>
    <xf numFmtId="164" fontId="16" fillId="2" borderId="8" xfId="1" applyNumberFormat="1" applyFont="1" applyFill="1" applyBorder="1" applyAlignment="1">
      <alignment horizontal="center"/>
    </xf>
    <xf numFmtId="164" fontId="17" fillId="2" borderId="0" xfId="1" applyNumberFormat="1" applyFont="1" applyFill="1" applyBorder="1" applyAlignment="1">
      <alignment horizontal="center"/>
    </xf>
    <xf numFmtId="164" fontId="16" fillId="2" borderId="9" xfId="1" applyNumberFormat="1" applyFont="1" applyFill="1" applyBorder="1" applyAlignment="1">
      <alignment horizontal="center"/>
    </xf>
    <xf numFmtId="164" fontId="71" fillId="0" borderId="0" xfId="1" applyNumberFormat="1" applyFont="1"/>
    <xf numFmtId="3" fontId="17" fillId="2" borderId="1" xfId="1" applyNumberFormat="1" applyFont="1" applyFill="1" applyBorder="1" applyAlignment="1">
      <alignment horizontal="center"/>
    </xf>
    <xf numFmtId="3" fontId="16" fillId="2" borderId="1" xfId="1" applyNumberFormat="1" applyFont="1" applyFill="1" applyBorder="1" applyAlignment="1">
      <alignment horizontal="center"/>
    </xf>
    <xf numFmtId="3" fontId="18" fillId="2" borderId="8" xfId="1" applyNumberFormat="1" applyFont="1" applyFill="1" applyBorder="1" applyAlignment="1">
      <alignment horizontal="center"/>
    </xf>
    <xf numFmtId="0" fontId="72" fillId="5" borderId="0" xfId="0" applyFont="1" applyFill="1" applyAlignment="1">
      <alignment horizontal="center" vertical="center" wrapText="1"/>
    </xf>
    <xf numFmtId="0" fontId="75" fillId="0" borderId="0" xfId="0" applyFont="1" applyAlignment="1">
      <alignment horizontal="right"/>
    </xf>
    <xf numFmtId="0" fontId="73" fillId="2" borderId="0" xfId="0" applyFont="1" applyFill="1" applyAlignment="1">
      <alignment horizontal="right" vertical="center" wrapText="1" indent="1"/>
    </xf>
    <xf numFmtId="2" fontId="75" fillId="0" borderId="0" xfId="0" applyNumberFormat="1" applyFont="1" applyAlignment="1">
      <alignment horizontal="right"/>
    </xf>
    <xf numFmtId="2" fontId="73" fillId="11" borderId="28" xfId="0" applyNumberFormat="1" applyFont="1" applyFill="1" applyBorder="1" applyAlignment="1">
      <alignment vertical="center" wrapText="1"/>
    </xf>
    <xf numFmtId="2" fontId="73" fillId="14" borderId="0" xfId="0" applyNumberFormat="1" applyFont="1" applyFill="1" applyAlignment="1">
      <alignment horizontal="left" vertical="center" wrapText="1" indent="1"/>
    </xf>
    <xf numFmtId="0" fontId="74" fillId="2" borderId="1" xfId="0" applyFont="1" applyFill="1" applyBorder="1" applyAlignment="1">
      <alignment horizontal="right" vertical="center" wrapText="1"/>
    </xf>
    <xf numFmtId="2" fontId="73" fillId="2" borderId="60" xfId="0" applyNumberFormat="1" applyFont="1" applyFill="1" applyBorder="1" applyAlignment="1">
      <alignment horizontal="right" vertical="center" wrapText="1"/>
    </xf>
    <xf numFmtId="2" fontId="73" fillId="2" borderId="2" xfId="0" applyNumberFormat="1" applyFont="1" applyFill="1" applyBorder="1" applyAlignment="1">
      <alignment vertical="center" wrapText="1"/>
    </xf>
    <xf numFmtId="2" fontId="73" fillId="2" borderId="2" xfId="0" applyNumberFormat="1" applyFont="1" applyFill="1" applyBorder="1" applyAlignment="1">
      <alignment horizontal="right" vertical="center" wrapText="1"/>
    </xf>
    <xf numFmtId="2" fontId="73" fillId="2" borderId="61" xfId="0" applyNumberFormat="1" applyFont="1" applyFill="1" applyBorder="1" applyAlignment="1">
      <alignment vertical="center" wrapText="1"/>
    </xf>
    <xf numFmtId="2" fontId="73" fillId="2" borderId="62" xfId="0" applyNumberFormat="1" applyFont="1" applyFill="1" applyBorder="1" applyAlignment="1">
      <alignment vertical="center" wrapText="1"/>
    </xf>
    <xf numFmtId="0" fontId="73" fillId="0" borderId="0" xfId="0" applyFont="1" applyAlignment="1">
      <alignment horizontal="right"/>
    </xf>
    <xf numFmtId="2" fontId="73" fillId="0" borderId="0" xfId="0" applyNumberFormat="1" applyFont="1" applyAlignment="1">
      <alignment horizontal="right"/>
    </xf>
    <xf numFmtId="168" fontId="20" fillId="2" borderId="1" xfId="0" applyNumberFormat="1" applyFont="1" applyFill="1" applyBorder="1" applyAlignment="1">
      <alignment horizontal="right" vertical="top" wrapText="1"/>
    </xf>
    <xf numFmtId="168" fontId="20" fillId="6" borderId="1" xfId="0" applyNumberFormat="1" applyFont="1" applyFill="1" applyBorder="1" applyAlignment="1">
      <alignment horizontal="right" vertical="top" wrapText="1"/>
    </xf>
    <xf numFmtId="0" fontId="22" fillId="10" borderId="80" xfId="0" applyFont="1" applyFill="1" applyBorder="1" applyAlignment="1">
      <alignment horizontal="center" vertical="center" wrapText="1"/>
    </xf>
    <xf numFmtId="0" fontId="0" fillId="0" borderId="81" xfId="0" applyBorder="1"/>
    <xf numFmtId="3" fontId="76" fillId="17" borderId="0" xfId="0" applyNumberFormat="1" applyFont="1" applyFill="1" applyAlignment="1">
      <alignment horizontal="right" vertical="center" wrapText="1"/>
    </xf>
    <xf numFmtId="169" fontId="59" fillId="2" borderId="0" xfId="1" applyNumberFormat="1" applyFont="1" applyFill="1" applyAlignment="1">
      <alignment horizontal="right" vertical="center" wrapText="1"/>
    </xf>
    <xf numFmtId="169" fontId="58" fillId="2" borderId="12" xfId="1" applyNumberFormat="1" applyFont="1" applyFill="1" applyBorder="1" applyAlignment="1">
      <alignment horizontal="right" vertical="center" wrapText="1"/>
    </xf>
    <xf numFmtId="169" fontId="58" fillId="2" borderId="16" xfId="1" applyNumberFormat="1" applyFont="1" applyFill="1" applyBorder="1" applyAlignment="1">
      <alignment horizontal="right" vertical="center" wrapText="1"/>
    </xf>
    <xf numFmtId="169" fontId="58" fillId="2" borderId="0" xfId="1" applyNumberFormat="1" applyFont="1" applyFill="1" applyAlignment="1">
      <alignment horizontal="right" vertical="center" wrapText="1"/>
    </xf>
    <xf numFmtId="169" fontId="59" fillId="2" borderId="0" xfId="0" applyNumberFormat="1" applyFont="1" applyFill="1" applyAlignment="1">
      <alignment horizontal="center" vertical="center" wrapText="1"/>
    </xf>
    <xf numFmtId="169" fontId="75" fillId="0" borderId="0" xfId="0" applyNumberFormat="1" applyFont="1"/>
    <xf numFmtId="0" fontId="11" fillId="17" borderId="0" xfId="0" applyFont="1" applyFill="1" applyAlignment="1">
      <alignment vertical="center" wrapText="1"/>
    </xf>
    <xf numFmtId="6" fontId="65" fillId="5" borderId="29" xfId="0" applyNumberFormat="1" applyFont="1" applyFill="1" applyBorder="1" applyAlignment="1">
      <alignment horizontal="left" vertical="center" wrapText="1"/>
    </xf>
    <xf numFmtId="172" fontId="17" fillId="2" borderId="1" xfId="1" applyNumberFormat="1" applyFont="1" applyFill="1" applyBorder="1"/>
    <xf numFmtId="172" fontId="16" fillId="2" borderId="1" xfId="1" applyNumberFormat="1" applyFont="1" applyFill="1" applyBorder="1"/>
    <xf numFmtId="169" fontId="24" fillId="2" borderId="53" xfId="0" applyNumberFormat="1" applyFont="1" applyFill="1" applyBorder="1" applyAlignment="1">
      <alignment horizontal="left" vertical="center" wrapText="1"/>
    </xf>
    <xf numFmtId="0" fontId="69" fillId="0" borderId="29" xfId="0" applyFont="1" applyBorder="1"/>
    <xf numFmtId="164" fontId="6" fillId="5" borderId="2" xfId="1" applyNumberFormat="1" applyFont="1" applyFill="1" applyBorder="1" applyAlignment="1">
      <alignment horizontal="center" vertical="center" wrapText="1"/>
    </xf>
    <xf numFmtId="0" fontId="47" fillId="0" borderId="55" xfId="0" applyFont="1" applyBorder="1" applyAlignment="1">
      <alignment horizontal="right" vertical="center" wrapText="1" indent="1"/>
    </xf>
    <xf numFmtId="172" fontId="48" fillId="0" borderId="54" xfId="0" applyNumberFormat="1" applyFont="1" applyBorder="1" applyAlignment="1">
      <alignment horizontal="center" vertical="center" wrapText="1"/>
    </xf>
    <xf numFmtId="172" fontId="47" fillId="0" borderId="54" xfId="0" applyNumberFormat="1" applyFont="1" applyBorder="1" applyAlignment="1">
      <alignment horizontal="center" vertical="center" wrapText="1"/>
    </xf>
    <xf numFmtId="0" fontId="34" fillId="0" borderId="83" xfId="0" applyFont="1" applyBorder="1"/>
    <xf numFmtId="0" fontId="77" fillId="0" borderId="0" xfId="0" applyFont="1"/>
    <xf numFmtId="169" fontId="19" fillId="18" borderId="84" xfId="0" applyNumberFormat="1" applyFont="1" applyFill="1" applyBorder="1" applyAlignment="1">
      <alignment horizontal="right" vertical="center" wrapText="1"/>
    </xf>
    <xf numFmtId="169" fontId="19" fillId="16" borderId="45" xfId="0" applyNumberFormat="1" applyFont="1" applyFill="1" applyBorder="1" applyAlignment="1">
      <alignment horizontal="right" vertical="center" wrapText="1"/>
    </xf>
    <xf numFmtId="169" fontId="19" fillId="16" borderId="38" xfId="0" applyNumberFormat="1" applyFont="1" applyFill="1" applyBorder="1" applyAlignment="1">
      <alignment horizontal="right" vertical="center" wrapText="1"/>
    </xf>
    <xf numFmtId="0" fontId="22" fillId="10" borderId="85" xfId="0" applyFont="1" applyFill="1" applyBorder="1" applyAlignment="1">
      <alignment horizontal="center" vertical="center" wrapText="1"/>
    </xf>
    <xf numFmtId="0" fontId="22" fillId="10" borderId="87" xfId="0" applyFont="1" applyFill="1" applyBorder="1" applyAlignment="1">
      <alignment horizontal="center" vertical="center" wrapText="1"/>
    </xf>
    <xf numFmtId="0" fontId="22" fillId="10" borderId="86" xfId="0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vertical="center" wrapText="1"/>
    </xf>
    <xf numFmtId="0" fontId="5" fillId="0" borderId="0" xfId="0" applyFont="1" applyAlignment="1">
      <alignment horizontal="left" vertical="center"/>
    </xf>
    <xf numFmtId="0" fontId="79" fillId="0" borderId="0" xfId="0" applyFont="1" applyAlignment="1">
      <alignment horizontal="center" vertical="center"/>
    </xf>
    <xf numFmtId="3" fontId="59" fillId="2" borderId="12" xfId="1" applyNumberFormat="1" applyFont="1" applyFill="1" applyBorder="1" applyAlignment="1">
      <alignment horizontal="right" vertical="center" wrapText="1"/>
    </xf>
    <xf numFmtId="3" fontId="57" fillId="2" borderId="1" xfId="0" applyNumberFormat="1" applyFont="1" applyFill="1" applyBorder="1" applyAlignment="1">
      <alignment horizontal="right" vertical="center" wrapText="1"/>
    </xf>
    <xf numFmtId="169" fontId="57" fillId="2" borderId="1" xfId="0" applyNumberFormat="1" applyFont="1" applyFill="1" applyBorder="1" applyAlignment="1">
      <alignment horizontal="right" vertical="center" wrapText="1"/>
    </xf>
    <xf numFmtId="3" fontId="54" fillId="11" borderId="42" xfId="0" applyNumberFormat="1" applyFont="1" applyFill="1" applyBorder="1" applyAlignment="1">
      <alignment horizontal="right" vertical="center" wrapText="1"/>
    </xf>
    <xf numFmtId="3" fontId="54" fillId="11" borderId="43" xfId="0" applyNumberFormat="1" applyFont="1" applyFill="1" applyBorder="1" applyAlignment="1">
      <alignment horizontal="right" vertical="center" wrapText="1"/>
    </xf>
    <xf numFmtId="3" fontId="57" fillId="2" borderId="3" xfId="0" applyNumberFormat="1" applyFont="1" applyFill="1" applyBorder="1" applyAlignment="1">
      <alignment horizontal="right" vertical="center" wrapText="1"/>
    </xf>
    <xf numFmtId="169" fontId="57" fillId="6" borderId="7" xfId="0" applyNumberFormat="1" applyFont="1" applyFill="1" applyBorder="1" applyAlignment="1">
      <alignment horizontal="right" vertical="center" wrapText="1"/>
    </xf>
    <xf numFmtId="169" fontId="59" fillId="2" borderId="0" xfId="1" applyNumberFormat="1" applyFont="1" applyFill="1" applyBorder="1" applyAlignment="1">
      <alignment horizontal="right" vertical="center" wrapText="1"/>
    </xf>
    <xf numFmtId="1" fontId="67" fillId="6" borderId="0" xfId="0" applyNumberFormat="1" applyFont="1" applyFill="1" applyAlignment="1">
      <alignment horizontal="left" vertical="center" wrapText="1" indent="2"/>
    </xf>
    <xf numFmtId="0" fontId="81" fillId="0" borderId="0" xfId="0" applyFont="1" applyAlignment="1">
      <alignment horizontal="left" vertical="center" wrapText="1" indent="2"/>
    </xf>
    <xf numFmtId="0" fontId="80" fillId="19" borderId="0" xfId="0" applyFont="1" applyFill="1" applyAlignment="1">
      <alignment vertical="center" wrapText="1"/>
    </xf>
    <xf numFmtId="17" fontId="22" fillId="5" borderId="1" xfId="0" applyNumberFormat="1" applyFont="1" applyFill="1" applyBorder="1" applyAlignment="1">
      <alignment horizontal="center" vertical="center" wrapText="1"/>
    </xf>
    <xf numFmtId="0" fontId="59" fillId="11" borderId="0" xfId="0" applyFont="1" applyFill="1" applyAlignment="1">
      <alignment vertical="center" wrapText="1"/>
    </xf>
    <xf numFmtId="0" fontId="56" fillId="10" borderId="36" xfId="0" applyFont="1" applyFill="1" applyBorder="1" applyAlignment="1">
      <alignment horizontal="center" vertical="center" wrapText="1"/>
    </xf>
    <xf numFmtId="169" fontId="59" fillId="11" borderId="88" xfId="1" applyNumberFormat="1" applyFont="1" applyFill="1" applyBorder="1" applyAlignment="1">
      <alignment horizontal="right" vertical="center" wrapText="1"/>
    </xf>
    <xf numFmtId="169" fontId="59" fillId="11" borderId="0" xfId="1" applyNumberFormat="1" applyFont="1" applyFill="1" applyBorder="1" applyAlignment="1">
      <alignment horizontal="right" vertical="center" wrapText="1"/>
    </xf>
    <xf numFmtId="169" fontId="59" fillId="11" borderId="0" xfId="0" applyNumberFormat="1" applyFont="1" applyFill="1" applyAlignment="1">
      <alignment vertical="center" wrapText="1"/>
    </xf>
    <xf numFmtId="0" fontId="83" fillId="0" borderId="0" xfId="0" applyFont="1" applyAlignment="1">
      <alignment vertical="center"/>
    </xf>
    <xf numFmtId="2" fontId="47" fillId="0" borderId="54" xfId="0" applyNumberFormat="1" applyFont="1" applyBorder="1" applyAlignment="1">
      <alignment horizontal="right" vertical="center" wrapText="1" indent="1"/>
    </xf>
    <xf numFmtId="10" fontId="47" fillId="0" borderId="54" xfId="2" applyNumberFormat="1" applyFont="1" applyBorder="1" applyAlignment="1">
      <alignment horizontal="right" vertical="center" wrapText="1" indent="1"/>
    </xf>
    <xf numFmtId="2" fontId="47" fillId="0" borderId="0" xfId="0" applyNumberFormat="1" applyFont="1" applyAlignment="1">
      <alignment horizontal="right" vertical="center" wrapText="1" indent="1"/>
    </xf>
    <xf numFmtId="4" fontId="50" fillId="0" borderId="55" xfId="0" applyNumberFormat="1" applyFont="1" applyBorder="1" applyAlignment="1">
      <alignment horizontal="right" vertical="center" wrapText="1" indent="1"/>
    </xf>
    <xf numFmtId="169" fontId="20" fillId="20" borderId="28" xfId="0" applyNumberFormat="1" applyFont="1" applyFill="1" applyBorder="1" applyAlignment="1">
      <alignment horizontal="right" vertical="center" wrapText="1"/>
    </xf>
    <xf numFmtId="169" fontId="19" fillId="9" borderId="84" xfId="0" applyNumberFormat="1" applyFont="1" applyFill="1" applyBorder="1" applyAlignment="1">
      <alignment horizontal="right" vertical="center" wrapText="1"/>
    </xf>
    <xf numFmtId="3" fontId="19" fillId="9" borderId="50" xfId="0" applyNumberFormat="1" applyFont="1" applyFill="1" applyBorder="1" applyAlignment="1">
      <alignment horizontal="right" vertical="center" wrapText="1"/>
    </xf>
    <xf numFmtId="169" fontId="19" fillId="12" borderId="84" xfId="0" applyNumberFormat="1" applyFont="1" applyFill="1" applyBorder="1" applyAlignment="1">
      <alignment horizontal="right" vertical="center" wrapText="1"/>
    </xf>
    <xf numFmtId="43" fontId="47" fillId="0" borderId="54" xfId="1" applyFont="1" applyBorder="1" applyAlignment="1">
      <alignment horizontal="right" vertical="center" wrapText="1"/>
    </xf>
    <xf numFmtId="43" fontId="48" fillId="0" borderId="54" xfId="1" applyFont="1" applyBorder="1" applyAlignment="1">
      <alignment horizontal="right" vertical="center" wrapText="1"/>
    </xf>
    <xf numFmtId="0" fontId="84" fillId="0" borderId="0" xfId="0" applyFont="1" applyAlignment="1">
      <alignment horizontal="left" vertical="center" readingOrder="1"/>
    </xf>
    <xf numFmtId="0" fontId="85" fillId="0" borderId="0" xfId="0" applyFont="1" applyAlignment="1">
      <alignment horizontal="left" vertical="center" readingOrder="1"/>
    </xf>
    <xf numFmtId="0" fontId="89" fillId="2" borderId="0" xfId="0" applyFont="1" applyFill="1"/>
    <xf numFmtId="0" fontId="51" fillId="0" borderId="55" xfId="0" applyFont="1" applyBorder="1" applyAlignment="1">
      <alignment vertical="center" wrapText="1"/>
    </xf>
    <xf numFmtId="0" fontId="90" fillId="9" borderId="24" xfId="0" applyFont="1" applyFill="1" applyBorder="1" applyAlignment="1">
      <alignment horizontal="left" indent="1"/>
    </xf>
    <xf numFmtId="164" fontId="91" fillId="9" borderId="25" xfId="4" applyNumberFormat="1" applyFont="1" applyFill="1" applyBorder="1" applyAlignment="1">
      <alignment horizontal="center"/>
    </xf>
    <xf numFmtId="0" fontId="92" fillId="9" borderId="24" xfId="0" applyFont="1" applyFill="1" applyBorder="1" applyAlignment="1">
      <alignment horizontal="left" indent="2"/>
    </xf>
    <xf numFmtId="164" fontId="88" fillId="9" borderId="25" xfId="4" applyNumberFormat="1" applyFont="1" applyFill="1" applyBorder="1" applyAlignment="1">
      <alignment horizontal="center"/>
    </xf>
    <xf numFmtId="0" fontId="90" fillId="13" borderId="24" xfId="0" applyFont="1" applyFill="1" applyBorder="1" applyAlignment="1">
      <alignment horizontal="left" indent="1"/>
    </xf>
    <xf numFmtId="164" fontId="91" fillId="13" borderId="25" xfId="4" applyNumberFormat="1" applyFont="1" applyFill="1" applyBorder="1" applyAlignment="1">
      <alignment horizontal="center"/>
    </xf>
    <xf numFmtId="170" fontId="88" fillId="9" borderId="25" xfId="1" applyNumberFormat="1" applyFont="1" applyFill="1" applyBorder="1" applyAlignment="1">
      <alignment horizontal="center"/>
    </xf>
    <xf numFmtId="0" fontId="92" fillId="9" borderId="26" xfId="0" applyFont="1" applyFill="1" applyBorder="1" applyAlignment="1">
      <alignment horizontal="left" indent="2"/>
    </xf>
    <xf numFmtId="170" fontId="88" fillId="9" borderId="27" xfId="1" applyNumberFormat="1" applyFont="1" applyFill="1" applyBorder="1" applyAlignment="1">
      <alignment horizontal="center"/>
    </xf>
    <xf numFmtId="0" fontId="22" fillId="10" borderId="89" xfId="0" applyFont="1" applyFill="1" applyBorder="1" applyAlignment="1">
      <alignment horizontal="center" vertical="center" wrapText="1"/>
    </xf>
    <xf numFmtId="1" fontId="67" fillId="6" borderId="0" xfId="0" applyNumberFormat="1" applyFont="1" applyFill="1" applyAlignment="1">
      <alignment horizontal="right" vertical="center" wrapText="1"/>
    </xf>
    <xf numFmtId="170" fontId="81" fillId="0" borderId="6" xfId="13" applyNumberFormat="1" applyFont="1" applyFill="1" applyBorder="1" applyAlignment="1">
      <alignment horizontal="right" vertical="center" wrapText="1"/>
    </xf>
    <xf numFmtId="170" fontId="81" fillId="0" borderId="1" xfId="13" applyNumberFormat="1" applyFont="1" applyFill="1" applyBorder="1" applyAlignment="1">
      <alignment horizontal="right" vertical="center" wrapText="1"/>
    </xf>
    <xf numFmtId="170" fontId="80" fillId="19" borderId="1" xfId="13" applyNumberFormat="1" applyFont="1" applyFill="1" applyBorder="1" applyAlignment="1">
      <alignment horizontal="right" vertical="center" wrapText="1"/>
    </xf>
    <xf numFmtId="0" fontId="93" fillId="4" borderId="0" xfId="0" applyFont="1" applyFill="1"/>
    <xf numFmtId="0" fontId="36" fillId="0" borderId="0" xfId="0" applyFont="1" applyAlignment="1">
      <alignment horizontal="left" vertical="center" wrapText="1" indent="5"/>
    </xf>
    <xf numFmtId="173" fontId="36" fillId="0" borderId="0" xfId="0" applyNumberFormat="1" applyFont="1" applyAlignment="1">
      <alignment horizontal="right" vertical="center" wrapText="1"/>
    </xf>
    <xf numFmtId="1" fontId="36" fillId="0" borderId="0" xfId="0" applyNumberFormat="1" applyFont="1" applyAlignment="1">
      <alignment horizontal="right" vertical="center" wrapText="1"/>
    </xf>
    <xf numFmtId="0" fontId="93" fillId="0" borderId="0" xfId="0" applyFont="1"/>
    <xf numFmtId="0" fontId="36" fillId="0" borderId="0" xfId="0" applyFont="1" applyAlignment="1">
      <alignment horizontal="right" vertical="center" wrapText="1"/>
    </xf>
    <xf numFmtId="1" fontId="67" fillId="6" borderId="0" xfId="0" applyNumberFormat="1" applyFont="1" applyFill="1" applyAlignment="1">
      <alignment vertical="center" wrapText="1"/>
    </xf>
    <xf numFmtId="1" fontId="36" fillId="0" borderId="0" xfId="0" applyNumberFormat="1" applyFont="1" applyAlignment="1">
      <alignment vertical="center" wrapText="1"/>
    </xf>
    <xf numFmtId="2" fontId="36" fillId="0" borderId="0" xfId="0" applyNumberFormat="1" applyFont="1" applyAlignment="1">
      <alignment vertical="center" wrapText="1"/>
    </xf>
    <xf numFmtId="0" fontId="36" fillId="0" borderId="0" xfId="0" applyFont="1" applyAlignment="1">
      <alignment vertical="center" wrapText="1"/>
    </xf>
    <xf numFmtId="170" fontId="81" fillId="0" borderId="6" xfId="13" applyNumberFormat="1" applyFont="1" applyFill="1" applyBorder="1" applyAlignment="1">
      <alignment vertical="center" wrapText="1"/>
    </xf>
    <xf numFmtId="170" fontId="81" fillId="0" borderId="1" xfId="13" applyNumberFormat="1" applyFont="1" applyFill="1" applyBorder="1" applyAlignment="1">
      <alignment vertical="center" wrapText="1"/>
    </xf>
    <xf numFmtId="170" fontId="80" fillId="19" borderId="1" xfId="13" applyNumberFormat="1" applyFont="1" applyFill="1" applyBorder="1" applyAlignment="1">
      <alignment vertical="center" wrapText="1"/>
    </xf>
    <xf numFmtId="168" fontId="94" fillId="2" borderId="2" xfId="0" applyNumberFormat="1" applyFont="1" applyFill="1" applyBorder="1" applyAlignment="1">
      <alignment horizontal="right" vertical="center" wrapText="1"/>
    </xf>
    <xf numFmtId="166" fontId="50" fillId="0" borderId="55" xfId="1" applyNumberFormat="1" applyFont="1" applyFill="1" applyBorder="1" applyAlignment="1">
      <alignment horizontal="right" vertical="center" wrapText="1"/>
    </xf>
    <xf numFmtId="170" fontId="50" fillId="0" borderId="55" xfId="1" applyNumberFormat="1" applyFont="1" applyFill="1" applyBorder="1" applyAlignment="1">
      <alignment horizontal="right" vertical="center" wrapText="1"/>
    </xf>
    <xf numFmtId="43" fontId="20" fillId="2" borderId="1" xfId="1" applyFont="1" applyFill="1" applyBorder="1" applyAlignment="1">
      <alignment horizontal="right" vertical="center" wrapText="1"/>
    </xf>
    <xf numFmtId="174" fontId="20" fillId="6" borderId="0" xfId="0" applyNumberFormat="1" applyFont="1" applyFill="1" applyAlignment="1">
      <alignment horizontal="right" vertical="center" wrapText="1"/>
    </xf>
    <xf numFmtId="174" fontId="20" fillId="2" borderId="0" xfId="0" applyNumberFormat="1" applyFont="1" applyFill="1" applyAlignment="1">
      <alignment horizontal="right" vertical="center" wrapText="1"/>
    </xf>
    <xf numFmtId="43" fontId="24" fillId="6" borderId="11" xfId="1" applyFont="1" applyFill="1" applyBorder="1" applyAlignment="1">
      <alignment horizontal="right" vertical="center" wrapText="1"/>
    </xf>
    <xf numFmtId="43" fontId="20" fillId="6" borderId="8" xfId="1" applyFont="1" applyFill="1" applyBorder="1" applyAlignment="1">
      <alignment horizontal="right" vertical="center" wrapText="1"/>
    </xf>
    <xf numFmtId="43" fontId="19" fillId="2" borderId="1" xfId="1" applyFont="1" applyFill="1" applyBorder="1" applyAlignment="1">
      <alignment horizontal="right" vertical="center" wrapText="1"/>
    </xf>
    <xf numFmtId="43" fontId="20" fillId="6" borderId="1" xfId="1" applyFont="1" applyFill="1" applyBorder="1" applyAlignment="1">
      <alignment horizontal="right" vertical="center" wrapText="1"/>
    </xf>
    <xf numFmtId="169" fontId="21" fillId="0" borderId="2" xfId="0" applyNumberFormat="1" applyFont="1" applyBorder="1" applyAlignment="1">
      <alignment horizontal="right" vertical="center" wrapText="1"/>
    </xf>
    <xf numFmtId="164" fontId="4" fillId="0" borderId="0" xfId="1" applyNumberFormat="1" applyFont="1" applyFill="1"/>
    <xf numFmtId="10" fontId="4" fillId="0" borderId="0" xfId="2" applyNumberFormat="1" applyFont="1" applyFill="1"/>
    <xf numFmtId="0" fontId="37" fillId="4" borderId="0" xfId="0" applyFont="1" applyFill="1" applyAlignment="1">
      <alignment horizontal="left" vertical="center" wrapText="1" shrinkToFit="1"/>
    </xf>
    <xf numFmtId="0" fontId="65" fillId="5" borderId="5" xfId="0" applyFont="1" applyFill="1" applyBorder="1" applyAlignment="1">
      <alignment horizontal="center" vertical="center" wrapText="1"/>
    </xf>
    <xf numFmtId="0" fontId="65" fillId="5" borderId="59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6" fillId="5" borderId="29" xfId="0" applyFont="1" applyFill="1" applyBorder="1" applyAlignment="1">
      <alignment horizontal="center" vertical="center"/>
    </xf>
    <xf numFmtId="164" fontId="6" fillId="5" borderId="2" xfId="1" applyNumberFormat="1" applyFont="1" applyFill="1" applyBorder="1" applyAlignment="1">
      <alignment horizontal="center" vertical="center" wrapText="1"/>
    </xf>
    <xf numFmtId="43" fontId="7" fillId="5" borderId="2" xfId="1" applyFont="1" applyFill="1" applyBorder="1" applyAlignment="1">
      <alignment horizontal="center" vertical="center" wrapText="1"/>
    </xf>
    <xf numFmtId="0" fontId="82" fillId="4" borderId="0" xfId="0" applyFont="1" applyFill="1" applyAlignment="1">
      <alignment horizontal="left" vertical="center" wrapText="1" shrinkToFit="1"/>
    </xf>
    <xf numFmtId="0" fontId="7" fillId="8" borderId="22" xfId="0" applyFont="1" applyFill="1" applyBorder="1" applyAlignment="1">
      <alignment horizontal="center" vertical="center" readingOrder="1"/>
    </xf>
    <xf numFmtId="0" fontId="7" fillId="8" borderId="23" xfId="0" applyFont="1" applyFill="1" applyBorder="1" applyAlignment="1">
      <alignment horizontal="center" vertical="center" readingOrder="1"/>
    </xf>
    <xf numFmtId="0" fontId="6" fillId="8" borderId="24" xfId="0" applyFont="1" applyFill="1" applyBorder="1" applyAlignment="1">
      <alignment horizontal="center" vertical="center" readingOrder="1"/>
    </xf>
    <xf numFmtId="0" fontId="6" fillId="8" borderId="25" xfId="0" applyFont="1" applyFill="1" applyBorder="1" applyAlignment="1">
      <alignment horizontal="center" vertical="center" readingOrder="1"/>
    </xf>
    <xf numFmtId="0" fontId="6" fillId="7" borderId="22" xfId="0" applyFont="1" applyFill="1" applyBorder="1" applyAlignment="1">
      <alignment horizontal="center" vertical="center" readingOrder="1"/>
    </xf>
    <xf numFmtId="0" fontId="6" fillId="7" borderId="23" xfId="0" applyFont="1" applyFill="1" applyBorder="1" applyAlignment="1">
      <alignment horizontal="center" vertical="center" readingOrder="1"/>
    </xf>
    <xf numFmtId="0" fontId="82" fillId="0" borderId="0" xfId="0" applyFont="1" applyAlignment="1">
      <alignment horizontal="left" vertical="center" wrapText="1" shrinkToFit="1"/>
    </xf>
    <xf numFmtId="0" fontId="37" fillId="0" borderId="0" xfId="0" applyFont="1" applyAlignment="1">
      <alignment horizontal="left" vertical="center" wrapText="1" shrinkToFit="1"/>
    </xf>
    <xf numFmtId="0" fontId="26" fillId="10" borderId="36" xfId="0" applyFont="1" applyFill="1" applyBorder="1" applyAlignment="1">
      <alignment horizontal="center" vertical="center" wrapText="1"/>
    </xf>
    <xf numFmtId="0" fontId="22" fillId="10" borderId="34" xfId="0" applyFont="1" applyFill="1" applyBorder="1" applyAlignment="1">
      <alignment horizontal="center" vertical="center" wrapText="1"/>
    </xf>
    <xf numFmtId="0" fontId="22" fillId="10" borderId="35" xfId="0" applyFont="1" applyFill="1" applyBorder="1" applyAlignment="1">
      <alignment horizontal="center" vertical="center" wrapText="1"/>
    </xf>
    <xf numFmtId="0" fontId="22" fillId="10" borderId="52" xfId="0" applyFont="1" applyFill="1" applyBorder="1" applyAlignment="1">
      <alignment horizontal="center" vertical="center" wrapText="1"/>
    </xf>
    <xf numFmtId="0" fontId="22" fillId="10" borderId="74" xfId="0" applyFont="1" applyFill="1" applyBorder="1" applyAlignment="1">
      <alignment horizontal="center" vertical="center" wrapText="1"/>
    </xf>
    <xf numFmtId="0" fontId="22" fillId="10" borderId="72" xfId="0" applyFont="1" applyFill="1" applyBorder="1" applyAlignment="1">
      <alignment horizontal="center" vertical="center" wrapText="1"/>
    </xf>
    <xf numFmtId="0" fontId="22" fillId="10" borderId="73" xfId="0" applyFont="1" applyFill="1" applyBorder="1" applyAlignment="1">
      <alignment horizontal="center" vertical="center" wrapText="1"/>
    </xf>
    <xf numFmtId="0" fontId="22" fillId="10" borderId="82" xfId="0" applyFont="1" applyFill="1" applyBorder="1" applyAlignment="1">
      <alignment horizontal="center" vertical="center" wrapText="1"/>
    </xf>
    <xf numFmtId="0" fontId="22" fillId="10" borderId="5" xfId="0" applyFont="1" applyFill="1" applyBorder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15" fillId="5" borderId="36" xfId="0" applyFont="1" applyFill="1" applyBorder="1" applyAlignment="1">
      <alignment horizontal="center" vertical="center" wrapText="1"/>
    </xf>
    <xf numFmtId="0" fontId="15" fillId="5" borderId="53" xfId="0" applyFont="1" applyFill="1" applyBorder="1" applyAlignment="1">
      <alignment horizontal="center" vertical="center" wrapText="1"/>
    </xf>
    <xf numFmtId="0" fontId="22" fillId="10" borderId="28" xfId="0" applyFont="1" applyFill="1" applyBorder="1" applyAlignment="1">
      <alignment vertical="center" wrapText="1"/>
    </xf>
    <xf numFmtId="0" fontId="22" fillId="10" borderId="0" xfId="0" applyFont="1" applyFill="1" applyAlignment="1">
      <alignment vertical="center" wrapText="1"/>
    </xf>
    <xf numFmtId="0" fontId="26" fillId="10" borderId="53" xfId="0" applyFont="1" applyFill="1" applyBorder="1" applyAlignment="1">
      <alignment horizontal="center" vertical="center" wrapText="1"/>
    </xf>
    <xf numFmtId="0" fontId="22" fillId="10" borderId="36" xfId="0" applyFont="1" applyFill="1" applyBorder="1" applyAlignment="1">
      <alignment horizontal="center" vertical="center" wrapText="1"/>
    </xf>
    <xf numFmtId="0" fontId="22" fillId="10" borderId="53" xfId="0" applyFont="1" applyFill="1" applyBorder="1" applyAlignment="1">
      <alignment horizontal="center" vertical="center" wrapText="1"/>
    </xf>
    <xf numFmtId="0" fontId="22" fillId="10" borderId="1" xfId="0" applyFont="1" applyFill="1" applyBorder="1" applyAlignment="1">
      <alignment vertical="center" wrapText="1"/>
    </xf>
    <xf numFmtId="0" fontId="23" fillId="0" borderId="0" xfId="0" applyFont="1" applyAlignment="1">
      <alignment horizontal="left" vertical="center" wrapText="1"/>
    </xf>
    <xf numFmtId="0" fontId="56" fillId="5" borderId="13" xfId="0" applyFont="1" applyFill="1" applyBorder="1" applyAlignment="1">
      <alignment horizontal="center" vertical="center" wrapText="1"/>
    </xf>
    <xf numFmtId="0" fontId="56" fillId="5" borderId="16" xfId="0" applyFont="1" applyFill="1" applyBorder="1" applyAlignment="1">
      <alignment horizontal="center" vertical="center" wrapText="1"/>
    </xf>
    <xf numFmtId="0" fontId="56" fillId="5" borderId="18" xfId="0" applyFont="1" applyFill="1" applyBorder="1" applyAlignment="1">
      <alignment horizontal="center" vertical="center" wrapText="1"/>
    </xf>
    <xf numFmtId="0" fontId="56" fillId="5" borderId="14" xfId="0" applyFont="1" applyFill="1" applyBorder="1" applyAlignment="1">
      <alignment horizontal="center" vertical="center" wrapText="1"/>
    </xf>
    <xf numFmtId="0" fontId="56" fillId="5" borderId="12" xfId="0" applyFont="1" applyFill="1" applyBorder="1" applyAlignment="1">
      <alignment horizontal="center" vertical="center" wrapText="1"/>
    </xf>
    <xf numFmtId="0" fontId="56" fillId="5" borderId="19" xfId="0" applyFont="1" applyFill="1" applyBorder="1" applyAlignment="1">
      <alignment horizontal="center" vertical="center" wrapText="1"/>
    </xf>
    <xf numFmtId="0" fontId="56" fillId="5" borderId="78" xfId="0" applyFont="1" applyFill="1" applyBorder="1" applyAlignment="1">
      <alignment horizontal="center" vertical="center" wrapText="1"/>
    </xf>
    <xf numFmtId="0" fontId="56" fillId="5" borderId="79" xfId="0" applyFont="1" applyFill="1" applyBorder="1" applyAlignment="1">
      <alignment horizontal="center" vertical="center" wrapText="1"/>
    </xf>
    <xf numFmtId="14" fontId="56" fillId="5" borderId="18" xfId="0" applyNumberFormat="1" applyFont="1" applyFill="1" applyBorder="1" applyAlignment="1">
      <alignment horizontal="center" vertical="center" wrapText="1"/>
    </xf>
    <xf numFmtId="14" fontId="56" fillId="5" borderId="75" xfId="0" applyNumberFormat="1" applyFont="1" applyFill="1" applyBorder="1" applyAlignment="1">
      <alignment horizontal="center" vertical="center" wrapText="1"/>
    </xf>
    <xf numFmtId="14" fontId="56" fillId="5" borderId="76" xfId="0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0" fontId="22" fillId="10" borderId="4" xfId="0" applyFont="1" applyFill="1" applyBorder="1" applyAlignment="1">
      <alignment vertical="center" wrapText="1"/>
    </xf>
    <xf numFmtId="0" fontId="27" fillId="0" borderId="0" xfId="0" applyFont="1" applyAlignment="1">
      <alignment vertical="center" wrapText="1"/>
    </xf>
    <xf numFmtId="0" fontId="32" fillId="0" borderId="20" xfId="0" applyFont="1" applyBorder="1" applyAlignment="1">
      <alignment horizontal="center" vertical="center"/>
    </xf>
  </cellXfs>
  <cellStyles count="14">
    <cellStyle name="Estilo 1" xfId="6" xr:uid="{00000000-0005-0000-0000-000000000000}"/>
    <cellStyle name="Normal" xfId="0" builtinId="0"/>
    <cellStyle name="Normal 2" xfId="10" xr:uid="{929E576D-EC29-4ECA-B897-658D68C6951A}"/>
    <cellStyle name="Normal 2 2" xfId="7" xr:uid="{00000000-0005-0000-0000-000002000000}"/>
    <cellStyle name="Normal 3" xfId="3" xr:uid="{00000000-0005-0000-0000-000003000000}"/>
    <cellStyle name="Porcentagem" xfId="2" builtinId="5"/>
    <cellStyle name="Porcentagem 2" xfId="5" xr:uid="{00000000-0005-0000-0000-000005000000}"/>
    <cellStyle name="Vírgula" xfId="1" builtinId="3"/>
    <cellStyle name="Vírgula 2" xfId="4" xr:uid="{00000000-0005-0000-0000-000007000000}"/>
    <cellStyle name="Vírgula 2 2" xfId="12" xr:uid="{B4C2354F-82EC-4547-9E06-7526A2834902}"/>
    <cellStyle name="Vírgula 2 3" xfId="9" xr:uid="{93E6002B-44EE-4FB4-AD9C-8F18EA3E1D14}"/>
    <cellStyle name="Vírgula 3" xfId="11" xr:uid="{0E17E118-FD36-46B9-B753-34BE4A35E018}"/>
    <cellStyle name="Vírgula 4" xfId="8" xr:uid="{6007A312-5541-49DD-A91A-2D25CBA4C9D3}"/>
    <cellStyle name="Vírgula 5" xfId="13" xr:uid="{B8AD9265-A578-4647-83C4-CC0863E4F118}"/>
  </cellStyles>
  <dxfs count="100">
    <dxf>
      <font>
        <color rgb="FFFF0000"/>
      </font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FF0000"/>
      </font>
    </dxf>
    <dxf>
      <fill>
        <patternFill>
          <bgColor theme="0" tint="-0.14996795556505021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D9D9D9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ill>
        <patternFill>
          <bgColor theme="0" tint="-0.14996795556505021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ill>
        <patternFill>
          <bgColor theme="0" tint="-0.14996795556505021"/>
        </patternFill>
      </fill>
    </dxf>
    <dxf>
      <font>
        <color rgb="FFFF0000"/>
      </font>
    </dxf>
    <dxf>
      <font>
        <color rgb="FFFF0000"/>
      </font>
    </dxf>
    <dxf>
      <fill>
        <patternFill>
          <bgColor theme="0" tint="-0.14996795556505021"/>
        </patternFill>
      </fill>
    </dxf>
    <dxf>
      <fill>
        <patternFill>
          <bgColor rgb="FFD9D9D9"/>
        </patternFill>
      </fill>
    </dxf>
    <dxf>
      <font>
        <color rgb="FFFF0000"/>
      </font>
    </dxf>
    <dxf>
      <fill>
        <patternFill>
          <bgColor theme="0" tint="-0.14996795556505021"/>
        </patternFill>
      </fill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D9D9D9"/>
        </patternFill>
      </fill>
    </dxf>
    <dxf>
      <fill>
        <patternFill>
          <bgColor theme="0" tint="-0.14996795556505021"/>
        </patternFill>
      </fill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ont>
        <color rgb="FFFF0000"/>
      </font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ont>
        <color rgb="FFFF0000"/>
      </font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ill>
        <patternFill>
          <bgColor theme="0" tint="-0.14996795556505021"/>
        </patternFill>
      </fill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ill>
        <patternFill>
          <bgColor theme="0" tint="-0.14996795556505021"/>
        </patternFill>
      </fill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D9D9D9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colors>
    <mruColors>
      <color rgb="FF00744D"/>
      <color rgb="FF006C21"/>
      <color rgb="FF46D232"/>
      <color rgb="FF008228"/>
      <color rgb="FFFF66FF"/>
      <color rgb="FFF2F2F2"/>
      <color rgb="FF86DF55"/>
      <color rgb="FFD7F83C"/>
      <color rgb="FFB8E53E"/>
      <color rgb="FF003A1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Relationship Id="rId27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Balance Sheet (Assets)'!A1"/><Relationship Id="rId13" Type="http://schemas.openxmlformats.org/officeDocument/2006/relationships/hyperlink" Target="#Revenue!A1"/><Relationship Id="rId18" Type="http://schemas.openxmlformats.org/officeDocument/2006/relationships/hyperlink" Target="#Debt!A1"/><Relationship Id="rId26" Type="http://schemas.openxmlformats.org/officeDocument/2006/relationships/image" Target="../media/image3.png"/><Relationship Id="rId3" Type="http://schemas.openxmlformats.org/officeDocument/2006/relationships/hyperlink" Target="#'Energy Balance'!A1"/><Relationship Id="rId21" Type="http://schemas.openxmlformats.org/officeDocument/2006/relationships/hyperlink" Target="#'Cash Flow Statement'!A1"/><Relationship Id="rId7" Type="http://schemas.openxmlformats.org/officeDocument/2006/relationships/hyperlink" Target="#'Taxa de arrecada&#231;&#227;o'!A1"/><Relationship Id="rId12" Type="http://schemas.openxmlformats.org/officeDocument/2006/relationships/hyperlink" Target="#'Desempenhos das a&#231;&#245;es'!A1"/><Relationship Id="rId17" Type="http://schemas.openxmlformats.org/officeDocument/2006/relationships/hyperlink" Target="#'Financial Result'!A1"/><Relationship Id="rId25" Type="http://schemas.microsoft.com/office/2007/relationships/hdphoto" Target="../media/hdphoto1.wdp"/><Relationship Id="rId2" Type="http://schemas.openxmlformats.org/officeDocument/2006/relationships/hyperlink" Target="#'Power Plants'!A1"/><Relationship Id="rId16" Type="http://schemas.openxmlformats.org/officeDocument/2006/relationships/hyperlink" Target="#EBITDA!A1"/><Relationship Id="rId20" Type="http://schemas.openxmlformats.org/officeDocument/2006/relationships/hyperlink" Target="#'Income Statement'!A1"/><Relationship Id="rId1" Type="http://schemas.openxmlformats.org/officeDocument/2006/relationships/hyperlink" Target="#RAP!A1"/><Relationship Id="rId6" Type="http://schemas.openxmlformats.org/officeDocument/2006/relationships/hyperlink" Target="#'DEC and FEC'!A1"/><Relationship Id="rId11" Type="http://schemas.openxmlformats.org/officeDocument/2006/relationships/hyperlink" Target="#DFC!A1"/><Relationship Id="rId24" Type="http://schemas.openxmlformats.org/officeDocument/2006/relationships/image" Target="../media/image2.png"/><Relationship Id="rId5" Type="http://schemas.openxmlformats.org/officeDocument/2006/relationships/hyperlink" Target="#'Energy Losses'!A1"/><Relationship Id="rId15" Type="http://schemas.openxmlformats.org/officeDocument/2006/relationships/hyperlink" Target="#'Energy purchased for resale'!_Toc223922453"/><Relationship Id="rId23" Type="http://schemas.openxmlformats.org/officeDocument/2006/relationships/image" Target="../media/image1.png"/><Relationship Id="rId10" Type="http://schemas.openxmlformats.org/officeDocument/2006/relationships/hyperlink" Target="#DRE!A1"/><Relationship Id="rId19" Type="http://schemas.openxmlformats.org/officeDocument/2006/relationships/hyperlink" Target="#Investments!A1"/><Relationship Id="rId4" Type="http://schemas.openxmlformats.org/officeDocument/2006/relationships/hyperlink" Target="#'Revenue from Energy Supply'!A1"/><Relationship Id="rId9" Type="http://schemas.openxmlformats.org/officeDocument/2006/relationships/hyperlink" Target="#'Balance Sheet (Liabilities)'!A1"/><Relationship Id="rId14" Type="http://schemas.openxmlformats.org/officeDocument/2006/relationships/hyperlink" Target="#'Costs and Expenses'!_Hlk160453777"/><Relationship Id="rId22" Type="http://schemas.openxmlformats.org/officeDocument/2006/relationships/hyperlink" Target="#'Stocks Overview'!A1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'Cemig (Index)'!A1"/><Relationship Id="rId1" Type="http://schemas.openxmlformats.org/officeDocument/2006/relationships/hyperlink" Target="#'Cemig (Sum&#225;rio)'!A1"/><Relationship Id="rId4" Type="http://schemas.microsoft.com/office/2007/relationships/hdphoto" Target="../media/hdphoto1.wdp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#'Cemig (&#205;ndice)'!A1"/><Relationship Id="rId6" Type="http://schemas.openxmlformats.org/officeDocument/2006/relationships/hyperlink" Target="#'Cemig (Index)'!A1"/><Relationship Id="rId5" Type="http://schemas.openxmlformats.org/officeDocument/2006/relationships/hyperlink" Target="#'Cemig (Sum&#225;rio)'!A1"/><Relationship Id="rId4" Type="http://schemas.microsoft.com/office/2007/relationships/hdphoto" Target="../media/hdphoto1.wdp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'Cemig (Index)'!A1"/><Relationship Id="rId2" Type="http://schemas.openxmlformats.org/officeDocument/2006/relationships/hyperlink" Target="#'Cemig (Sum&#225;rio)'!A1"/><Relationship Id="rId1" Type="http://schemas.openxmlformats.org/officeDocument/2006/relationships/image" Target="../media/image1.png"/><Relationship Id="rId5" Type="http://schemas.microsoft.com/office/2007/relationships/hdphoto" Target="../media/hdphoto1.wdp"/><Relationship Id="rId4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hyperlink" Target="#'Cemig (Index)'!A1"/><Relationship Id="rId4" Type="http://schemas.openxmlformats.org/officeDocument/2006/relationships/hyperlink" Target="#'Cemig (Sum&#225;rio)'!A1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hyperlink" Target="#'Cemig (Index)'!A1"/><Relationship Id="rId7" Type="http://schemas.openxmlformats.org/officeDocument/2006/relationships/image" Target="../media/image9.png"/><Relationship Id="rId2" Type="http://schemas.openxmlformats.org/officeDocument/2006/relationships/hyperlink" Target="#'Cemig (Sum&#225;rio)'!A1"/><Relationship Id="rId1" Type="http://schemas.openxmlformats.org/officeDocument/2006/relationships/image" Target="../media/image1.png"/><Relationship Id="rId6" Type="http://schemas.openxmlformats.org/officeDocument/2006/relationships/image" Target="../media/image8.png"/><Relationship Id="rId5" Type="http://schemas.microsoft.com/office/2007/relationships/hdphoto" Target="../media/hdphoto1.wdp"/><Relationship Id="rId4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hyperlink" Target="#'Cemig (Index)'!A1"/><Relationship Id="rId2" Type="http://schemas.openxmlformats.org/officeDocument/2006/relationships/hyperlink" Target="#'Cemig (Sum&#225;rio)'!A1"/><Relationship Id="rId1" Type="http://schemas.openxmlformats.org/officeDocument/2006/relationships/image" Target="../media/image1.png"/><Relationship Id="rId5" Type="http://schemas.microsoft.com/office/2007/relationships/hdphoto" Target="../media/hdphoto1.wdp"/><Relationship Id="rId4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hyperlink" Target="#'Cemig (Index)'!A1"/><Relationship Id="rId4" Type="http://schemas.openxmlformats.org/officeDocument/2006/relationships/hyperlink" Target="#'Cemig (Sum&#225;rio)'!A1"/></Relationships>
</file>

<file path=xl/drawings/_rels/drawing17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hyperlink" Target="#'Cemig (Index)'!A1"/><Relationship Id="rId4" Type="http://schemas.openxmlformats.org/officeDocument/2006/relationships/hyperlink" Target="#'Cemig (Sum&#225;rio)'!A1"/></Relationships>
</file>

<file path=xl/drawings/_rels/drawing18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hyperlink" Target="#'Cemig (Index)'!A1"/><Relationship Id="rId4" Type="http://schemas.openxmlformats.org/officeDocument/2006/relationships/hyperlink" Target="#'Cemig (Sum&#225;rio)'!A1"/></Relationships>
</file>

<file path=xl/drawings/_rels/drawing19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hyperlink" Target="#'Cemig (Index)'!A1"/><Relationship Id="rId4" Type="http://schemas.openxmlformats.org/officeDocument/2006/relationships/hyperlink" Target="#'Cemig (Sum&#225;rio)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svg"/><Relationship Id="rId7" Type="http://schemas.microsoft.com/office/2007/relationships/hdphoto" Target="../media/hdphoto1.wdp"/><Relationship Id="rId2" Type="http://schemas.openxmlformats.org/officeDocument/2006/relationships/image" Target="../media/image4.png"/><Relationship Id="rId1" Type="http://schemas.openxmlformats.org/officeDocument/2006/relationships/image" Target="../media/image1.png"/><Relationship Id="rId6" Type="http://schemas.openxmlformats.org/officeDocument/2006/relationships/image" Target="../media/image2.png"/><Relationship Id="rId5" Type="http://schemas.openxmlformats.org/officeDocument/2006/relationships/hyperlink" Target="#'Cemig (Index)'!A1"/><Relationship Id="rId4" Type="http://schemas.openxmlformats.org/officeDocument/2006/relationships/hyperlink" Target="#'Cemig (Sum&#225;rio)'!A1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hyperlink" Target="#'Cemig (Index)'!A1"/><Relationship Id="rId2" Type="http://schemas.openxmlformats.org/officeDocument/2006/relationships/hyperlink" Target="#'Cemig (Sum&#225;rio)'!A1"/><Relationship Id="rId1" Type="http://schemas.openxmlformats.org/officeDocument/2006/relationships/image" Target="../media/image1.png"/><Relationship Id="rId5" Type="http://schemas.microsoft.com/office/2007/relationships/hdphoto" Target="../media/hdphoto1.wdp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'Cemig (Index)'!A1"/><Relationship Id="rId2" Type="http://schemas.openxmlformats.org/officeDocument/2006/relationships/hyperlink" Target="#'Cemig (Sum&#225;rio)'!A1"/><Relationship Id="rId1" Type="http://schemas.openxmlformats.org/officeDocument/2006/relationships/image" Target="../media/image1.png"/><Relationship Id="rId5" Type="http://schemas.microsoft.com/office/2007/relationships/hdphoto" Target="../media/hdphoto1.wdp"/><Relationship Id="rId4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#'Cemig (Index)'!A1"/><Relationship Id="rId1" Type="http://schemas.openxmlformats.org/officeDocument/2006/relationships/hyperlink" Target="#'Cemig (Sum&#225;rio)'!A1"/><Relationship Id="rId5" Type="http://schemas.microsoft.com/office/2007/relationships/hdphoto" Target="../media/hdphoto1.wdp"/><Relationship Id="rId4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'Cemig (Index)'!A1"/><Relationship Id="rId2" Type="http://schemas.openxmlformats.org/officeDocument/2006/relationships/hyperlink" Target="#'Cemig (Sum&#225;rio)'!A1"/><Relationship Id="rId1" Type="http://schemas.openxmlformats.org/officeDocument/2006/relationships/image" Target="../media/image1.png"/><Relationship Id="rId6" Type="http://schemas.openxmlformats.org/officeDocument/2006/relationships/image" Target="../media/image3.png"/><Relationship Id="rId5" Type="http://schemas.microsoft.com/office/2007/relationships/hdphoto" Target="../media/hdphoto1.wdp"/><Relationship Id="rId4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hyperlink" Target="#'Cemig (Index)'!A1"/><Relationship Id="rId4" Type="http://schemas.openxmlformats.org/officeDocument/2006/relationships/hyperlink" Target="#'Cemig (Sum&#225;rio)'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hyperlink" Target="#'Cemig (Index)'!A1"/><Relationship Id="rId2" Type="http://schemas.openxmlformats.org/officeDocument/2006/relationships/hyperlink" Target="#'Cemig (Sum&#225;rio)'!A1"/><Relationship Id="rId1" Type="http://schemas.openxmlformats.org/officeDocument/2006/relationships/image" Target="../media/image1.png"/><Relationship Id="rId6" Type="http://schemas.openxmlformats.org/officeDocument/2006/relationships/image" Target="../media/image3.png"/><Relationship Id="rId5" Type="http://schemas.microsoft.com/office/2007/relationships/hdphoto" Target="../media/hdphoto1.wdp"/><Relationship Id="rId4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7.png"/><Relationship Id="rId5" Type="http://schemas.openxmlformats.org/officeDocument/2006/relationships/hyperlink" Target="#'Cemig (Index)'!A1"/><Relationship Id="rId4" Type="http://schemas.openxmlformats.org/officeDocument/2006/relationships/hyperlink" Target="#'Cemig (Sum&#225;rio)'!A1"/></Relationships>
</file>

<file path=xl/drawings/_rels/drawing9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hyperlink" Target="#'Cemig (Index)'!A1"/><Relationship Id="rId4" Type="http://schemas.openxmlformats.org/officeDocument/2006/relationships/hyperlink" Target="#'Cemig (Sum&#225;rio)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287949</xdr:colOff>
      <xdr:row>8</xdr:row>
      <xdr:rowOff>49696</xdr:rowOff>
    </xdr:from>
    <xdr:to>
      <xdr:col>4</xdr:col>
      <xdr:colOff>370775</xdr:colOff>
      <xdr:row>10</xdr:row>
      <xdr:rowOff>173936</xdr:rowOff>
    </xdr:to>
    <xdr:sp macro="" textlink="">
      <xdr:nvSpPr>
        <xdr:cNvPr id="75" name="Retângulo Arredondado 1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/>
      </xdr:nvSpPr>
      <xdr:spPr>
        <a:xfrm>
          <a:off x="783249" y="1002196"/>
          <a:ext cx="1825901" cy="505240"/>
        </a:xfrm>
        <a:prstGeom prst="roundRect">
          <a:avLst>
            <a:gd name="adj" fmla="val 9474"/>
          </a:avLst>
        </a:prstGeom>
        <a:solidFill>
          <a:srgbClr val="B8E53E"/>
        </a:solidFill>
        <a:ln>
          <a:noFill/>
        </a:ln>
        <a:effectLst>
          <a:outerShdw blurRad="152400" dist="317500" dir="5400000" sx="90000" sy="-19000" rotWithShape="0">
            <a:prstClr val="black">
              <a:alpha val="15000"/>
            </a:prstClr>
          </a:outerShdw>
        </a:effectLst>
        <a:scene3d>
          <a:camera prst="orthographicFront"/>
          <a:lightRig rig="threePt" dir="t"/>
        </a:scene3d>
        <a:sp3d>
          <a:bevelT w="165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rgbClr val="00744D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Operational Data</a:t>
          </a:r>
          <a:endParaRPr lang="pt-BR" sz="1200" b="1">
            <a:solidFill>
              <a:srgbClr val="00744D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287949</xdr:colOff>
      <xdr:row>11</xdr:row>
      <xdr:rowOff>77866</xdr:rowOff>
    </xdr:from>
    <xdr:to>
      <xdr:col>4</xdr:col>
      <xdr:colOff>344874</xdr:colOff>
      <xdr:row>14</xdr:row>
      <xdr:rowOff>10366</xdr:rowOff>
    </xdr:to>
    <xdr:sp macro="" textlink="">
      <xdr:nvSpPr>
        <xdr:cNvPr id="27" name="Retângulo Arredondado 2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683CBED-D70B-4726-86B2-A5C6A2FA9BD3}"/>
            </a:ext>
          </a:extLst>
        </xdr:cNvPr>
        <xdr:cNvSpPr/>
      </xdr:nvSpPr>
      <xdr:spPr>
        <a:xfrm>
          <a:off x="783249" y="1601866"/>
          <a:ext cx="1800000" cy="504000"/>
        </a:xfrm>
        <a:prstGeom prst="roundRect">
          <a:avLst>
            <a:gd name="adj" fmla="val 9459"/>
          </a:avLst>
        </a:prstGeom>
        <a:solidFill>
          <a:srgbClr val="008228"/>
        </a:solidFill>
        <a:ln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36000" rtlCol="0" anchor="ctr"/>
        <a:lstStyle/>
        <a:p>
          <a:pPr algn="ctr"/>
          <a:r>
            <a:rPr lang="pt-BR" sz="1100" b="1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Allowed Annual Revenue </a:t>
          </a:r>
          <a:r>
            <a:rPr lang="pt-BR" sz="900" b="1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RAP</a:t>
          </a:r>
          <a:endParaRPr lang="pt-BR" sz="9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287949</xdr:colOff>
      <xdr:row>14</xdr:row>
      <xdr:rowOff>59188</xdr:rowOff>
    </xdr:from>
    <xdr:to>
      <xdr:col>4</xdr:col>
      <xdr:colOff>344874</xdr:colOff>
      <xdr:row>16</xdr:row>
      <xdr:rowOff>182188</xdr:rowOff>
    </xdr:to>
    <xdr:sp macro="" textlink="">
      <xdr:nvSpPr>
        <xdr:cNvPr id="28" name="Retângulo Arredondado 2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F42A02E-9380-4618-99CB-353534D1B1E8}"/>
            </a:ext>
          </a:extLst>
        </xdr:cNvPr>
        <xdr:cNvSpPr/>
      </xdr:nvSpPr>
      <xdr:spPr>
        <a:xfrm>
          <a:off x="783249" y="2154688"/>
          <a:ext cx="1800000" cy="504000"/>
        </a:xfrm>
        <a:prstGeom prst="roundRect">
          <a:avLst>
            <a:gd name="adj" fmla="val 9459"/>
          </a:avLst>
        </a:prstGeom>
        <a:solidFill>
          <a:srgbClr val="008228"/>
        </a:solidFill>
        <a:ln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rtlCol="0" anchor="ctr"/>
        <a:lstStyle/>
        <a:p>
          <a:pPr algn="ctr"/>
          <a:r>
            <a:rPr lang="pt-BR" sz="900" b="1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Power Plants </a:t>
          </a:r>
        </a:p>
      </xdr:txBody>
    </xdr:sp>
    <xdr:clientData/>
  </xdr:twoCellAnchor>
  <xdr:twoCellAnchor>
    <xdr:from>
      <xdr:col>1</xdr:col>
      <xdr:colOff>287949</xdr:colOff>
      <xdr:row>17</xdr:row>
      <xdr:rowOff>28908</xdr:rowOff>
    </xdr:from>
    <xdr:to>
      <xdr:col>4</xdr:col>
      <xdr:colOff>344874</xdr:colOff>
      <xdr:row>19</xdr:row>
      <xdr:rowOff>151908</xdr:rowOff>
    </xdr:to>
    <xdr:sp macro="" textlink="">
      <xdr:nvSpPr>
        <xdr:cNvPr id="30" name="Retângulo Arredondado 2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2163551-B874-4345-BC70-7BB8A1B0A161}"/>
            </a:ext>
          </a:extLst>
        </xdr:cNvPr>
        <xdr:cNvSpPr/>
      </xdr:nvSpPr>
      <xdr:spPr>
        <a:xfrm>
          <a:off x="783249" y="2695908"/>
          <a:ext cx="1800000" cy="504000"/>
        </a:xfrm>
        <a:prstGeom prst="roundRect">
          <a:avLst>
            <a:gd name="adj" fmla="val 9459"/>
          </a:avLst>
        </a:prstGeom>
        <a:solidFill>
          <a:srgbClr val="008228"/>
        </a:solidFill>
        <a:ln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rtlCol="0" anchor="ctr"/>
        <a:lstStyle/>
        <a:p>
          <a:pPr algn="ctr"/>
          <a:r>
            <a:rPr lang="pt-BR" sz="900" b="1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Energy Balance</a:t>
          </a:r>
          <a:endParaRPr lang="pt-BR" sz="9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287949</xdr:colOff>
      <xdr:row>20</xdr:row>
      <xdr:rowOff>10230</xdr:rowOff>
    </xdr:from>
    <xdr:to>
      <xdr:col>4</xdr:col>
      <xdr:colOff>344874</xdr:colOff>
      <xdr:row>22</xdr:row>
      <xdr:rowOff>133230</xdr:rowOff>
    </xdr:to>
    <xdr:sp macro="" textlink="">
      <xdr:nvSpPr>
        <xdr:cNvPr id="31" name="Retângulo Arredondado 2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B172E3B-0494-4757-99C5-2595838CE9DB}"/>
            </a:ext>
          </a:extLst>
        </xdr:cNvPr>
        <xdr:cNvSpPr/>
      </xdr:nvSpPr>
      <xdr:spPr>
        <a:xfrm>
          <a:off x="783249" y="3248730"/>
          <a:ext cx="1800000" cy="504000"/>
        </a:xfrm>
        <a:prstGeom prst="roundRect">
          <a:avLst>
            <a:gd name="adj" fmla="val 9459"/>
          </a:avLst>
        </a:prstGeom>
        <a:solidFill>
          <a:srgbClr val="008228"/>
        </a:solidFill>
        <a:ln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25200" rtlCol="0" anchor="ctr"/>
        <a:lstStyle/>
        <a:p>
          <a:pPr algn="ctr"/>
          <a:endParaRPr lang="pt-BR" sz="100" b="1">
            <a:solidFill>
              <a:schemeClr val="lt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algn="ctr"/>
          <a:r>
            <a:rPr lang="pt-BR" sz="900" b="1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Revenue from</a:t>
          </a:r>
          <a:r>
            <a:rPr lang="pt-BR" sz="900" b="1" baseline="0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pt-BR" sz="900" b="1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energy</a:t>
          </a:r>
        </a:p>
        <a:p>
          <a:pPr algn="ctr"/>
          <a:r>
            <a:rPr lang="pt-BR" sz="900" b="1" baseline="0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supply</a:t>
          </a:r>
          <a:endParaRPr lang="pt-BR" sz="9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pt-BR" sz="9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287949</xdr:colOff>
      <xdr:row>22</xdr:row>
      <xdr:rowOff>182052</xdr:rowOff>
    </xdr:from>
    <xdr:to>
      <xdr:col>4</xdr:col>
      <xdr:colOff>344874</xdr:colOff>
      <xdr:row>25</xdr:row>
      <xdr:rowOff>114552</xdr:rowOff>
    </xdr:to>
    <xdr:sp macro="" textlink="">
      <xdr:nvSpPr>
        <xdr:cNvPr id="32" name="Retângulo Arredondado 2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203844B-84AF-485C-B3DB-9D51F284D5DA}"/>
            </a:ext>
          </a:extLst>
        </xdr:cNvPr>
        <xdr:cNvSpPr/>
      </xdr:nvSpPr>
      <xdr:spPr>
        <a:xfrm>
          <a:off x="783249" y="3801552"/>
          <a:ext cx="1800000" cy="504000"/>
        </a:xfrm>
        <a:prstGeom prst="roundRect">
          <a:avLst>
            <a:gd name="adj" fmla="val 9459"/>
          </a:avLst>
        </a:prstGeom>
        <a:solidFill>
          <a:srgbClr val="008228"/>
        </a:solidFill>
        <a:ln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rtlCol="0" anchor="ctr"/>
        <a:lstStyle/>
        <a:p>
          <a:pPr algn="ctr"/>
          <a:r>
            <a:rPr lang="pt-BR" sz="900" b="1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Energy Losses</a:t>
          </a:r>
          <a:endParaRPr lang="pt-BR" sz="9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287949</xdr:colOff>
      <xdr:row>25</xdr:row>
      <xdr:rowOff>163374</xdr:rowOff>
    </xdr:from>
    <xdr:to>
      <xdr:col>4</xdr:col>
      <xdr:colOff>344874</xdr:colOff>
      <xdr:row>28</xdr:row>
      <xdr:rowOff>95874</xdr:rowOff>
    </xdr:to>
    <xdr:sp macro="" textlink="">
      <xdr:nvSpPr>
        <xdr:cNvPr id="36" name="Retângulo Arredondado 2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1CDCD529-9D94-494A-A3D0-CE3505609294}"/>
            </a:ext>
          </a:extLst>
        </xdr:cNvPr>
        <xdr:cNvSpPr/>
      </xdr:nvSpPr>
      <xdr:spPr>
        <a:xfrm>
          <a:off x="783249" y="4354374"/>
          <a:ext cx="1800000" cy="504000"/>
        </a:xfrm>
        <a:prstGeom prst="roundRect">
          <a:avLst>
            <a:gd name="adj" fmla="val 9459"/>
          </a:avLst>
        </a:prstGeom>
        <a:solidFill>
          <a:srgbClr val="008228"/>
        </a:solidFill>
        <a:ln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900" b="1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Quality Metrics -</a:t>
          </a:r>
          <a:endParaRPr lang="pt-BR" sz="900" b="0">
            <a:solidFill>
              <a:schemeClr val="lt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algn="ctr"/>
          <a:r>
            <a:rPr lang="pt-BR" sz="900" b="1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DEC/FEC</a:t>
          </a:r>
          <a:endParaRPr lang="pt-BR" sz="9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287949</xdr:colOff>
      <xdr:row>28</xdr:row>
      <xdr:rowOff>145535</xdr:rowOff>
    </xdr:from>
    <xdr:to>
      <xdr:col>4</xdr:col>
      <xdr:colOff>344874</xdr:colOff>
      <xdr:row>31</xdr:row>
      <xdr:rowOff>78035</xdr:rowOff>
    </xdr:to>
    <xdr:sp macro="" textlink="">
      <xdr:nvSpPr>
        <xdr:cNvPr id="37" name="Retângulo Arredondado 2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602E155-15EE-47BD-A86C-23F4B0EEA621}"/>
            </a:ext>
          </a:extLst>
        </xdr:cNvPr>
        <xdr:cNvSpPr/>
      </xdr:nvSpPr>
      <xdr:spPr>
        <a:xfrm>
          <a:off x="783249" y="4908035"/>
          <a:ext cx="1800000" cy="504000"/>
        </a:xfrm>
        <a:prstGeom prst="roundRect">
          <a:avLst>
            <a:gd name="adj" fmla="val 9459"/>
          </a:avLst>
        </a:prstGeom>
        <a:solidFill>
          <a:srgbClr val="008228"/>
        </a:solidFill>
        <a:ln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rtlCol="0" anchor="ctr"/>
        <a:lstStyle/>
        <a:p>
          <a:pPr algn="ctr"/>
          <a:r>
            <a:rPr lang="pt-BR" sz="900" b="1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Collection Rate</a:t>
          </a:r>
          <a:endParaRPr lang="pt-BR" sz="9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462213</xdr:colOff>
      <xdr:row>11</xdr:row>
      <xdr:rowOff>77866</xdr:rowOff>
    </xdr:from>
    <xdr:to>
      <xdr:col>11</xdr:col>
      <xdr:colOff>519138</xdr:colOff>
      <xdr:row>14</xdr:row>
      <xdr:rowOff>10366</xdr:rowOff>
    </xdr:to>
    <xdr:sp macro="" textlink="">
      <xdr:nvSpPr>
        <xdr:cNvPr id="39" name="Retângulo Arredondado 26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99004EC6-B54E-402F-A3C6-DC0BE16439FC}"/>
            </a:ext>
          </a:extLst>
        </xdr:cNvPr>
        <xdr:cNvSpPr/>
      </xdr:nvSpPr>
      <xdr:spPr>
        <a:xfrm>
          <a:off x="5024688" y="1601866"/>
          <a:ext cx="1800000" cy="504000"/>
        </a:xfrm>
        <a:prstGeom prst="roundRect">
          <a:avLst>
            <a:gd name="adj" fmla="val 9459"/>
          </a:avLst>
        </a:prstGeom>
        <a:solidFill>
          <a:srgbClr val="008228"/>
        </a:solidFill>
        <a:ln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rtlCol="0" anchor="ctr"/>
        <a:lstStyle/>
        <a:p>
          <a:pPr algn="ctr"/>
          <a:r>
            <a:rPr lang="pt-BR" sz="1100" b="1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Balance</a:t>
          </a:r>
          <a:r>
            <a:rPr lang="pt-BR" sz="1100" b="1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Sheet </a:t>
          </a:r>
          <a:endParaRPr lang="pt-BR" sz="900">
            <a:effectLst/>
          </a:endParaRPr>
        </a:p>
        <a:p>
          <a:pPr algn="ctr"/>
          <a:r>
            <a:rPr lang="pt-BR" sz="1100" b="1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(Assets)</a:t>
          </a:r>
          <a:endParaRPr lang="pt-BR" sz="900">
            <a:effectLst/>
          </a:endParaRPr>
        </a:p>
      </xdr:txBody>
    </xdr:sp>
    <xdr:clientData/>
  </xdr:twoCellAnchor>
  <xdr:twoCellAnchor>
    <xdr:from>
      <xdr:col>8</xdr:col>
      <xdr:colOff>462213</xdr:colOff>
      <xdr:row>14</xdr:row>
      <xdr:rowOff>50456</xdr:rowOff>
    </xdr:from>
    <xdr:to>
      <xdr:col>11</xdr:col>
      <xdr:colOff>519138</xdr:colOff>
      <xdr:row>16</xdr:row>
      <xdr:rowOff>173456</xdr:rowOff>
    </xdr:to>
    <xdr:sp macro="" textlink="">
      <xdr:nvSpPr>
        <xdr:cNvPr id="40" name="Retângulo Arredondado 26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3A329FBC-8CFD-43B1-AE12-2A97E79132ED}"/>
            </a:ext>
          </a:extLst>
        </xdr:cNvPr>
        <xdr:cNvSpPr/>
      </xdr:nvSpPr>
      <xdr:spPr>
        <a:xfrm>
          <a:off x="5024688" y="2145956"/>
          <a:ext cx="1800000" cy="504000"/>
        </a:xfrm>
        <a:prstGeom prst="roundRect">
          <a:avLst>
            <a:gd name="adj" fmla="val 9459"/>
          </a:avLst>
        </a:prstGeom>
        <a:solidFill>
          <a:srgbClr val="008228"/>
        </a:solidFill>
        <a:ln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rtlCol="0" anchor="ctr"/>
        <a:lstStyle/>
        <a:p>
          <a:pPr algn="ctr"/>
          <a:r>
            <a:rPr lang="pt-BR" sz="900" b="1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Balance</a:t>
          </a:r>
          <a:r>
            <a:rPr lang="pt-BR" sz="900" b="1" baseline="0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Sheet </a:t>
          </a:r>
        </a:p>
        <a:p>
          <a:pPr algn="ctr"/>
          <a:r>
            <a:rPr lang="pt-BR" sz="900" b="1" baseline="0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(Liabilities)</a:t>
          </a:r>
          <a:endParaRPr lang="pt-BR" sz="9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462213</xdr:colOff>
      <xdr:row>20</xdr:row>
      <xdr:rowOff>14315</xdr:rowOff>
    </xdr:from>
    <xdr:to>
      <xdr:col>11</xdr:col>
      <xdr:colOff>519138</xdr:colOff>
      <xdr:row>22</xdr:row>
      <xdr:rowOff>137315</xdr:rowOff>
    </xdr:to>
    <xdr:sp macro="" textlink="">
      <xdr:nvSpPr>
        <xdr:cNvPr id="41" name="Retângulo Arredondado 2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36A770C1-8973-4FB8-AF16-A7E3C03AB271}"/>
            </a:ext>
          </a:extLst>
        </xdr:cNvPr>
        <xdr:cNvSpPr/>
      </xdr:nvSpPr>
      <xdr:spPr>
        <a:xfrm>
          <a:off x="5024688" y="3252815"/>
          <a:ext cx="1800000" cy="504000"/>
        </a:xfrm>
        <a:prstGeom prst="roundRect">
          <a:avLst>
            <a:gd name="adj" fmla="val 9459"/>
          </a:avLst>
        </a:prstGeom>
        <a:solidFill>
          <a:srgbClr val="008228"/>
        </a:solidFill>
        <a:ln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900" b="1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Demonstrações </a:t>
          </a:r>
          <a:br>
            <a:rPr lang="pt-BR" sz="900" b="1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</a:br>
          <a:r>
            <a:rPr lang="pt-BR" sz="900" b="1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dos Resultados</a:t>
          </a:r>
          <a:endParaRPr lang="pt-BR" sz="9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462213</xdr:colOff>
      <xdr:row>22</xdr:row>
      <xdr:rowOff>177248</xdr:rowOff>
    </xdr:from>
    <xdr:to>
      <xdr:col>11</xdr:col>
      <xdr:colOff>519138</xdr:colOff>
      <xdr:row>25</xdr:row>
      <xdr:rowOff>109748</xdr:rowOff>
    </xdr:to>
    <xdr:sp macro="" textlink="">
      <xdr:nvSpPr>
        <xdr:cNvPr id="43" name="Retângulo Arredondado 26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B1F554A8-6DC6-4122-829B-433B6FDAEB1F}"/>
            </a:ext>
          </a:extLst>
        </xdr:cNvPr>
        <xdr:cNvSpPr/>
      </xdr:nvSpPr>
      <xdr:spPr>
        <a:xfrm>
          <a:off x="5024688" y="3796748"/>
          <a:ext cx="1800000" cy="504000"/>
        </a:xfrm>
        <a:prstGeom prst="roundRect">
          <a:avLst>
            <a:gd name="adj" fmla="val 9459"/>
          </a:avLst>
        </a:prstGeom>
        <a:solidFill>
          <a:srgbClr val="008228"/>
        </a:solidFill>
        <a:ln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900" b="1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Demonstrações dos </a:t>
          </a:r>
        </a:p>
        <a:p>
          <a:pPr algn="ctr"/>
          <a:r>
            <a:rPr lang="pt-BR" sz="900" b="1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Fluxos de caixa </a:t>
          </a:r>
          <a:endParaRPr lang="pt-BR" sz="9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462213</xdr:colOff>
      <xdr:row>25</xdr:row>
      <xdr:rowOff>159893</xdr:rowOff>
    </xdr:from>
    <xdr:to>
      <xdr:col>11</xdr:col>
      <xdr:colOff>519138</xdr:colOff>
      <xdr:row>28</xdr:row>
      <xdr:rowOff>92393</xdr:rowOff>
    </xdr:to>
    <xdr:sp macro="" textlink="">
      <xdr:nvSpPr>
        <xdr:cNvPr id="45" name="Retângulo Arredondado 26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61845D86-F43C-4984-B250-CDAB76F40D4F}"/>
            </a:ext>
          </a:extLst>
        </xdr:cNvPr>
        <xdr:cNvSpPr/>
      </xdr:nvSpPr>
      <xdr:spPr>
        <a:xfrm>
          <a:off x="5024688" y="4350893"/>
          <a:ext cx="1800000" cy="504000"/>
        </a:xfrm>
        <a:prstGeom prst="roundRect">
          <a:avLst>
            <a:gd name="adj" fmla="val 9459"/>
          </a:avLst>
        </a:prstGeom>
        <a:solidFill>
          <a:srgbClr val="008228"/>
        </a:solidFill>
        <a:ln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900" b="1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Desempenho das ações </a:t>
          </a:r>
          <a:endParaRPr lang="pt-BR" sz="9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55690</xdr:colOff>
      <xdr:row>11</xdr:row>
      <xdr:rowOff>77866</xdr:rowOff>
    </xdr:from>
    <xdr:to>
      <xdr:col>8</xdr:col>
      <xdr:colOff>112615</xdr:colOff>
      <xdr:row>14</xdr:row>
      <xdr:rowOff>10366</xdr:rowOff>
    </xdr:to>
    <xdr:sp macro="" textlink="">
      <xdr:nvSpPr>
        <xdr:cNvPr id="46" name="Retângulo Arredondado 26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F433FE6F-C67C-4293-BDC0-D54E12D86A6F}"/>
            </a:ext>
          </a:extLst>
        </xdr:cNvPr>
        <xdr:cNvSpPr/>
      </xdr:nvSpPr>
      <xdr:spPr>
        <a:xfrm>
          <a:off x="2875090" y="1601866"/>
          <a:ext cx="1800000" cy="504000"/>
        </a:xfrm>
        <a:prstGeom prst="roundRect">
          <a:avLst>
            <a:gd name="adj" fmla="val 9459"/>
          </a:avLst>
        </a:prstGeom>
        <a:solidFill>
          <a:srgbClr val="008228"/>
        </a:solidFill>
        <a:ln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rtlCol="0" anchor="ctr"/>
        <a:lstStyle/>
        <a:p>
          <a:pPr algn="ctr"/>
          <a:r>
            <a:rPr lang="pt-BR" sz="900" b="1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Revenue</a:t>
          </a:r>
          <a:endParaRPr lang="pt-BR" sz="9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55690</xdr:colOff>
      <xdr:row>14</xdr:row>
      <xdr:rowOff>56868</xdr:rowOff>
    </xdr:from>
    <xdr:to>
      <xdr:col>8</xdr:col>
      <xdr:colOff>112615</xdr:colOff>
      <xdr:row>16</xdr:row>
      <xdr:rowOff>179868</xdr:rowOff>
    </xdr:to>
    <xdr:sp macro="" textlink="">
      <xdr:nvSpPr>
        <xdr:cNvPr id="47" name="Retângulo Arredondado 26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B165ACFC-0D0C-4951-B80E-661DC16327D5}"/>
            </a:ext>
          </a:extLst>
        </xdr:cNvPr>
        <xdr:cNvSpPr/>
      </xdr:nvSpPr>
      <xdr:spPr>
        <a:xfrm>
          <a:off x="2875090" y="2152368"/>
          <a:ext cx="1800000" cy="504000"/>
        </a:xfrm>
        <a:prstGeom prst="roundRect">
          <a:avLst>
            <a:gd name="adj" fmla="val 9459"/>
          </a:avLst>
        </a:prstGeom>
        <a:solidFill>
          <a:srgbClr val="008228"/>
        </a:solidFill>
        <a:ln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25200" rtlCol="0" anchor="ctr"/>
        <a:lstStyle/>
        <a:p>
          <a:pPr algn="ctr"/>
          <a:r>
            <a:rPr lang="pt-BR" sz="900" b="1">
              <a:effectLst/>
              <a:latin typeface="Arial" panose="020B0604020202020204" pitchFamily="34" charset="0"/>
              <a:cs typeface="Arial" panose="020B0604020202020204" pitchFamily="34" charset="0"/>
            </a:rPr>
            <a:t>Costs and</a:t>
          </a:r>
        </a:p>
        <a:p>
          <a:pPr algn="ctr"/>
          <a:r>
            <a:rPr lang="pt-BR" sz="900" b="1">
              <a:effectLst/>
              <a:latin typeface="Arial" panose="020B0604020202020204" pitchFamily="34" charset="0"/>
              <a:cs typeface="Arial" panose="020B0604020202020204" pitchFamily="34" charset="0"/>
            </a:rPr>
            <a:t>Expenses</a:t>
          </a:r>
        </a:p>
        <a:p>
          <a:pPr algn="ctr"/>
          <a:endParaRPr lang="pt-BR" sz="9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55690</xdr:colOff>
      <xdr:row>17</xdr:row>
      <xdr:rowOff>35870</xdr:rowOff>
    </xdr:from>
    <xdr:to>
      <xdr:col>8</xdr:col>
      <xdr:colOff>112615</xdr:colOff>
      <xdr:row>19</xdr:row>
      <xdr:rowOff>158870</xdr:rowOff>
    </xdr:to>
    <xdr:sp macro="" textlink="">
      <xdr:nvSpPr>
        <xdr:cNvPr id="48" name="Retângulo Arredondado 26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F648B47A-F923-45C9-A1DB-C2CADB461642}"/>
            </a:ext>
          </a:extLst>
        </xdr:cNvPr>
        <xdr:cNvSpPr/>
      </xdr:nvSpPr>
      <xdr:spPr>
        <a:xfrm>
          <a:off x="2875090" y="2702870"/>
          <a:ext cx="1800000" cy="504000"/>
        </a:xfrm>
        <a:prstGeom prst="roundRect">
          <a:avLst>
            <a:gd name="adj" fmla="val 9459"/>
          </a:avLst>
        </a:prstGeom>
        <a:solidFill>
          <a:srgbClr val="008228"/>
        </a:solidFill>
        <a:ln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36000" rtlCol="0" anchor="ctr"/>
        <a:lstStyle/>
        <a:p>
          <a:pPr algn="ctr"/>
          <a:r>
            <a:rPr lang="pt-BR" sz="900" b="1">
              <a:effectLst/>
              <a:latin typeface="Arial" panose="020B0604020202020204" pitchFamily="34" charset="0"/>
              <a:cs typeface="Arial" panose="020B0604020202020204" pitchFamily="34" charset="0"/>
            </a:rPr>
            <a:t>Energy</a:t>
          </a:r>
          <a:r>
            <a:rPr lang="pt-BR" sz="900" b="1" baseline="0">
              <a:effectLst/>
              <a:latin typeface="Arial" panose="020B0604020202020204" pitchFamily="34" charset="0"/>
              <a:cs typeface="Arial" panose="020B0604020202020204" pitchFamily="34" charset="0"/>
            </a:rPr>
            <a:t> purchased for</a:t>
          </a:r>
        </a:p>
        <a:p>
          <a:pPr algn="ctr"/>
          <a:r>
            <a:rPr lang="pt-BR" sz="900" b="1" baseline="0">
              <a:effectLst/>
              <a:latin typeface="Arial" panose="020B0604020202020204" pitchFamily="34" charset="0"/>
              <a:cs typeface="Arial" panose="020B0604020202020204" pitchFamily="34" charset="0"/>
            </a:rPr>
            <a:t>resale</a:t>
          </a:r>
          <a:endParaRPr lang="pt-BR" sz="900" b="1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pt-BR" sz="9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463905</xdr:colOff>
      <xdr:row>17</xdr:row>
      <xdr:rowOff>23046</xdr:rowOff>
    </xdr:from>
    <xdr:to>
      <xdr:col>11</xdr:col>
      <xdr:colOff>520829</xdr:colOff>
      <xdr:row>19</xdr:row>
      <xdr:rowOff>146046</xdr:rowOff>
    </xdr:to>
    <xdr:sp macro="" textlink="">
      <xdr:nvSpPr>
        <xdr:cNvPr id="49" name="Retângulo Arredondado 26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85A417AF-8AC9-40AA-8B12-5D21C2DE1E90}"/>
            </a:ext>
          </a:extLst>
        </xdr:cNvPr>
        <xdr:cNvSpPr/>
      </xdr:nvSpPr>
      <xdr:spPr>
        <a:xfrm>
          <a:off x="5026380" y="2690046"/>
          <a:ext cx="1799999" cy="504000"/>
        </a:xfrm>
        <a:prstGeom prst="roundRect">
          <a:avLst>
            <a:gd name="adj" fmla="val 9459"/>
          </a:avLst>
        </a:prstGeom>
        <a:solidFill>
          <a:srgbClr val="008228"/>
        </a:solidFill>
        <a:ln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rtlCol="0" anchor="ctr"/>
        <a:lstStyle/>
        <a:p>
          <a:pPr algn="ctr"/>
          <a:r>
            <a:rPr lang="pt-BR" sz="900" b="1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EBITDA</a:t>
          </a:r>
          <a:endParaRPr lang="pt-BR" sz="9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55690</xdr:colOff>
      <xdr:row>20</xdr:row>
      <xdr:rowOff>21088</xdr:rowOff>
    </xdr:from>
    <xdr:to>
      <xdr:col>8</xdr:col>
      <xdr:colOff>112615</xdr:colOff>
      <xdr:row>22</xdr:row>
      <xdr:rowOff>144088</xdr:rowOff>
    </xdr:to>
    <xdr:sp macro="" textlink="">
      <xdr:nvSpPr>
        <xdr:cNvPr id="50" name="Retângulo Arredondado 26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5FF318BF-167D-4A32-A246-FF92CDD0F0B1}"/>
            </a:ext>
          </a:extLst>
        </xdr:cNvPr>
        <xdr:cNvSpPr/>
      </xdr:nvSpPr>
      <xdr:spPr>
        <a:xfrm>
          <a:off x="2885976" y="3259588"/>
          <a:ext cx="1812246" cy="504000"/>
        </a:xfrm>
        <a:prstGeom prst="roundRect">
          <a:avLst>
            <a:gd name="adj" fmla="val 9459"/>
          </a:avLst>
        </a:prstGeom>
        <a:solidFill>
          <a:srgbClr val="008228"/>
        </a:solidFill>
        <a:ln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rtlCol="0" anchor="ctr"/>
        <a:lstStyle/>
        <a:p>
          <a:pPr algn="ctr"/>
          <a:r>
            <a:rPr lang="pt-BR" sz="900" b="1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Financial Result</a:t>
          </a:r>
          <a:endParaRPr lang="pt-BR" sz="9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55690</xdr:colOff>
      <xdr:row>23</xdr:row>
      <xdr:rowOff>88</xdr:rowOff>
    </xdr:from>
    <xdr:to>
      <xdr:col>8</xdr:col>
      <xdr:colOff>112615</xdr:colOff>
      <xdr:row>25</xdr:row>
      <xdr:rowOff>123088</xdr:rowOff>
    </xdr:to>
    <xdr:sp macro="" textlink="">
      <xdr:nvSpPr>
        <xdr:cNvPr id="51" name="Retângulo Arredondado 26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81E880C6-C406-4627-806B-874EE371BC0E}"/>
            </a:ext>
          </a:extLst>
        </xdr:cNvPr>
        <xdr:cNvSpPr/>
      </xdr:nvSpPr>
      <xdr:spPr>
        <a:xfrm>
          <a:off x="2875090" y="3810088"/>
          <a:ext cx="1800000" cy="504000"/>
        </a:xfrm>
        <a:prstGeom prst="roundRect">
          <a:avLst>
            <a:gd name="adj" fmla="val 9459"/>
          </a:avLst>
        </a:prstGeom>
        <a:solidFill>
          <a:srgbClr val="008228"/>
        </a:solidFill>
        <a:ln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rtlCol="0" anchor="ctr"/>
        <a:lstStyle/>
        <a:p>
          <a:pPr algn="ctr"/>
          <a:r>
            <a:rPr lang="pt-BR" sz="900" b="1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Debt</a:t>
          </a:r>
        </a:p>
      </xdr:txBody>
    </xdr:sp>
    <xdr:clientData/>
  </xdr:twoCellAnchor>
  <xdr:twoCellAnchor>
    <xdr:from>
      <xdr:col>5</xdr:col>
      <xdr:colOff>67607</xdr:colOff>
      <xdr:row>25</xdr:row>
      <xdr:rowOff>181743</xdr:rowOff>
    </xdr:from>
    <xdr:to>
      <xdr:col>8</xdr:col>
      <xdr:colOff>124533</xdr:colOff>
      <xdr:row>28</xdr:row>
      <xdr:rowOff>114243</xdr:rowOff>
    </xdr:to>
    <xdr:sp macro="" textlink="">
      <xdr:nvSpPr>
        <xdr:cNvPr id="54" name="Retângulo Arredondado 26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18B1E3E5-8DDF-4829-BAA1-0E134E8CAFD5}"/>
            </a:ext>
          </a:extLst>
        </xdr:cNvPr>
        <xdr:cNvSpPr/>
      </xdr:nvSpPr>
      <xdr:spPr>
        <a:xfrm>
          <a:off x="2897893" y="4372743"/>
          <a:ext cx="1812247" cy="504000"/>
        </a:xfrm>
        <a:prstGeom prst="roundRect">
          <a:avLst>
            <a:gd name="adj" fmla="val 9459"/>
          </a:avLst>
        </a:prstGeom>
        <a:solidFill>
          <a:srgbClr val="008228"/>
        </a:solidFill>
        <a:ln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rtlCol="0" anchor="ctr"/>
        <a:lstStyle/>
        <a:p>
          <a:pPr algn="ctr"/>
          <a:r>
            <a:rPr lang="pt-BR" sz="900" b="1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Investments</a:t>
          </a:r>
        </a:p>
      </xdr:txBody>
    </xdr:sp>
    <xdr:clientData/>
  </xdr:twoCellAnchor>
  <xdr:twoCellAnchor>
    <xdr:from>
      <xdr:col>5</xdr:col>
      <xdr:colOff>65687</xdr:colOff>
      <xdr:row>8</xdr:row>
      <xdr:rowOff>49696</xdr:rowOff>
    </xdr:from>
    <xdr:to>
      <xdr:col>11</xdr:col>
      <xdr:colOff>537796</xdr:colOff>
      <xdr:row>10</xdr:row>
      <xdr:rowOff>173936</xdr:rowOff>
    </xdr:to>
    <xdr:sp macro="" textlink="">
      <xdr:nvSpPr>
        <xdr:cNvPr id="56" name="Retângulo Arredondado 1">
          <a:extLst>
            <a:ext uri="{FF2B5EF4-FFF2-40B4-BE49-F238E27FC236}">
              <a16:creationId xmlns:a16="http://schemas.microsoft.com/office/drawing/2014/main" id="{6AB00D2E-3F68-42CB-B3A6-12C57888AB4E}"/>
            </a:ext>
          </a:extLst>
        </xdr:cNvPr>
        <xdr:cNvSpPr/>
      </xdr:nvSpPr>
      <xdr:spPr>
        <a:xfrm>
          <a:off x="2380995" y="1192696"/>
          <a:ext cx="3945070" cy="505240"/>
        </a:xfrm>
        <a:prstGeom prst="roundRect">
          <a:avLst>
            <a:gd name="adj" fmla="val 9474"/>
          </a:avLst>
        </a:prstGeom>
        <a:solidFill>
          <a:srgbClr val="B8E53E"/>
        </a:solidFill>
        <a:ln>
          <a:noFill/>
        </a:ln>
        <a:effectLst>
          <a:outerShdw blurRad="152400" dist="317500" dir="5400000" sx="90000" sy="-19000" rotWithShape="0">
            <a:prstClr val="black">
              <a:alpha val="15000"/>
            </a:prstClr>
          </a:outerShdw>
        </a:effectLst>
        <a:scene3d>
          <a:camera prst="orthographicFront"/>
          <a:lightRig rig="threePt" dir="t"/>
        </a:scene3d>
        <a:sp3d>
          <a:bevelT w="165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rgbClr val="00744D"/>
              </a:solidFill>
              <a:latin typeface="Arial" panose="020B0604020202020204" pitchFamily="34" charset="0"/>
              <a:cs typeface="Arial" panose="020B0604020202020204" pitchFamily="34" charset="0"/>
            </a:rPr>
            <a:t>Financial Data</a:t>
          </a:r>
        </a:p>
      </xdr:txBody>
    </xdr:sp>
    <xdr:clientData/>
  </xdr:twoCellAnchor>
  <xdr:twoCellAnchor>
    <xdr:from>
      <xdr:col>8</xdr:col>
      <xdr:colOff>452688</xdr:colOff>
      <xdr:row>19</xdr:row>
      <xdr:rowOff>186136</xdr:rowOff>
    </xdr:from>
    <xdr:to>
      <xdr:col>11</xdr:col>
      <xdr:colOff>509613</xdr:colOff>
      <xdr:row>22</xdr:row>
      <xdr:rowOff>118636</xdr:rowOff>
    </xdr:to>
    <xdr:sp macro="" textlink="">
      <xdr:nvSpPr>
        <xdr:cNvPr id="42" name="Retângulo Arredondado 26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D96BB933-8E42-BDDF-4536-7BDFC107C950}"/>
            </a:ext>
          </a:extLst>
        </xdr:cNvPr>
        <xdr:cNvSpPr/>
      </xdr:nvSpPr>
      <xdr:spPr>
        <a:xfrm>
          <a:off x="5015163" y="3234136"/>
          <a:ext cx="1800000" cy="504000"/>
        </a:xfrm>
        <a:prstGeom prst="roundRect">
          <a:avLst>
            <a:gd name="adj" fmla="val 9459"/>
          </a:avLst>
        </a:prstGeom>
        <a:solidFill>
          <a:srgbClr val="008228"/>
        </a:solidFill>
        <a:ln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rtlCol="0" anchor="ctr"/>
        <a:lstStyle/>
        <a:p>
          <a:pPr algn="ctr"/>
          <a:r>
            <a:rPr lang="pt-BR" sz="900" b="1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Income</a:t>
          </a:r>
        </a:p>
        <a:p>
          <a:pPr algn="ctr"/>
          <a:r>
            <a:rPr lang="pt-BR" sz="900" b="1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Statement</a:t>
          </a:r>
          <a:endParaRPr lang="pt-BR" sz="9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452688</xdr:colOff>
      <xdr:row>22</xdr:row>
      <xdr:rowOff>187301</xdr:rowOff>
    </xdr:from>
    <xdr:to>
      <xdr:col>11</xdr:col>
      <xdr:colOff>509613</xdr:colOff>
      <xdr:row>25</xdr:row>
      <xdr:rowOff>119801</xdr:rowOff>
    </xdr:to>
    <xdr:sp macro="" textlink="">
      <xdr:nvSpPr>
        <xdr:cNvPr id="44" name="Retângulo Arredondado 26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E7C001B7-94BE-C5B6-0413-27823DE35F4B}"/>
            </a:ext>
          </a:extLst>
        </xdr:cNvPr>
        <xdr:cNvSpPr/>
      </xdr:nvSpPr>
      <xdr:spPr>
        <a:xfrm>
          <a:off x="5015163" y="3806801"/>
          <a:ext cx="1800000" cy="504000"/>
        </a:xfrm>
        <a:prstGeom prst="roundRect">
          <a:avLst>
            <a:gd name="adj" fmla="val 9459"/>
          </a:avLst>
        </a:prstGeom>
        <a:solidFill>
          <a:srgbClr val="008228"/>
        </a:solidFill>
        <a:ln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rtlCol="0" anchor="ctr"/>
        <a:lstStyle/>
        <a:p>
          <a:pPr algn="ctr"/>
          <a:r>
            <a:rPr lang="pt-BR" sz="900" b="1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Cash Flow</a:t>
          </a:r>
        </a:p>
        <a:p>
          <a:pPr algn="ctr"/>
          <a:r>
            <a:rPr lang="pt-BR" sz="900" b="1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Statement</a:t>
          </a:r>
          <a:endParaRPr lang="pt-BR" sz="9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452688</xdr:colOff>
      <xdr:row>25</xdr:row>
      <xdr:rowOff>178943</xdr:rowOff>
    </xdr:from>
    <xdr:to>
      <xdr:col>11</xdr:col>
      <xdr:colOff>509613</xdr:colOff>
      <xdr:row>28</xdr:row>
      <xdr:rowOff>111443</xdr:rowOff>
    </xdr:to>
    <xdr:sp macro="" textlink="">
      <xdr:nvSpPr>
        <xdr:cNvPr id="52" name="Retângulo Arredondado 26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B4ED79AA-83BA-7790-63EE-95F7AE7743C1}"/>
            </a:ext>
          </a:extLst>
        </xdr:cNvPr>
        <xdr:cNvSpPr/>
      </xdr:nvSpPr>
      <xdr:spPr>
        <a:xfrm>
          <a:off x="5015163" y="4369943"/>
          <a:ext cx="1800000" cy="504000"/>
        </a:xfrm>
        <a:prstGeom prst="roundRect">
          <a:avLst>
            <a:gd name="adj" fmla="val 9459"/>
          </a:avLst>
        </a:prstGeom>
        <a:solidFill>
          <a:srgbClr val="008228"/>
        </a:solidFill>
        <a:ln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rtlCol="0" anchor="ctr"/>
        <a:lstStyle/>
        <a:p>
          <a:pPr algn="ctr"/>
          <a:r>
            <a:rPr lang="pt-BR" sz="900" b="1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Stocks Overview</a:t>
          </a:r>
          <a:endParaRPr lang="pt-BR" sz="9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0</xdr:colOff>
      <xdr:row>6</xdr:row>
      <xdr:rowOff>123825</xdr:rowOff>
    </xdr:to>
    <xdr:grpSp>
      <xdr:nvGrpSpPr>
        <xdr:cNvPr id="343" name="Agrupar 5">
          <a:extLst>
            <a:ext uri="{FF2B5EF4-FFF2-40B4-BE49-F238E27FC236}">
              <a16:creationId xmlns:a16="http://schemas.microsoft.com/office/drawing/2014/main" id="{CADE2846-EC64-7DD0-47F4-9C5117FA3600}"/>
            </a:ext>
          </a:extLst>
        </xdr:cNvPr>
        <xdr:cNvGrpSpPr/>
      </xdr:nvGrpSpPr>
      <xdr:grpSpPr>
        <a:xfrm>
          <a:off x="0" y="0"/>
          <a:ext cx="7804547" cy="1266825"/>
          <a:chOff x="0" y="0"/>
          <a:chExt cx="7824107" cy="1266825"/>
        </a:xfrm>
      </xdr:grpSpPr>
      <xdr:grpSp>
        <xdr:nvGrpSpPr>
          <xdr:cNvPr id="344" name="Agrupar 3">
            <a:extLst>
              <a:ext uri="{FF2B5EF4-FFF2-40B4-BE49-F238E27FC236}">
                <a16:creationId xmlns:a16="http://schemas.microsoft.com/office/drawing/2014/main" id="{30F23A53-EFA3-A967-13C1-567873CA1E1C}"/>
              </a:ext>
            </a:extLst>
          </xdr:cNvPr>
          <xdr:cNvGrpSpPr/>
        </xdr:nvGrpSpPr>
        <xdr:grpSpPr>
          <a:xfrm>
            <a:off x="0" y="0"/>
            <a:ext cx="7824107" cy="1266825"/>
            <a:chOff x="0" y="0"/>
            <a:chExt cx="7781925" cy="964406"/>
          </a:xfrm>
        </xdr:grpSpPr>
        <xdr:sp macro="" textlink="">
          <xdr:nvSpPr>
            <xdr:cNvPr id="345" name="Retângulo 76">
              <a:extLst>
                <a:ext uri="{FF2B5EF4-FFF2-40B4-BE49-F238E27FC236}">
                  <a16:creationId xmlns:a16="http://schemas.microsoft.com/office/drawing/2014/main" id="{C4A784F6-B110-0243-9E59-53256EEA663D}"/>
                </a:ext>
              </a:extLst>
            </xdr:cNvPr>
            <xdr:cNvSpPr/>
          </xdr:nvSpPr>
          <xdr:spPr>
            <a:xfrm>
              <a:off x="0" y="0"/>
              <a:ext cx="7781925" cy="964406"/>
            </a:xfrm>
            <a:prstGeom prst="rect">
              <a:avLst/>
            </a:prstGeom>
            <a:gradFill flip="none" rotWithShape="1">
              <a:gsLst>
                <a:gs pos="14536">
                  <a:srgbClr val="B8E53E"/>
                </a:gs>
                <a:gs pos="1000">
                  <a:srgbClr val="D7F83C"/>
                </a:gs>
                <a:gs pos="95000">
                  <a:srgbClr val="00744D"/>
                </a:gs>
              </a:gsLst>
              <a:lin ang="16200000" scaled="1"/>
              <a:tileRect/>
            </a:gra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/>
            </a:p>
          </xdr:txBody>
        </xdr:sp>
        <xdr:pic>
          <xdr:nvPicPr>
            <xdr:cNvPr id="346" name="Elements">
              <a:extLst>
                <a:ext uri="{FF2B5EF4-FFF2-40B4-BE49-F238E27FC236}">
                  <a16:creationId xmlns:a16="http://schemas.microsoft.com/office/drawing/2014/main" id="{923FA114-181F-45E8-9CC6-DE553421D409}"/>
                </a:ext>
              </a:extLst>
            </xdr:cNvPr>
            <xdr:cNvPicPr>
              <a:picLocks/>
            </xdr:cNvPicPr>
          </xdr:nvPicPr>
          <xdr:blipFill rotWithShape="1">
            <a:blip xmlns:r="http://schemas.openxmlformats.org/officeDocument/2006/relationships" r:embed="rId23" cstate="email">
              <a:alphaModFix amt="31000"/>
              <a:extLst>
                <a:ext uri="{28A0092B-C50C-407E-A947-70E740481C1C}">
                  <a14:useLocalDpi xmlns:a14="http://schemas.microsoft.com/office/drawing/2010/main"/>
                </a:ext>
              </a:extLst>
            </a:blip>
            <a:srcRect l="583" t="47588" r="15070" b="9748"/>
            <a:stretch/>
          </xdr:blipFill>
          <xdr:spPr>
            <a:xfrm>
              <a:off x="2072374" y="9525"/>
              <a:ext cx="5706835" cy="828675"/>
            </a:xfrm>
            <a:prstGeom prst="rect">
              <a:avLst/>
            </a:prstGeom>
          </xdr:spPr>
        </xdr:pic>
        <xdr:sp macro="" textlink="">
          <xdr:nvSpPr>
            <xdr:cNvPr id="347" name="CaixaDeTexto 33">
              <a:extLst>
                <a:ext uri="{FF2B5EF4-FFF2-40B4-BE49-F238E27FC236}">
                  <a16:creationId xmlns:a16="http://schemas.microsoft.com/office/drawing/2014/main" id="{00000000-0008-0000-0000-000022000000}"/>
                </a:ext>
                <a:ext uri="{147F2762-F138-4A5C-976F-8EAC2B608ADB}">
                  <a16:predDERef xmlns:a16="http://schemas.microsoft.com/office/drawing/2014/main" pred="{00000000-0008-0000-0000-000021000000}"/>
                </a:ext>
              </a:extLst>
            </xdr:cNvPr>
            <xdr:cNvSpPr txBox="1"/>
          </xdr:nvSpPr>
          <xdr:spPr>
            <a:xfrm>
              <a:off x="1266825" y="166239"/>
              <a:ext cx="6229350" cy="591344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marL="0" indent="0" algn="ctr"/>
              <a:r>
                <a:rPr lang="en-US" sz="4000" b="1">
                  <a:solidFill>
                    <a:schemeClr val="bg1"/>
                  </a:solidFill>
                  <a:latin typeface="+mj-lt"/>
                  <a:ea typeface="+mj-lt"/>
                  <a:cs typeface="+mj-lt"/>
                </a:rPr>
                <a:t>RESULTS </a:t>
              </a:r>
              <a:r>
                <a:rPr lang="en-US" sz="4000" b="1">
                  <a:solidFill>
                    <a:schemeClr val="bg1"/>
                  </a:solidFill>
                  <a:latin typeface="Arial" panose="020B0604020202020204" pitchFamily="34" charset="0"/>
                  <a:ea typeface="+mj-lt"/>
                  <a:cs typeface="Arial" panose="020B0604020202020204" pitchFamily="34" charset="0"/>
                </a:rPr>
                <a:t>1</a:t>
              </a:r>
              <a:r>
                <a:rPr lang="en-US" sz="4000" b="1" i="0" u="none" strike="noStrike">
                  <a:solidFill>
                    <a:schemeClr val="bg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Q26</a:t>
              </a:r>
              <a:endParaRPr lang="en-US" sz="4000" b="1" i="0" u="none" strike="noStrike">
                <a:solidFill>
                  <a:schemeClr val="bg1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</xdr:grpSp>
      <xdr:sp macro="" textlink="">
        <xdr:nvSpPr>
          <xdr:cNvPr id="348" name="CaixaDeTexto 1">
            <a:extLst>
              <a:ext uri="{FF2B5EF4-FFF2-40B4-BE49-F238E27FC236}">
                <a16:creationId xmlns:a16="http://schemas.microsoft.com/office/drawing/2014/main" id="{8A1CB9F2-CFE2-4B6F-A0CC-9D700CAE3BCB}"/>
              </a:ext>
            </a:extLst>
          </xdr:cNvPr>
          <xdr:cNvSpPr txBox="1"/>
        </xdr:nvSpPr>
        <xdr:spPr>
          <a:xfrm>
            <a:off x="0" y="495300"/>
            <a:ext cx="5528268" cy="193063"/>
          </a:xfrm>
          <a:prstGeom prst="rect">
            <a:avLst/>
          </a:prstGeom>
          <a:noFill/>
        </xdr:spPr>
        <xdr:txBody>
          <a:bodyPr wrap="square">
            <a:no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rtl="0"/>
            <a:r>
              <a:rPr kumimoji="0" lang="en-US" sz="2000" b="1" i="0" u="none" strike="noStrike" kern="0" cap="none" spc="0" normalizeH="0" baseline="0">
                <a:ln>
                  <a:noFill/>
                </a:ln>
                <a:solidFill>
                  <a:srgbClr val="006C21"/>
                </a:solidFill>
                <a:effectLst/>
                <a:uLnTx/>
                <a:uFillTx/>
                <a:latin typeface="Bradley Hand ITC" panose="03070402050302030203" pitchFamily="66" charset="0"/>
                <a:cs typeface="Dreaming Outloud Script Pro" panose="020B0604020202020204" pitchFamily="66" charset="0"/>
              </a:rPr>
              <a:t>Transf    rming lives   </a:t>
            </a:r>
          </a:p>
          <a:p>
            <a:pPr rtl="0"/>
            <a:r>
              <a:rPr kumimoji="0" lang="en-US" sz="2000" b="1" i="0" u="none" strike="noStrike" kern="0" cap="none" spc="0" normalizeH="0" baseline="0">
                <a:ln>
                  <a:noFill/>
                </a:ln>
                <a:solidFill>
                  <a:srgbClr val="006C21"/>
                </a:solidFill>
                <a:effectLst/>
                <a:uLnTx/>
                <a:uFillTx/>
                <a:latin typeface="Bradley Hand ITC" panose="03070402050302030203" pitchFamily="66" charset="0"/>
                <a:cs typeface="Dreaming Outloud Script Pro" panose="020B0604020202020204" pitchFamily="66" charset="0"/>
              </a:rPr>
              <a:t>with our energy</a:t>
            </a:r>
            <a:endParaRPr lang="en-US" sz="2000" b="1" kern="0">
              <a:solidFill>
                <a:srgbClr val="006C21"/>
              </a:solidFill>
              <a:latin typeface="Bradley Hand ITC" panose="03070402050302030203" pitchFamily="66" charset="0"/>
              <a:cs typeface="Dreaming Outloud Script Pro" panose="020B0604020202020204" pitchFamily="66" charset="0"/>
            </a:endParaRPr>
          </a:p>
        </xdr:txBody>
      </xdr:sp>
      <xdr:pic>
        <xdr:nvPicPr>
          <xdr:cNvPr id="349" name="Imagem 2">
            <a:extLst>
              <a:ext uri="{FF2B5EF4-FFF2-40B4-BE49-F238E27FC236}">
                <a16:creationId xmlns:a16="http://schemas.microsoft.com/office/drawing/2014/main" id="{57EA58B7-80C6-4D73-A2DD-397E41FD0C4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4">
            <a:extLst>
              <a:ext uri="{BEBA8EAE-BF5A-486C-A8C5-ECC9F3942E4B}">
                <a14:imgProps xmlns:a14="http://schemas.microsoft.com/office/drawing/2010/main">
                  <a14:imgLayer r:embed="rId25">
                    <a14:imgEffect>
                      <a14:backgroundRemoval t="10000" b="90000" l="10000" r="90000">
                        <a14:foregroundMark x1="66667" y1="19048" x2="63636" y2="23810"/>
                        <a14:foregroundMark x1="51515" y1="23810" x2="54545" y2="80952"/>
                        <a14:foregroundMark x1="87879" y1="42857" x2="15152" y2="38095"/>
                      </a14:backgroundRemoval>
                    </a14:imgEffect>
                  </a14:imgLayer>
                </a14:imgProps>
              </a:ext>
            </a:extLst>
          </a:blip>
          <a:stretch>
            <a:fillRect/>
          </a:stretch>
        </xdr:blipFill>
        <xdr:spPr>
          <a:xfrm flipH="1">
            <a:off x="936871" y="657593"/>
            <a:ext cx="102531" cy="103623"/>
          </a:xfrm>
          <a:prstGeom prst="rect">
            <a:avLst/>
          </a:prstGeom>
        </xdr:spPr>
      </xdr:pic>
      <xdr:sp macro="" textlink="">
        <xdr:nvSpPr>
          <xdr:cNvPr id="350" name="Retângulo: Cantos Arredondados 4">
            <a:extLst>
              <a:ext uri="{FF2B5EF4-FFF2-40B4-BE49-F238E27FC236}">
                <a16:creationId xmlns:a16="http://schemas.microsoft.com/office/drawing/2014/main" id="{D2DF69A6-95E3-440E-8D07-8E0720D0C27A}"/>
              </a:ext>
            </a:extLst>
          </xdr:cNvPr>
          <xdr:cNvSpPr/>
        </xdr:nvSpPr>
        <xdr:spPr>
          <a:xfrm>
            <a:off x="832757" y="647700"/>
            <a:ext cx="215396" cy="119275"/>
          </a:xfrm>
          <a:prstGeom prst="roundRect">
            <a:avLst>
              <a:gd name="adj" fmla="val 42451"/>
            </a:avLst>
          </a:prstGeom>
          <a:noFill/>
          <a:ln w="12700" cap="flat" cmpd="sng" algn="ctr">
            <a:solidFill>
              <a:srgbClr val="006C21"/>
            </a:solidFill>
            <a:prstDash val="solid"/>
            <a:miter lim="800000"/>
          </a:ln>
          <a:effectLst/>
        </xdr:spPr>
        <xdr:txBody>
          <a:bodyPr wrap="square" rtlCol="0" anchor="ctr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en-US" sz="1100" b="0" i="0" u="none" strike="noStrike" kern="0" cap="none" spc="0" normalizeH="0" baseline="0">
              <a:ln>
                <a:noFill/>
              </a:ln>
              <a:solidFill>
                <a:srgbClr val="0033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endParaRPr>
          </a:p>
        </xdr:txBody>
      </xdr:sp>
    </xdr:grpSp>
    <xdr:clientData/>
  </xdr:twoCellAnchor>
  <xdr:twoCellAnchor editAs="oneCell">
    <xdr:from>
      <xdr:col>0</xdr:col>
      <xdr:colOff>89297</xdr:colOff>
      <xdr:row>0</xdr:row>
      <xdr:rowOff>71439</xdr:rowOff>
    </xdr:from>
    <xdr:to>
      <xdr:col>3</xdr:col>
      <xdr:colOff>15478</xdr:colOff>
      <xdr:row>3</xdr:row>
      <xdr:rowOff>5031</xdr:rowOff>
    </xdr:to>
    <xdr:pic>
      <xdr:nvPicPr>
        <xdr:cNvPr id="120" name="Imagem 6">
          <a:extLst>
            <a:ext uri="{FF2B5EF4-FFF2-40B4-BE49-F238E27FC236}">
              <a16:creationId xmlns:a16="http://schemas.microsoft.com/office/drawing/2014/main" id="{A2D4C55E-EFB6-DD2F-1218-C84F90D688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89297" y="71439"/>
          <a:ext cx="1583531" cy="50509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1860177</xdr:colOff>
      <xdr:row>1</xdr:row>
      <xdr:rowOff>6491</xdr:rowOff>
    </xdr:from>
    <xdr:to>
      <xdr:col>8</xdr:col>
      <xdr:colOff>816429</xdr:colOff>
      <xdr:row>4</xdr:row>
      <xdr:rowOff>184073</xdr:rowOff>
    </xdr:to>
    <xdr:sp macro="" textlink="">
      <xdr:nvSpPr>
        <xdr:cNvPr id="19" name="CaixaDeTexto 18">
          <a:extLst>
            <a:ext uri="{FF2B5EF4-FFF2-40B4-BE49-F238E27FC236}">
              <a16:creationId xmlns:a16="http://schemas.microsoft.com/office/drawing/2014/main" id="{A52223EE-EB70-4B26-B39F-10B8FACBB10D}"/>
            </a:ext>
            <a:ext uri="{147F2762-F138-4A5C-976F-8EAC2B608ADB}">
              <a16:predDERef xmlns:a16="http://schemas.microsoft.com/office/drawing/2014/main" pred="{00000000-0008-0000-0000-000021000000}"/>
            </a:ext>
          </a:extLst>
        </xdr:cNvPr>
        <xdr:cNvSpPr txBox="1"/>
      </xdr:nvSpPr>
      <xdr:spPr>
        <a:xfrm>
          <a:off x="2521324" y="196991"/>
          <a:ext cx="8503664" cy="7490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t-BR" sz="2400" b="1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Calibri Light" panose="020F0302020204030204"/>
              <a:ea typeface="+mj-lt"/>
              <a:cs typeface="Calibri Light" panose="020F0302020204030204"/>
            </a:rPr>
            <a:t>COSTS AND EXPENSES</a:t>
          </a:r>
          <a:endParaRPr kumimoji="0" lang="en-US" sz="2400" b="1" i="0" u="none" strike="noStrike" kern="0" cap="none" spc="0" normalizeH="0" baseline="0" noProof="0">
            <a:ln>
              <a:noFill/>
            </a:ln>
            <a:solidFill>
              <a:prstClr val="white"/>
            </a:solidFill>
            <a:effectLst/>
            <a:uLnTx/>
            <a:uFillTx/>
            <a:latin typeface="Calibri Light" panose="020F0302020204030204"/>
            <a:ea typeface="+mj-lt"/>
            <a:cs typeface="Calibri Light" panose="020F0302020204030204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32489</xdr:colOff>
      <xdr:row>6</xdr:row>
      <xdr:rowOff>0</xdr:rowOff>
    </xdr:to>
    <xdr:sp macro="" textlink="">
      <xdr:nvSpPr>
        <xdr:cNvPr id="21" name="Retângulo 20">
          <a:extLst>
            <a:ext uri="{FF2B5EF4-FFF2-40B4-BE49-F238E27FC236}">
              <a16:creationId xmlns:a16="http://schemas.microsoft.com/office/drawing/2014/main" id="{FDE6FD94-C08E-4376-8BA3-629466018FA7}"/>
            </a:ext>
          </a:extLst>
        </xdr:cNvPr>
        <xdr:cNvSpPr/>
      </xdr:nvSpPr>
      <xdr:spPr>
        <a:xfrm>
          <a:off x="0" y="0"/>
          <a:ext cx="12168460" cy="1143000"/>
        </a:xfrm>
        <a:prstGeom prst="rect">
          <a:avLst/>
        </a:prstGeom>
        <a:gradFill flip="none" rotWithShape="1">
          <a:gsLst>
            <a:gs pos="14536">
              <a:srgbClr val="B8E53E"/>
            </a:gs>
            <a:gs pos="1000">
              <a:srgbClr val="D7F83C"/>
            </a:gs>
            <a:gs pos="95000">
              <a:srgbClr val="00744D"/>
            </a:gs>
          </a:gsLst>
          <a:lin ang="16200000" scaled="1"/>
          <a:tileRect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pt-BR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pt-BR"/>
        </a:p>
      </xdr:txBody>
    </xdr:sp>
    <xdr:clientData/>
  </xdr:twoCellAnchor>
  <xdr:twoCellAnchor>
    <xdr:from>
      <xdr:col>1</xdr:col>
      <xdr:colOff>1392237</xdr:colOff>
      <xdr:row>1</xdr:row>
      <xdr:rowOff>6491</xdr:rowOff>
    </xdr:from>
    <xdr:to>
      <xdr:col>9</xdr:col>
      <xdr:colOff>172616</xdr:colOff>
      <xdr:row>4</xdr:row>
      <xdr:rowOff>184073</xdr:rowOff>
    </xdr:to>
    <xdr:sp macro="" textlink="">
      <xdr:nvSpPr>
        <xdr:cNvPr id="22" name="CaixaDeTexto 21">
          <a:extLst>
            <a:ext uri="{FF2B5EF4-FFF2-40B4-BE49-F238E27FC236}">
              <a16:creationId xmlns:a16="http://schemas.microsoft.com/office/drawing/2014/main" id="{E840A409-F556-4093-87DB-48069EE3F571}"/>
            </a:ext>
            <a:ext uri="{147F2762-F138-4A5C-976F-8EAC2B608ADB}">
              <a16:predDERef xmlns:a16="http://schemas.microsoft.com/office/drawing/2014/main" pred="{00000000-0008-0000-0000-000021000000}"/>
            </a:ext>
          </a:extLst>
        </xdr:cNvPr>
        <xdr:cNvSpPr txBox="1"/>
      </xdr:nvSpPr>
      <xdr:spPr>
        <a:xfrm>
          <a:off x="2053384" y="196991"/>
          <a:ext cx="9291497" cy="7490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pt-BR" sz="2400" b="1">
              <a:solidFill>
                <a:schemeClr val="bg1"/>
              </a:solidFill>
              <a:latin typeface="+mj-lt"/>
              <a:ea typeface="+mj-lt"/>
              <a:cs typeface="+mj-lt"/>
            </a:rPr>
            <a:t>COSTS</a:t>
          </a:r>
          <a:r>
            <a:rPr lang="pt-BR" sz="2400" b="1" baseline="0">
              <a:solidFill>
                <a:schemeClr val="bg1"/>
              </a:solidFill>
              <a:latin typeface="+mj-lt"/>
              <a:ea typeface="+mj-lt"/>
              <a:cs typeface="+mj-lt"/>
            </a:rPr>
            <a:t> AND EXPENSES</a:t>
          </a:r>
          <a:endParaRPr lang="en-US" sz="2400" b="1">
            <a:solidFill>
              <a:schemeClr val="bg1"/>
            </a:solidFill>
            <a:latin typeface="+mj-lt"/>
            <a:ea typeface="+mj-lt"/>
            <a:cs typeface="+mj-lt"/>
          </a:endParaRPr>
        </a:p>
      </xdr:txBody>
    </xdr:sp>
    <xdr:clientData/>
  </xdr:twoCellAnchor>
  <xdr:twoCellAnchor>
    <xdr:from>
      <xdr:col>0</xdr:col>
      <xdr:colOff>163284</xdr:colOff>
      <xdr:row>2</xdr:row>
      <xdr:rowOff>68036</xdr:rowOff>
    </xdr:from>
    <xdr:to>
      <xdr:col>1</xdr:col>
      <xdr:colOff>3066203</xdr:colOff>
      <xdr:row>3</xdr:row>
      <xdr:rowOff>66021</xdr:rowOff>
    </xdr:to>
    <xdr:sp macro="" textlink="">
      <xdr:nvSpPr>
        <xdr:cNvPr id="23" name="CaixaDeTexto 10">
          <a:extLst>
            <a:ext uri="{FF2B5EF4-FFF2-40B4-BE49-F238E27FC236}">
              <a16:creationId xmlns:a16="http://schemas.microsoft.com/office/drawing/2014/main" id="{0C07AF10-FE28-4213-93E0-1223137B2EA7}"/>
            </a:ext>
          </a:extLst>
        </xdr:cNvPr>
        <xdr:cNvSpPr txBox="1"/>
      </xdr:nvSpPr>
      <xdr:spPr>
        <a:xfrm>
          <a:off x="163284" y="449036"/>
          <a:ext cx="3564066" cy="188485"/>
        </a:xfrm>
        <a:prstGeom prst="rect">
          <a:avLst/>
        </a:prstGeom>
        <a:noFill/>
      </xdr:spPr>
      <xdr:txBody>
        <a:bodyPr wrap="square">
          <a:noAutofit/>
        </a:bodyPr>
        <a:lstStyle>
          <a:defPPr>
            <a:defRPr lang="pt-BR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rtl="0"/>
          <a:r>
            <a:rPr kumimoji="0" lang="en-US" sz="2000" b="1" i="0" u="none" strike="noStrike" kern="0" cap="none" spc="0" normalizeH="0" baseline="0">
              <a:ln>
                <a:noFill/>
              </a:ln>
              <a:solidFill>
                <a:srgbClr val="006C21"/>
              </a:solidFill>
              <a:effectLst/>
              <a:uLnTx/>
              <a:uFillTx/>
              <a:latin typeface="Bradley Hand ITC" panose="03070402050302030203" pitchFamily="66" charset="0"/>
              <a:cs typeface="Dreaming Outloud Script Pro" panose="020B0604020202020204" pitchFamily="66" charset="0"/>
            </a:rPr>
            <a:t>Transf    rming lives   </a:t>
          </a:r>
        </a:p>
        <a:p>
          <a:pPr rtl="0"/>
          <a:r>
            <a:rPr kumimoji="0" lang="en-US" sz="2000" b="1" i="0" u="none" strike="noStrike" kern="0" cap="none" spc="0" normalizeH="0" baseline="0">
              <a:ln>
                <a:noFill/>
              </a:ln>
              <a:solidFill>
                <a:srgbClr val="006C21"/>
              </a:solidFill>
              <a:effectLst/>
              <a:uLnTx/>
              <a:uFillTx/>
              <a:latin typeface="Bradley Hand ITC" panose="03070402050302030203" pitchFamily="66" charset="0"/>
              <a:cs typeface="Dreaming Outloud Script Pro" panose="020B0604020202020204" pitchFamily="66" charset="0"/>
            </a:rPr>
            <a:t>with our energy</a:t>
          </a:r>
          <a:endParaRPr lang="en-US" sz="2000" b="1" kern="0">
            <a:solidFill>
              <a:srgbClr val="006C21"/>
            </a:solidFill>
            <a:latin typeface="Bradley Hand ITC" panose="03070402050302030203" pitchFamily="66" charset="0"/>
            <a:cs typeface="Dreaming Outloud Script Pro" panose="020B0604020202020204" pitchFamily="66" charset="0"/>
          </a:endParaRPr>
        </a:p>
      </xdr:txBody>
    </xdr:sp>
    <xdr:clientData/>
  </xdr:twoCellAnchor>
  <xdr:twoCellAnchor>
    <xdr:from>
      <xdr:col>8</xdr:col>
      <xdr:colOff>795618</xdr:colOff>
      <xdr:row>1</xdr:row>
      <xdr:rowOff>145675</xdr:rowOff>
    </xdr:from>
    <xdr:to>
      <xdr:col>10</xdr:col>
      <xdr:colOff>801</xdr:colOff>
      <xdr:row>7</xdr:row>
      <xdr:rowOff>54104</xdr:rowOff>
    </xdr:to>
    <xdr:grpSp>
      <xdr:nvGrpSpPr>
        <xdr:cNvPr id="26" name="Agrupar 25">
          <a:extLst>
            <a:ext uri="{FF2B5EF4-FFF2-40B4-BE49-F238E27FC236}">
              <a16:creationId xmlns:a16="http://schemas.microsoft.com/office/drawing/2014/main" id="{774A431B-4C9E-A66E-DF76-0A0E383E342A}"/>
            </a:ext>
          </a:extLst>
        </xdr:cNvPr>
        <xdr:cNvGrpSpPr/>
      </xdr:nvGrpSpPr>
      <xdr:grpSpPr>
        <a:xfrm>
          <a:off x="11004177" y="336175"/>
          <a:ext cx="1132595" cy="1051429"/>
          <a:chOff x="9144000" y="1098175"/>
          <a:chExt cx="1132595" cy="1051429"/>
        </a:xfrm>
      </xdr:grpSpPr>
      <xdr:sp macro="" textlink="">
        <xdr:nvSpPr>
          <xdr:cNvPr id="25" name="Seta para a Direita 10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DB16145D-7E18-45C5-BE50-F6CB1B159978}"/>
              </a:ext>
            </a:extLst>
          </xdr:cNvPr>
          <xdr:cNvSpPr/>
        </xdr:nvSpPr>
        <xdr:spPr>
          <a:xfrm rot="10800000">
            <a:off x="9144000" y="1098175"/>
            <a:ext cx="741120" cy="492112"/>
          </a:xfrm>
          <a:prstGeom prst="rightArrow">
            <a:avLst>
              <a:gd name="adj1" fmla="val 53502"/>
              <a:gd name="adj2" fmla="val 45694"/>
            </a:avLst>
          </a:prstGeom>
          <a:solidFill>
            <a:srgbClr val="B8E53E"/>
          </a:solidFill>
          <a:ln w="9525" cap="flat" cmpd="sng" algn="ctr">
            <a:solidFill>
              <a:srgbClr val="00744D"/>
            </a:solidFill>
            <a:prstDash val="solid"/>
            <a:round/>
            <a:headEnd type="none" w="med" len="med"/>
            <a:tailEnd type="none" w="med" len="med"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accent1"/>
          </a:fontRef>
        </xdr:style>
        <xdr:txBody>
          <a:bodyPr vertOverflow="clip" horzOverflow="clip" rtlCol="0" anchor="t"/>
          <a:lstStyle/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pt-BR" sz="105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endParaRPr>
          </a:p>
        </xdr:txBody>
      </xdr:sp>
      <xdr:sp macro="" textlink="">
        <xdr:nvSpPr>
          <xdr:cNvPr id="24" name="Retângulo Arredondado 9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961B7732-BE30-4B02-84B0-7AFFE6E1EB32}"/>
              </a:ext>
            </a:extLst>
          </xdr:cNvPr>
          <xdr:cNvSpPr/>
        </xdr:nvSpPr>
        <xdr:spPr>
          <a:xfrm>
            <a:off x="9192583" y="1240798"/>
            <a:ext cx="1084012" cy="908806"/>
          </a:xfrm>
          <a:prstGeom prst="roundRect">
            <a:avLst>
              <a:gd name="adj" fmla="val 9474"/>
            </a:avLst>
          </a:prstGeom>
          <a:no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accent1"/>
          </a:fontRef>
        </xdr:style>
        <xdr:txBody>
          <a:bodyPr vertOverflow="clip" horzOverflow="clip" rtlCol="0" anchor="t"/>
          <a:lstStyle/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pt-BR" sz="1200" b="1" i="0" u="none" strike="noStrike" kern="0" cap="none" spc="0" normalizeH="0" baseline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INDEX</a:t>
            </a:r>
            <a:endParaRPr kumimoji="0" lang="pt-BR" sz="800" b="1" i="0" u="none" strike="noStrike" kern="0" cap="none" spc="0" normalizeH="0" baseline="0">
              <a:ln>
                <a:noFill/>
              </a:ln>
              <a:solidFill>
                <a:srgbClr val="00744D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  <a:p>
            <a:pPr marL="0" marR="0" lvl="0" indent="0" algn="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pt-BR" sz="800" b="1" i="0" u="none" strike="noStrike" kern="0" cap="none" spc="0" normalizeH="0" baseline="0" noProof="0">
              <a:ln>
                <a:noFill/>
              </a:ln>
              <a:solidFill>
                <a:srgbClr val="00744D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xdr:txBody>
      </xdr:sp>
    </xdr:grpSp>
    <xdr:clientData/>
  </xdr:twoCellAnchor>
  <xdr:twoCellAnchor>
    <xdr:from>
      <xdr:col>1</xdr:col>
      <xdr:colOff>462702</xdr:colOff>
      <xdr:row>3</xdr:row>
      <xdr:rowOff>43293</xdr:rowOff>
    </xdr:from>
    <xdr:to>
      <xdr:col>1</xdr:col>
      <xdr:colOff>565233</xdr:colOff>
      <xdr:row>3</xdr:row>
      <xdr:rowOff>144622</xdr:rowOff>
    </xdr:to>
    <xdr:pic>
      <xdr:nvPicPr>
        <xdr:cNvPr id="27" name="Imagem 26">
          <a:extLst>
            <a:ext uri="{FF2B5EF4-FFF2-40B4-BE49-F238E27FC236}">
              <a16:creationId xmlns:a16="http://schemas.microsoft.com/office/drawing/2014/main" id="{935E532B-5EA0-4350-8D53-282A51D76E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10000" b="90000" l="10000" r="90000">
                      <a14:foregroundMark x1="66667" y1="19048" x2="63636" y2="23810"/>
                      <a14:foregroundMark x1="51515" y1="23810" x2="54545" y2="80952"/>
                      <a14:foregroundMark x1="87879" y1="42857" x2="15152" y2="38095"/>
                    </a14:backgroundRemoval>
                  </a14:imgEffect>
                </a14:imgLayer>
              </a14:imgProps>
            </a:ext>
          </a:extLst>
        </a:blip>
        <a:stretch>
          <a:fillRect/>
        </a:stretch>
      </xdr:blipFill>
      <xdr:spPr>
        <a:xfrm flipH="1">
          <a:off x="1123849" y="614793"/>
          <a:ext cx="102531" cy="101329"/>
        </a:xfrm>
        <a:prstGeom prst="rect">
          <a:avLst/>
        </a:prstGeom>
      </xdr:spPr>
    </xdr:pic>
    <xdr:clientData/>
  </xdr:twoCellAnchor>
  <xdr:twoCellAnchor>
    <xdr:from>
      <xdr:col>1</xdr:col>
      <xdr:colOff>358588</xdr:colOff>
      <xdr:row>3</xdr:row>
      <xdr:rowOff>33618</xdr:rowOff>
    </xdr:from>
    <xdr:to>
      <xdr:col>1</xdr:col>
      <xdr:colOff>573984</xdr:colOff>
      <xdr:row>3</xdr:row>
      <xdr:rowOff>150253</xdr:rowOff>
    </xdr:to>
    <xdr:sp macro="" textlink="">
      <xdr:nvSpPr>
        <xdr:cNvPr id="28" name="Retângulo: Cantos Arredondados 27">
          <a:extLst>
            <a:ext uri="{FF2B5EF4-FFF2-40B4-BE49-F238E27FC236}">
              <a16:creationId xmlns:a16="http://schemas.microsoft.com/office/drawing/2014/main" id="{33934266-CC1A-4589-99AF-0E6122576A13}"/>
            </a:ext>
          </a:extLst>
        </xdr:cNvPr>
        <xdr:cNvSpPr/>
      </xdr:nvSpPr>
      <xdr:spPr>
        <a:xfrm>
          <a:off x="1019735" y="605118"/>
          <a:ext cx="215396" cy="116635"/>
        </a:xfrm>
        <a:prstGeom prst="roundRect">
          <a:avLst>
            <a:gd name="adj" fmla="val 42451"/>
          </a:avLst>
        </a:prstGeom>
        <a:noFill/>
        <a:ln w="12700" cap="flat" cmpd="sng" algn="ctr">
          <a:solidFill>
            <a:srgbClr val="006C21"/>
          </a:solidFill>
          <a:prstDash val="solid"/>
          <a:miter lim="800000"/>
        </a:ln>
        <a:effectLst/>
      </xdr:spPr>
      <xdr:txBody>
        <a:bodyPr wrap="square" rtlCol="0" anchor="ctr"/>
        <a:lstStyle>
          <a:defPPr>
            <a:defRPr lang="pt-BR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>
            <a:ln>
              <a:noFill/>
            </a:ln>
            <a:solidFill>
              <a:srgbClr val="0033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502432</xdr:colOff>
      <xdr:row>0</xdr:row>
      <xdr:rowOff>123273</xdr:rowOff>
    </xdr:from>
    <xdr:to>
      <xdr:col>1</xdr:col>
      <xdr:colOff>873944</xdr:colOff>
      <xdr:row>2</xdr:row>
      <xdr:rowOff>77187</xdr:rowOff>
    </xdr:to>
    <xdr:sp macro="" textlink="">
      <xdr:nvSpPr>
        <xdr:cNvPr id="29" name="Forma Livre: Forma 28">
          <a:extLst>
            <a:ext uri="{FF2B5EF4-FFF2-40B4-BE49-F238E27FC236}">
              <a16:creationId xmlns:a16="http://schemas.microsoft.com/office/drawing/2014/main" id="{579A9FCF-1F63-4103-BAD2-C22B928CB80D}"/>
            </a:ext>
          </a:extLst>
        </xdr:cNvPr>
        <xdr:cNvSpPr/>
      </xdr:nvSpPr>
      <xdr:spPr>
        <a:xfrm>
          <a:off x="1163579" y="123273"/>
          <a:ext cx="371512" cy="334914"/>
        </a:xfrm>
        <a:custGeom>
          <a:avLst/>
          <a:gdLst>
            <a:gd name="connsiteX0" fmla="*/ 974122 w 1301495"/>
            <a:gd name="connsiteY0" fmla="*/ 85344 h 1290446"/>
            <a:gd name="connsiteX1" fmla="*/ 1052418 w 1301495"/>
            <a:gd name="connsiteY1" fmla="*/ 217932 h 1290446"/>
            <a:gd name="connsiteX2" fmla="*/ 899446 w 1301495"/>
            <a:gd name="connsiteY2" fmla="*/ 369761 h 1290446"/>
            <a:gd name="connsiteX3" fmla="*/ 818674 w 1301495"/>
            <a:gd name="connsiteY3" fmla="*/ 346996 h 1290446"/>
            <a:gd name="connsiteX4" fmla="*/ 650367 w 1301495"/>
            <a:gd name="connsiteY4" fmla="*/ 303752 h 1290446"/>
            <a:gd name="connsiteX5" fmla="*/ 305848 w 1301495"/>
            <a:gd name="connsiteY5" fmla="*/ 645224 h 1290446"/>
            <a:gd name="connsiteX6" fmla="*/ 650367 w 1301495"/>
            <a:gd name="connsiteY6" fmla="*/ 986981 h 1290446"/>
            <a:gd name="connsiteX7" fmla="*/ 958977 w 1301495"/>
            <a:gd name="connsiteY7" fmla="*/ 797243 h 1290446"/>
            <a:gd name="connsiteX8" fmla="*/ 650748 w 1301495"/>
            <a:gd name="connsiteY8" fmla="*/ 797243 h 1290446"/>
            <a:gd name="connsiteX9" fmla="*/ 497586 w 1301495"/>
            <a:gd name="connsiteY9" fmla="*/ 645319 h 1290446"/>
            <a:gd name="connsiteX10" fmla="*/ 650748 w 1301495"/>
            <a:gd name="connsiteY10" fmla="*/ 493681 h 1290446"/>
            <a:gd name="connsiteX11" fmla="*/ 1148239 w 1301495"/>
            <a:gd name="connsiteY11" fmla="*/ 493395 h 1290446"/>
            <a:gd name="connsiteX12" fmla="*/ 1301496 w 1301495"/>
            <a:gd name="connsiteY12" fmla="*/ 645224 h 1290446"/>
            <a:gd name="connsiteX13" fmla="*/ 650653 w 1301495"/>
            <a:gd name="connsiteY13" fmla="*/ 1290447 h 1290446"/>
            <a:gd name="connsiteX14" fmla="*/ 0 w 1301495"/>
            <a:gd name="connsiteY14" fmla="*/ 645224 h 1290446"/>
            <a:gd name="connsiteX15" fmla="*/ 650748 w 1301495"/>
            <a:gd name="connsiteY15" fmla="*/ 0 h 1290446"/>
            <a:gd name="connsiteX16" fmla="*/ 974217 w 1301495"/>
            <a:gd name="connsiteY16" fmla="*/ 85153 h 1290446"/>
            <a:gd name="connsiteX17" fmla="*/ 974026 w 1301495"/>
            <a:gd name="connsiteY17" fmla="*/ 85344 h 1290446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</a:cxnLst>
          <a:rect l="l" t="t" r="r" b="b"/>
          <a:pathLst>
            <a:path w="1301495" h="1290446">
              <a:moveTo>
                <a:pt x="974122" y="85344"/>
              </a:moveTo>
              <a:cubicBezTo>
                <a:pt x="1020794" y="111347"/>
                <a:pt x="1052418" y="160877"/>
                <a:pt x="1052418" y="217932"/>
              </a:cubicBezTo>
              <a:cubicBezTo>
                <a:pt x="1052418" y="301752"/>
                <a:pt x="983932" y="369761"/>
                <a:pt x="899446" y="369761"/>
              </a:cubicBezTo>
              <a:cubicBezTo>
                <a:pt x="869823" y="369761"/>
                <a:pt x="842105" y="361474"/>
                <a:pt x="818674" y="346996"/>
              </a:cubicBezTo>
              <a:cubicBezTo>
                <a:pt x="768667" y="319278"/>
                <a:pt x="711422" y="303752"/>
                <a:pt x="650367" y="303752"/>
              </a:cubicBezTo>
              <a:cubicBezTo>
                <a:pt x="459962" y="303752"/>
                <a:pt x="305848" y="456533"/>
                <a:pt x="305848" y="645224"/>
              </a:cubicBezTo>
              <a:cubicBezTo>
                <a:pt x="305848" y="833914"/>
                <a:pt x="459962" y="986981"/>
                <a:pt x="650367" y="986981"/>
              </a:cubicBezTo>
              <a:cubicBezTo>
                <a:pt x="785622" y="986981"/>
                <a:pt x="902684" y="909733"/>
                <a:pt x="958977" y="797243"/>
              </a:cubicBezTo>
              <a:lnTo>
                <a:pt x="650748" y="797243"/>
              </a:lnTo>
              <a:cubicBezTo>
                <a:pt x="566356" y="797243"/>
                <a:pt x="497586" y="729329"/>
                <a:pt x="497586" y="645319"/>
              </a:cubicBezTo>
              <a:cubicBezTo>
                <a:pt x="497586" y="561308"/>
                <a:pt x="566356" y="493681"/>
                <a:pt x="650748" y="493681"/>
              </a:cubicBezTo>
              <a:cubicBezTo>
                <a:pt x="982408" y="493681"/>
                <a:pt x="1148239" y="493586"/>
                <a:pt x="1148239" y="493395"/>
              </a:cubicBezTo>
              <a:cubicBezTo>
                <a:pt x="1233011" y="493681"/>
                <a:pt x="1301496" y="561499"/>
                <a:pt x="1301496" y="645224"/>
              </a:cubicBezTo>
              <a:cubicBezTo>
                <a:pt x="1301496" y="1001649"/>
                <a:pt x="1010126" y="1290447"/>
                <a:pt x="650653" y="1290447"/>
              </a:cubicBezTo>
              <a:cubicBezTo>
                <a:pt x="291179" y="1290447"/>
                <a:pt x="0" y="1001649"/>
                <a:pt x="0" y="645224"/>
              </a:cubicBezTo>
              <a:cubicBezTo>
                <a:pt x="0" y="288798"/>
                <a:pt x="291465" y="0"/>
                <a:pt x="650748" y="0"/>
              </a:cubicBezTo>
              <a:cubicBezTo>
                <a:pt x="768382" y="0"/>
                <a:pt x="878681" y="30956"/>
                <a:pt x="974217" y="85153"/>
              </a:cubicBezTo>
              <a:lnTo>
                <a:pt x="974026" y="85344"/>
              </a:lnTo>
              <a:close/>
            </a:path>
          </a:pathLst>
        </a:custGeom>
        <a:solidFill>
          <a:schemeClr val="bg1"/>
        </a:solidFill>
        <a:ln w="9525" cap="flat">
          <a:noFill/>
          <a:prstDash val="solid"/>
          <a:miter/>
        </a:ln>
      </xdr:spPr>
      <xdr:txBody>
        <a:bodyPr wrap="square" rtlCol="0" anchor="ctr"/>
        <a:lstStyle>
          <a:defPPr>
            <a:defRPr lang="pt-BR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pt-BR"/>
        </a:p>
      </xdr:txBody>
    </xdr:sp>
    <xdr:clientData/>
  </xdr:twoCellAnchor>
  <xdr:twoCellAnchor>
    <xdr:from>
      <xdr:col>0</xdr:col>
      <xdr:colOff>56029</xdr:colOff>
      <xdr:row>0</xdr:row>
      <xdr:rowOff>123298</xdr:rowOff>
    </xdr:from>
    <xdr:to>
      <xdr:col>0</xdr:col>
      <xdr:colOff>644212</xdr:colOff>
      <xdr:row>2</xdr:row>
      <xdr:rowOff>77113</xdr:rowOff>
    </xdr:to>
    <xdr:sp macro="" textlink="">
      <xdr:nvSpPr>
        <xdr:cNvPr id="30" name="Forma Livre: Forma 29">
          <a:extLst>
            <a:ext uri="{FF2B5EF4-FFF2-40B4-BE49-F238E27FC236}">
              <a16:creationId xmlns:a16="http://schemas.microsoft.com/office/drawing/2014/main" id="{5CCDFE2E-DE84-4C1C-97F2-E2E9F59034AE}"/>
            </a:ext>
          </a:extLst>
        </xdr:cNvPr>
        <xdr:cNvSpPr/>
      </xdr:nvSpPr>
      <xdr:spPr>
        <a:xfrm>
          <a:off x="56029" y="123298"/>
          <a:ext cx="588183" cy="334815"/>
        </a:xfrm>
        <a:custGeom>
          <a:avLst/>
          <a:gdLst>
            <a:gd name="connsiteX0" fmla="*/ 993362 w 2060543"/>
            <a:gd name="connsiteY0" fmla="*/ 96774 h 1290066"/>
            <a:gd name="connsiteX1" fmla="*/ 1067372 w 2060543"/>
            <a:gd name="connsiteY1" fmla="*/ 227457 h 1290066"/>
            <a:gd name="connsiteX2" fmla="*/ 914210 w 2060543"/>
            <a:gd name="connsiteY2" fmla="*/ 379381 h 1290066"/>
            <a:gd name="connsiteX3" fmla="*/ 831628 w 2060543"/>
            <a:gd name="connsiteY3" fmla="*/ 354330 h 1290066"/>
            <a:gd name="connsiteX4" fmla="*/ 650748 w 2060543"/>
            <a:gd name="connsiteY4" fmla="*/ 303657 h 1290066"/>
            <a:gd name="connsiteX5" fmla="*/ 306229 w 2060543"/>
            <a:gd name="connsiteY5" fmla="*/ 645128 h 1290066"/>
            <a:gd name="connsiteX6" fmla="*/ 650748 w 2060543"/>
            <a:gd name="connsiteY6" fmla="*/ 986885 h 1290066"/>
            <a:gd name="connsiteX7" fmla="*/ 980408 w 2060543"/>
            <a:gd name="connsiteY7" fmla="*/ 745141 h 1290066"/>
            <a:gd name="connsiteX8" fmla="*/ 1173766 w 2060543"/>
            <a:gd name="connsiteY8" fmla="*/ 118205 h 1290066"/>
            <a:gd name="connsiteX9" fmla="*/ 1320165 w 2060543"/>
            <a:gd name="connsiteY9" fmla="*/ 12573 h 1290066"/>
            <a:gd name="connsiteX10" fmla="*/ 1907477 w 2060543"/>
            <a:gd name="connsiteY10" fmla="*/ 12573 h 1290066"/>
            <a:gd name="connsiteX11" fmla="*/ 2060543 w 2060543"/>
            <a:gd name="connsiteY11" fmla="*/ 164402 h 1290066"/>
            <a:gd name="connsiteX12" fmla="*/ 1907477 w 2060543"/>
            <a:gd name="connsiteY12" fmla="*/ 316135 h 1290066"/>
            <a:gd name="connsiteX13" fmla="*/ 1479995 w 2060543"/>
            <a:gd name="connsiteY13" fmla="*/ 316135 h 1290066"/>
            <a:gd name="connsiteX14" fmla="*/ 1419511 w 2060543"/>
            <a:gd name="connsiteY14" fmla="*/ 358902 h 1290066"/>
            <a:gd name="connsiteX15" fmla="*/ 1273683 w 2060543"/>
            <a:gd name="connsiteY15" fmla="*/ 831723 h 1290066"/>
            <a:gd name="connsiteX16" fmla="*/ 650748 w 2060543"/>
            <a:gd name="connsiteY16" fmla="*/ 1290066 h 1290066"/>
            <a:gd name="connsiteX17" fmla="*/ 0 w 2060543"/>
            <a:gd name="connsiteY17" fmla="*/ 645033 h 1290066"/>
            <a:gd name="connsiteX18" fmla="*/ 650653 w 2060543"/>
            <a:gd name="connsiteY18" fmla="*/ 0 h 1290066"/>
            <a:gd name="connsiteX19" fmla="*/ 993362 w 2060543"/>
            <a:gd name="connsiteY19" fmla="*/ 96679 h 1290066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</a:cxnLst>
          <a:rect l="l" t="t" r="r" b="b"/>
          <a:pathLst>
            <a:path w="2060543" h="1290066">
              <a:moveTo>
                <a:pt x="993362" y="96774"/>
              </a:moveTo>
              <a:cubicBezTo>
                <a:pt x="1038511" y="123158"/>
                <a:pt x="1067372" y="171926"/>
                <a:pt x="1067372" y="227457"/>
              </a:cubicBezTo>
              <a:cubicBezTo>
                <a:pt x="1067372" y="311468"/>
                <a:pt x="998696" y="379381"/>
                <a:pt x="914210" y="379381"/>
              </a:cubicBezTo>
              <a:cubicBezTo>
                <a:pt x="883730" y="379381"/>
                <a:pt x="855726" y="369665"/>
                <a:pt x="831628" y="354330"/>
              </a:cubicBezTo>
              <a:cubicBezTo>
                <a:pt x="778764" y="322231"/>
                <a:pt x="717042" y="303657"/>
                <a:pt x="650748" y="303657"/>
              </a:cubicBezTo>
              <a:cubicBezTo>
                <a:pt x="460343" y="303657"/>
                <a:pt x="306229" y="456533"/>
                <a:pt x="306229" y="645128"/>
              </a:cubicBezTo>
              <a:cubicBezTo>
                <a:pt x="306229" y="833723"/>
                <a:pt x="460343" y="986885"/>
                <a:pt x="650748" y="986885"/>
              </a:cubicBezTo>
              <a:cubicBezTo>
                <a:pt x="806863" y="986885"/>
                <a:pt x="937832" y="886111"/>
                <a:pt x="980408" y="745141"/>
              </a:cubicBezTo>
              <a:lnTo>
                <a:pt x="1173766" y="118205"/>
              </a:lnTo>
              <a:cubicBezTo>
                <a:pt x="1193387" y="56959"/>
                <a:pt x="1252157" y="12573"/>
                <a:pt x="1320165" y="12573"/>
              </a:cubicBezTo>
              <a:lnTo>
                <a:pt x="1907477" y="12573"/>
              </a:lnTo>
              <a:cubicBezTo>
                <a:pt x="1991868" y="12573"/>
                <a:pt x="2060543" y="80486"/>
                <a:pt x="2060543" y="164402"/>
              </a:cubicBezTo>
              <a:cubicBezTo>
                <a:pt x="2060543" y="248317"/>
                <a:pt x="1991963" y="316135"/>
                <a:pt x="1907477" y="316135"/>
              </a:cubicBezTo>
              <a:lnTo>
                <a:pt x="1479995" y="316135"/>
              </a:lnTo>
              <a:cubicBezTo>
                <a:pt x="1452086" y="316135"/>
                <a:pt x="1427988" y="334137"/>
                <a:pt x="1419511" y="358902"/>
              </a:cubicBezTo>
              <a:lnTo>
                <a:pt x="1273683" y="831723"/>
              </a:lnTo>
              <a:cubicBezTo>
                <a:pt x="1193006" y="1096994"/>
                <a:pt x="944499" y="1290066"/>
                <a:pt x="650748" y="1290066"/>
              </a:cubicBezTo>
              <a:cubicBezTo>
                <a:pt x="291179" y="1290257"/>
                <a:pt x="0" y="1001459"/>
                <a:pt x="0" y="645033"/>
              </a:cubicBezTo>
              <a:cubicBezTo>
                <a:pt x="0" y="288608"/>
                <a:pt x="291179" y="0"/>
                <a:pt x="650653" y="0"/>
              </a:cubicBezTo>
              <a:cubicBezTo>
                <a:pt x="776383" y="0"/>
                <a:pt x="893636" y="35243"/>
                <a:pt x="993362" y="96679"/>
              </a:cubicBezTo>
            </a:path>
          </a:pathLst>
        </a:custGeom>
        <a:solidFill>
          <a:schemeClr val="bg1"/>
        </a:solidFill>
        <a:ln w="9525" cap="flat">
          <a:noFill/>
          <a:prstDash val="solid"/>
          <a:miter/>
        </a:ln>
      </xdr:spPr>
      <xdr:txBody>
        <a:bodyPr wrap="square" rtlCol="0" anchor="ctr"/>
        <a:lstStyle>
          <a:defPPr>
            <a:defRPr lang="pt-BR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pt-BR"/>
        </a:p>
      </xdr:txBody>
    </xdr:sp>
    <xdr:clientData/>
  </xdr:twoCellAnchor>
  <xdr:twoCellAnchor>
    <xdr:from>
      <xdr:col>0</xdr:col>
      <xdr:colOff>411418</xdr:colOff>
      <xdr:row>0</xdr:row>
      <xdr:rowOff>123265</xdr:rowOff>
    </xdr:from>
    <xdr:to>
      <xdr:col>1</xdr:col>
      <xdr:colOff>378530</xdr:colOff>
      <xdr:row>2</xdr:row>
      <xdr:rowOff>77113</xdr:rowOff>
    </xdr:to>
    <xdr:sp macro="" textlink="">
      <xdr:nvSpPr>
        <xdr:cNvPr id="31" name="Forma Livre: Forma 30">
          <a:extLst>
            <a:ext uri="{FF2B5EF4-FFF2-40B4-BE49-F238E27FC236}">
              <a16:creationId xmlns:a16="http://schemas.microsoft.com/office/drawing/2014/main" id="{23194187-2D93-46F8-9BBE-6D499E239AD7}"/>
            </a:ext>
          </a:extLst>
        </xdr:cNvPr>
        <xdr:cNvSpPr/>
      </xdr:nvSpPr>
      <xdr:spPr>
        <a:xfrm>
          <a:off x="411418" y="123265"/>
          <a:ext cx="628259" cy="334848"/>
        </a:xfrm>
        <a:custGeom>
          <a:avLst/>
          <a:gdLst>
            <a:gd name="connsiteX0" fmla="*/ 640175 w 2200941"/>
            <a:gd name="connsiteY0" fmla="*/ 929576 h 1290192"/>
            <a:gd name="connsiteX1" fmla="*/ 640366 w 2200941"/>
            <a:gd name="connsiteY1" fmla="*/ 929005 h 1290192"/>
            <a:gd name="connsiteX2" fmla="*/ 892683 w 2200941"/>
            <a:gd name="connsiteY2" fmla="*/ 109855 h 1290192"/>
            <a:gd name="connsiteX3" fmla="*/ 1039654 w 2200941"/>
            <a:gd name="connsiteY3" fmla="*/ 508 h 1290192"/>
            <a:gd name="connsiteX4" fmla="*/ 1053560 w 2200941"/>
            <a:gd name="connsiteY4" fmla="*/ 127 h 1290192"/>
            <a:gd name="connsiteX5" fmla="*/ 1071943 w 2200941"/>
            <a:gd name="connsiteY5" fmla="*/ 127 h 1290192"/>
            <a:gd name="connsiteX6" fmla="*/ 1217962 w 2200941"/>
            <a:gd name="connsiteY6" fmla="*/ 106807 h 1290192"/>
            <a:gd name="connsiteX7" fmla="*/ 1391984 w 2200941"/>
            <a:gd name="connsiteY7" fmla="*/ 671735 h 1290192"/>
            <a:gd name="connsiteX8" fmla="*/ 1564386 w 2200941"/>
            <a:gd name="connsiteY8" fmla="*/ 111855 h 1290192"/>
            <a:gd name="connsiteX9" fmla="*/ 1711928 w 2200941"/>
            <a:gd name="connsiteY9" fmla="*/ 603 h 1290192"/>
            <a:gd name="connsiteX10" fmla="*/ 1725930 w 2200941"/>
            <a:gd name="connsiteY10" fmla="*/ 413 h 1290192"/>
            <a:gd name="connsiteX11" fmla="*/ 1744027 w 2200941"/>
            <a:gd name="connsiteY11" fmla="*/ 603 h 1290192"/>
            <a:gd name="connsiteX12" fmla="*/ 1890522 w 2200941"/>
            <a:gd name="connsiteY12" fmla="*/ 107283 h 1290192"/>
            <a:gd name="connsiteX13" fmla="*/ 2193322 w 2200941"/>
            <a:gd name="connsiteY13" fmla="*/ 1091121 h 1290192"/>
            <a:gd name="connsiteX14" fmla="*/ 2200942 w 2200941"/>
            <a:gd name="connsiteY14" fmla="*/ 1138365 h 1290192"/>
            <a:gd name="connsiteX15" fmla="*/ 2047780 w 2200941"/>
            <a:gd name="connsiteY15" fmla="*/ 1290098 h 1290192"/>
            <a:gd name="connsiteX16" fmla="*/ 1901476 w 2200941"/>
            <a:gd name="connsiteY16" fmla="*/ 1183418 h 1290192"/>
            <a:gd name="connsiteX17" fmla="*/ 1727930 w 2200941"/>
            <a:gd name="connsiteY17" fmla="*/ 620109 h 1290192"/>
            <a:gd name="connsiteX18" fmla="*/ 1553718 w 2200941"/>
            <a:gd name="connsiteY18" fmla="*/ 1185609 h 1290192"/>
            <a:gd name="connsiteX19" fmla="*/ 1408081 w 2200941"/>
            <a:gd name="connsiteY19" fmla="*/ 1290193 h 1290192"/>
            <a:gd name="connsiteX20" fmla="*/ 1389602 w 2200941"/>
            <a:gd name="connsiteY20" fmla="*/ 1290193 h 1290192"/>
            <a:gd name="connsiteX21" fmla="*/ 1375601 w 2200941"/>
            <a:gd name="connsiteY21" fmla="*/ 1289812 h 1290192"/>
            <a:gd name="connsiteX22" fmla="*/ 1229582 w 2200941"/>
            <a:gd name="connsiteY22" fmla="*/ 1183513 h 1290192"/>
            <a:gd name="connsiteX23" fmla="*/ 1055846 w 2200941"/>
            <a:gd name="connsiteY23" fmla="*/ 619443 h 1290192"/>
            <a:gd name="connsiteX24" fmla="*/ 886873 w 2200941"/>
            <a:gd name="connsiteY24" fmla="*/ 1167702 h 1290192"/>
            <a:gd name="connsiteX25" fmla="*/ 740188 w 2200941"/>
            <a:gd name="connsiteY25" fmla="*/ 1276953 h 1290192"/>
            <a:gd name="connsiteX26" fmla="*/ 152971 w 2200941"/>
            <a:gd name="connsiteY26" fmla="*/ 1276953 h 1290192"/>
            <a:gd name="connsiteX27" fmla="*/ 0 w 2200941"/>
            <a:gd name="connsiteY27" fmla="*/ 1125887 h 1290192"/>
            <a:gd name="connsiteX28" fmla="*/ 153162 w 2200941"/>
            <a:gd name="connsiteY28" fmla="*/ 974153 h 1290192"/>
            <a:gd name="connsiteX29" fmla="*/ 579310 w 2200941"/>
            <a:gd name="connsiteY29" fmla="*/ 974153 h 1290192"/>
            <a:gd name="connsiteX30" fmla="*/ 640175 w 2200941"/>
            <a:gd name="connsiteY30" fmla="*/ 929767 h 129019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</a:cxnLst>
          <a:rect l="l" t="t" r="r" b="b"/>
          <a:pathLst>
            <a:path w="2200941" h="1290192">
              <a:moveTo>
                <a:pt x="640175" y="929576"/>
              </a:moveTo>
              <a:lnTo>
                <a:pt x="640366" y="929005"/>
              </a:lnTo>
              <a:lnTo>
                <a:pt x="892683" y="109855"/>
              </a:lnTo>
              <a:cubicBezTo>
                <a:pt x="911257" y="46704"/>
                <a:pt x="969931" y="508"/>
                <a:pt x="1039654" y="508"/>
              </a:cubicBezTo>
              <a:cubicBezTo>
                <a:pt x="1044416" y="508"/>
                <a:pt x="1048036" y="127"/>
                <a:pt x="1053560" y="127"/>
              </a:cubicBezTo>
              <a:cubicBezTo>
                <a:pt x="1060799" y="-159"/>
                <a:pt x="1065752" y="127"/>
                <a:pt x="1071943" y="127"/>
              </a:cubicBezTo>
              <a:cubicBezTo>
                <a:pt x="1140523" y="127"/>
                <a:pt x="1198531" y="45085"/>
                <a:pt x="1217962" y="106807"/>
              </a:cubicBezTo>
              <a:lnTo>
                <a:pt x="1391984" y="671735"/>
              </a:lnTo>
              <a:lnTo>
                <a:pt x="1564386" y="111855"/>
              </a:lnTo>
              <a:cubicBezTo>
                <a:pt x="1582579" y="47943"/>
                <a:pt x="1641729" y="603"/>
                <a:pt x="1711928" y="603"/>
              </a:cubicBezTo>
              <a:cubicBezTo>
                <a:pt x="1716595" y="603"/>
                <a:pt x="1720405" y="413"/>
                <a:pt x="1725930" y="413"/>
              </a:cubicBezTo>
              <a:cubicBezTo>
                <a:pt x="1732883" y="413"/>
                <a:pt x="1737836" y="603"/>
                <a:pt x="1744027" y="603"/>
              </a:cubicBezTo>
              <a:cubicBezTo>
                <a:pt x="1812798" y="603"/>
                <a:pt x="1870805" y="45466"/>
                <a:pt x="1890522" y="107283"/>
              </a:cubicBezTo>
              <a:lnTo>
                <a:pt x="2193322" y="1091121"/>
              </a:lnTo>
              <a:cubicBezTo>
                <a:pt x="2198275" y="1105980"/>
                <a:pt x="2200942" y="1121886"/>
                <a:pt x="2200942" y="1138365"/>
              </a:cubicBezTo>
              <a:cubicBezTo>
                <a:pt x="2200942" y="1222280"/>
                <a:pt x="2132457" y="1290098"/>
                <a:pt x="2047780" y="1290098"/>
              </a:cubicBezTo>
              <a:cubicBezTo>
                <a:pt x="1979200" y="1290098"/>
                <a:pt x="1920907" y="1245330"/>
                <a:pt x="1901476" y="1183418"/>
              </a:cubicBezTo>
              <a:lnTo>
                <a:pt x="1727930" y="620109"/>
              </a:lnTo>
              <a:lnTo>
                <a:pt x="1553718" y="1185609"/>
              </a:lnTo>
              <a:cubicBezTo>
                <a:pt x="1532763" y="1244378"/>
                <a:pt x="1474946" y="1290193"/>
                <a:pt x="1408081" y="1290193"/>
              </a:cubicBezTo>
              <a:lnTo>
                <a:pt x="1389602" y="1290193"/>
              </a:lnTo>
              <a:cubicBezTo>
                <a:pt x="1384173" y="1289907"/>
                <a:pt x="1380363" y="1289812"/>
                <a:pt x="1375601" y="1289812"/>
              </a:cubicBezTo>
              <a:cubicBezTo>
                <a:pt x="1307020" y="1289812"/>
                <a:pt x="1249204" y="1245140"/>
                <a:pt x="1229582" y="1183513"/>
              </a:cubicBezTo>
              <a:lnTo>
                <a:pt x="1055846" y="619443"/>
              </a:lnTo>
              <a:lnTo>
                <a:pt x="886873" y="1167702"/>
              </a:lnTo>
              <a:cubicBezTo>
                <a:pt x="868299" y="1230852"/>
                <a:pt x="809530" y="1276953"/>
                <a:pt x="740188" y="1276953"/>
              </a:cubicBezTo>
              <a:lnTo>
                <a:pt x="152971" y="1276953"/>
              </a:lnTo>
              <a:cubicBezTo>
                <a:pt x="68485" y="1276953"/>
                <a:pt x="0" y="1209897"/>
                <a:pt x="0" y="1125887"/>
              </a:cubicBezTo>
              <a:cubicBezTo>
                <a:pt x="0" y="1041876"/>
                <a:pt x="68485" y="974153"/>
                <a:pt x="153162" y="974153"/>
              </a:cubicBezTo>
              <a:lnTo>
                <a:pt x="579310" y="974153"/>
              </a:lnTo>
              <a:cubicBezTo>
                <a:pt x="607790" y="974153"/>
                <a:pt x="632174" y="955580"/>
                <a:pt x="640175" y="929767"/>
              </a:cubicBezTo>
            </a:path>
          </a:pathLst>
        </a:custGeom>
        <a:solidFill>
          <a:schemeClr val="bg1"/>
        </a:solidFill>
        <a:ln w="9525" cap="flat">
          <a:noFill/>
          <a:prstDash val="solid"/>
          <a:miter/>
        </a:ln>
      </xdr:spPr>
      <xdr:txBody>
        <a:bodyPr wrap="square" rtlCol="0" anchor="ctr"/>
        <a:lstStyle>
          <a:defPPr>
            <a:defRPr lang="pt-BR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pt-BR"/>
        </a:p>
      </xdr:txBody>
    </xdr:sp>
    <xdr:clientData/>
  </xdr:twoCellAnchor>
  <xdr:twoCellAnchor>
    <xdr:from>
      <xdr:col>1</xdr:col>
      <xdr:colOff>403411</xdr:colOff>
      <xdr:row>0</xdr:row>
      <xdr:rowOff>123266</xdr:rowOff>
    </xdr:from>
    <xdr:to>
      <xdr:col>1</xdr:col>
      <xdr:colOff>490824</xdr:colOff>
      <xdr:row>2</xdr:row>
      <xdr:rowOff>76908</xdr:rowOff>
    </xdr:to>
    <xdr:sp macro="" textlink="">
      <xdr:nvSpPr>
        <xdr:cNvPr id="32" name="Forma Livre: Forma 31">
          <a:extLst>
            <a:ext uri="{FF2B5EF4-FFF2-40B4-BE49-F238E27FC236}">
              <a16:creationId xmlns:a16="http://schemas.microsoft.com/office/drawing/2014/main" id="{C402D1C0-5B00-4971-90EB-0E7985C6ACC3}"/>
            </a:ext>
          </a:extLst>
        </xdr:cNvPr>
        <xdr:cNvSpPr/>
      </xdr:nvSpPr>
      <xdr:spPr>
        <a:xfrm>
          <a:off x="1064558" y="123266"/>
          <a:ext cx="87413" cy="334642"/>
        </a:xfrm>
        <a:custGeom>
          <a:avLst/>
          <a:gdLst>
            <a:gd name="connsiteX0" fmla="*/ 306038 w 306228"/>
            <a:gd name="connsiteY0" fmla="*/ 1138142 h 1289399"/>
            <a:gd name="connsiteX1" fmla="*/ 152971 w 306228"/>
            <a:gd name="connsiteY1" fmla="*/ 1289399 h 1289399"/>
            <a:gd name="connsiteX2" fmla="*/ 0 w 306228"/>
            <a:gd name="connsiteY2" fmla="*/ 1138142 h 1289399"/>
            <a:gd name="connsiteX3" fmla="*/ 0 w 306228"/>
            <a:gd name="connsiteY3" fmla="*/ 151733 h 1289399"/>
            <a:gd name="connsiteX4" fmla="*/ 152971 w 306228"/>
            <a:gd name="connsiteY4" fmla="*/ 0 h 1289399"/>
            <a:gd name="connsiteX5" fmla="*/ 306038 w 306228"/>
            <a:gd name="connsiteY5" fmla="*/ 151257 h 1289399"/>
            <a:gd name="connsiteX6" fmla="*/ 306229 w 306228"/>
            <a:gd name="connsiteY6" fmla="*/ 1138142 h 1289399"/>
            <a:gd name="connsiteX7" fmla="*/ 306038 w 306228"/>
            <a:gd name="connsiteY7" fmla="*/ 1138142 h 128939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</a:cxnLst>
          <a:rect l="l" t="t" r="r" b="b"/>
          <a:pathLst>
            <a:path w="306228" h="1289399">
              <a:moveTo>
                <a:pt x="306038" y="1138142"/>
              </a:moveTo>
              <a:cubicBezTo>
                <a:pt x="305848" y="1221867"/>
                <a:pt x="237554" y="1289399"/>
                <a:pt x="152971" y="1289399"/>
              </a:cubicBezTo>
              <a:cubicBezTo>
                <a:pt x="68389" y="1289399"/>
                <a:pt x="190" y="1221867"/>
                <a:pt x="0" y="1138142"/>
              </a:cubicBezTo>
              <a:lnTo>
                <a:pt x="0" y="151733"/>
              </a:lnTo>
              <a:cubicBezTo>
                <a:pt x="286" y="67723"/>
                <a:pt x="68485" y="0"/>
                <a:pt x="152971" y="0"/>
              </a:cubicBezTo>
              <a:cubicBezTo>
                <a:pt x="237458" y="0"/>
                <a:pt x="305848" y="67723"/>
                <a:pt x="306038" y="151257"/>
              </a:cubicBezTo>
              <a:lnTo>
                <a:pt x="306229" y="1138142"/>
              </a:lnTo>
              <a:lnTo>
                <a:pt x="306038" y="1138142"/>
              </a:lnTo>
              <a:close/>
            </a:path>
          </a:pathLst>
        </a:custGeom>
        <a:solidFill>
          <a:schemeClr val="bg1"/>
        </a:solidFill>
        <a:ln w="9525" cap="flat">
          <a:noFill/>
          <a:prstDash val="solid"/>
          <a:miter/>
        </a:ln>
      </xdr:spPr>
      <xdr:txBody>
        <a:bodyPr wrap="square" rtlCol="0" anchor="ctr"/>
        <a:lstStyle>
          <a:defPPr>
            <a:defRPr lang="pt-BR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pt-BR"/>
        </a:p>
      </xdr:txBody>
    </xdr:sp>
    <xdr:clientData/>
  </xdr:twoCellAnchor>
  <xdr:twoCellAnchor>
    <xdr:from>
      <xdr:col>0</xdr:col>
      <xdr:colOff>425823</xdr:colOff>
      <xdr:row>1</xdr:row>
      <xdr:rowOff>67235</xdr:rowOff>
    </xdr:from>
    <xdr:to>
      <xdr:col>0</xdr:col>
      <xdr:colOff>592935</xdr:colOff>
      <xdr:row>1</xdr:row>
      <xdr:rowOff>142315</xdr:rowOff>
    </xdr:to>
    <xdr:sp macro="" textlink="">
      <xdr:nvSpPr>
        <xdr:cNvPr id="33" name="Forma Livre: Forma 32">
          <a:extLst>
            <a:ext uri="{FF2B5EF4-FFF2-40B4-BE49-F238E27FC236}">
              <a16:creationId xmlns:a16="http://schemas.microsoft.com/office/drawing/2014/main" id="{BB1C6E9D-A956-4817-BA89-7B6AC9E16641}"/>
            </a:ext>
          </a:extLst>
        </xdr:cNvPr>
        <xdr:cNvSpPr/>
      </xdr:nvSpPr>
      <xdr:spPr>
        <a:xfrm>
          <a:off x="425823" y="257735"/>
          <a:ext cx="167112" cy="75080"/>
        </a:xfrm>
        <a:custGeom>
          <a:avLst/>
          <a:gdLst>
            <a:gd name="connsiteX0" fmla="*/ 153257 w 513968"/>
            <a:gd name="connsiteY0" fmla="*/ 95 h 303752"/>
            <a:gd name="connsiteX1" fmla="*/ 0 w 513968"/>
            <a:gd name="connsiteY1" fmla="*/ 151829 h 303752"/>
            <a:gd name="connsiteX2" fmla="*/ 152971 w 513968"/>
            <a:gd name="connsiteY2" fmla="*/ 303752 h 303752"/>
            <a:gd name="connsiteX3" fmla="*/ 360807 w 513968"/>
            <a:gd name="connsiteY3" fmla="*/ 303467 h 303752"/>
            <a:gd name="connsiteX4" fmla="*/ 513969 w 513968"/>
            <a:gd name="connsiteY4" fmla="*/ 151733 h 303752"/>
            <a:gd name="connsiteX5" fmla="*/ 360902 w 513968"/>
            <a:gd name="connsiteY5" fmla="*/ 0 h 303752"/>
            <a:gd name="connsiteX6" fmla="*/ 153162 w 513968"/>
            <a:gd name="connsiteY6" fmla="*/ 0 h 30375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513968" h="303752">
              <a:moveTo>
                <a:pt x="153257" y="95"/>
              </a:moveTo>
              <a:cubicBezTo>
                <a:pt x="68580" y="95"/>
                <a:pt x="0" y="68104"/>
                <a:pt x="0" y="151829"/>
              </a:cubicBezTo>
              <a:cubicBezTo>
                <a:pt x="0" y="235553"/>
                <a:pt x="68294" y="303752"/>
                <a:pt x="152971" y="303752"/>
              </a:cubicBezTo>
              <a:lnTo>
                <a:pt x="360807" y="303467"/>
              </a:lnTo>
              <a:cubicBezTo>
                <a:pt x="445484" y="303467"/>
                <a:pt x="513969" y="235458"/>
                <a:pt x="513969" y="151733"/>
              </a:cubicBezTo>
              <a:cubicBezTo>
                <a:pt x="513969" y="68009"/>
                <a:pt x="445484" y="0"/>
                <a:pt x="360902" y="0"/>
              </a:cubicBezTo>
              <a:lnTo>
                <a:pt x="153162" y="0"/>
              </a:lnTo>
              <a:close/>
            </a:path>
          </a:pathLst>
        </a:custGeom>
        <a:gradFill>
          <a:gsLst>
            <a:gs pos="10000">
              <a:srgbClr val="FFFF00"/>
            </a:gs>
            <a:gs pos="90000">
              <a:srgbClr val="46D232"/>
            </a:gs>
          </a:gsLst>
          <a:lin ang="0" scaled="1"/>
        </a:gradFill>
        <a:ln w="9525" cap="flat">
          <a:noFill/>
          <a:prstDash val="solid"/>
          <a:miter/>
        </a:ln>
      </xdr:spPr>
      <xdr:txBody>
        <a:bodyPr wrap="square" rtlCol="0" anchor="ctr"/>
        <a:lstStyle>
          <a:defPPr>
            <a:defRPr lang="pt-BR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pt-BR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4</xdr:row>
      <xdr:rowOff>0</xdr:rowOff>
    </xdr:from>
    <xdr:to>
      <xdr:col>16</xdr:col>
      <xdr:colOff>0</xdr:colOff>
      <xdr:row>5</xdr:row>
      <xdr:rowOff>14288</xdr:rowOff>
    </xdr:to>
    <xdr:grpSp>
      <xdr:nvGrpSpPr>
        <xdr:cNvPr id="3" name="Agrupar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pSpPr/>
      </xdr:nvGrpSpPr>
      <xdr:grpSpPr>
        <a:xfrm>
          <a:off x="15362464" y="762000"/>
          <a:ext cx="0" cy="204788"/>
          <a:chOff x="7817675" y="768144"/>
          <a:chExt cx="918516" cy="249238"/>
        </a:xfrm>
      </xdr:grpSpPr>
      <xdr:sp macro="" textlink="">
        <xdr:nvSpPr>
          <xdr:cNvPr id="4" name="Retângulo Arredondado 5">
            <a:extLst>
              <a:ext uri="{FF2B5EF4-FFF2-40B4-BE49-F238E27FC236}">
                <a16:creationId xmlns:a16="http://schemas.microsoft.com/office/drawing/2014/main" id="{00000000-0008-0000-0500-000004000000}"/>
              </a:ext>
            </a:extLst>
          </xdr:cNvPr>
          <xdr:cNvSpPr/>
        </xdr:nvSpPr>
        <xdr:spPr>
          <a:xfrm>
            <a:off x="7817675" y="768144"/>
            <a:ext cx="918516" cy="249238"/>
          </a:xfrm>
          <a:prstGeom prst="roundRect">
            <a:avLst>
              <a:gd name="adj" fmla="val 9474"/>
            </a:avLst>
          </a:prstGeom>
          <a:solidFill>
            <a:srgbClr val="008228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r"/>
            <a:r>
              <a:rPr lang="pt-BR" sz="900" b="1">
                <a:solidFill>
                  <a:srgbClr val="D7F83C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VOLTAR</a:t>
            </a:r>
          </a:p>
        </xdr:txBody>
      </xdr:sp>
      <xdr:sp macro="" textlink="">
        <xdr:nvSpPr>
          <xdr:cNvPr id="5" name="Seta para a Direita 6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SpPr/>
        </xdr:nvSpPr>
        <xdr:spPr>
          <a:xfrm rot="10800000">
            <a:off x="7881924" y="811562"/>
            <a:ext cx="158316" cy="165212"/>
          </a:xfrm>
          <a:prstGeom prst="rightArrow">
            <a:avLst>
              <a:gd name="adj1" fmla="val 50000"/>
              <a:gd name="adj2" fmla="val 57948"/>
            </a:avLst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050"/>
          </a:p>
        </xdr:txBody>
      </xdr:sp>
    </xdr:grpSp>
    <xdr:clientData/>
  </xdr:twoCellAnchor>
  <xdr:twoCellAnchor>
    <xdr:from>
      <xdr:col>0</xdr:col>
      <xdr:colOff>1</xdr:colOff>
      <xdr:row>0</xdr:row>
      <xdr:rowOff>1</xdr:rowOff>
    </xdr:from>
    <xdr:to>
      <xdr:col>9</xdr:col>
      <xdr:colOff>130140</xdr:colOff>
      <xdr:row>6</xdr:row>
      <xdr:rowOff>137906</xdr:rowOff>
    </xdr:to>
    <xdr:grpSp>
      <xdr:nvGrpSpPr>
        <xdr:cNvPr id="305" name="Agrupar 21">
          <a:extLst>
            <a:ext uri="{FF2B5EF4-FFF2-40B4-BE49-F238E27FC236}">
              <a16:creationId xmlns:a16="http://schemas.microsoft.com/office/drawing/2014/main" id="{56FFCD90-E90A-F2CC-4C24-C20D87D4C07B}"/>
            </a:ext>
          </a:extLst>
        </xdr:cNvPr>
        <xdr:cNvGrpSpPr/>
      </xdr:nvGrpSpPr>
      <xdr:grpSpPr>
        <a:xfrm>
          <a:off x="1" y="1"/>
          <a:ext cx="9818425" cy="1280905"/>
          <a:chOff x="1" y="1"/>
          <a:chExt cx="10903344" cy="1280905"/>
        </a:xfrm>
      </xdr:grpSpPr>
      <xdr:grpSp>
        <xdr:nvGrpSpPr>
          <xdr:cNvPr id="306" name="Agrupar 1">
            <a:extLst>
              <a:ext uri="{FF2B5EF4-FFF2-40B4-BE49-F238E27FC236}">
                <a16:creationId xmlns:a16="http://schemas.microsoft.com/office/drawing/2014/main" id="{FBD297EE-0D4A-3445-C7C5-4A90DB528118}"/>
              </a:ext>
            </a:extLst>
          </xdr:cNvPr>
          <xdr:cNvGrpSpPr/>
        </xdr:nvGrpSpPr>
        <xdr:grpSpPr>
          <a:xfrm>
            <a:off x="1" y="1"/>
            <a:ext cx="10831286" cy="1104900"/>
            <a:chOff x="0" y="1"/>
            <a:chExt cx="14842991" cy="1104900"/>
          </a:xfrm>
        </xdr:grpSpPr>
        <xdr:grpSp>
          <xdr:nvGrpSpPr>
            <xdr:cNvPr id="307" name="Agrupar 5">
              <a:extLst>
                <a:ext uri="{FF2B5EF4-FFF2-40B4-BE49-F238E27FC236}">
                  <a16:creationId xmlns:a16="http://schemas.microsoft.com/office/drawing/2014/main" id="{26E227BE-DB4E-93CD-ABD0-D02304A47B27}"/>
                </a:ext>
              </a:extLst>
            </xdr:cNvPr>
            <xdr:cNvGrpSpPr/>
          </xdr:nvGrpSpPr>
          <xdr:grpSpPr>
            <a:xfrm>
              <a:off x="0" y="1"/>
              <a:ext cx="14842991" cy="1104900"/>
              <a:chOff x="0" y="114300"/>
              <a:chExt cx="9078920" cy="1082842"/>
            </a:xfrm>
          </xdr:grpSpPr>
          <xdr:sp macro="" textlink="">
            <xdr:nvSpPr>
              <xdr:cNvPr id="308" name="Retângulo 7">
                <a:extLst>
                  <a:ext uri="{FF2B5EF4-FFF2-40B4-BE49-F238E27FC236}">
                    <a16:creationId xmlns:a16="http://schemas.microsoft.com/office/drawing/2014/main" id="{61DC14D4-9974-2E8B-933D-2BA79583D0BA}"/>
                  </a:ext>
                </a:extLst>
              </xdr:cNvPr>
              <xdr:cNvSpPr/>
            </xdr:nvSpPr>
            <xdr:spPr>
              <a:xfrm>
                <a:off x="0" y="114300"/>
                <a:ext cx="9071516" cy="1082842"/>
              </a:xfrm>
              <a:prstGeom prst="rect">
                <a:avLst/>
              </a:prstGeom>
              <a:gradFill flip="none" rotWithShape="1">
                <a:gsLst>
                  <a:gs pos="14536">
                    <a:srgbClr val="B8E53E"/>
                  </a:gs>
                  <a:gs pos="1000">
                    <a:srgbClr val="D7F83C"/>
                  </a:gs>
                  <a:gs pos="95000">
                    <a:srgbClr val="00744D"/>
                  </a:gs>
                </a:gsLst>
                <a:lin ang="16200000" scaled="1"/>
                <a:tileRect/>
              </a:gra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 rtlCol="0" anchor="ctr"/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pt-BR"/>
              </a:p>
            </xdr:txBody>
          </xdr:sp>
          <xdr:pic>
            <xdr:nvPicPr>
              <xdr:cNvPr id="309" name="Elements">
                <a:extLst>
                  <a:ext uri="{FF2B5EF4-FFF2-40B4-BE49-F238E27FC236}">
                    <a16:creationId xmlns:a16="http://schemas.microsoft.com/office/drawing/2014/main" id="{3A265D8E-BB96-3CE6-61A0-9AE5D68CAC01}"/>
                  </a:ext>
                </a:extLst>
              </xdr:cNvPr>
              <xdr:cNvPicPr>
                <a:picLocks/>
              </xdr:cNvPicPr>
            </xdr:nvPicPr>
            <xdr:blipFill rotWithShape="1">
              <a:blip xmlns:r="http://schemas.openxmlformats.org/officeDocument/2006/relationships" r:embed="rId2" cstate="email">
                <a:alphaModFix amt="31000"/>
                <a:extLst>
                  <a:ext uri="{28A0092B-C50C-407E-A947-70E740481C1C}">
                    <a14:useLocalDpi xmlns:a14="http://schemas.microsoft.com/office/drawing/2010/main"/>
                  </a:ext>
                </a:extLst>
              </a:blip>
              <a:srcRect l="583" t="47588" r="15070" b="9748"/>
              <a:stretch/>
            </xdr:blipFill>
            <xdr:spPr>
              <a:xfrm>
                <a:off x="2426370" y="165099"/>
                <a:ext cx="6652550" cy="930442"/>
              </a:xfrm>
              <a:prstGeom prst="rect">
                <a:avLst/>
              </a:prstGeom>
            </xdr:spPr>
          </xdr:pic>
          <xdr:grpSp>
            <xdr:nvGrpSpPr>
              <xdr:cNvPr id="310" name="Agrupar 27">
                <a:extLst>
                  <a:ext uri="{FF2B5EF4-FFF2-40B4-BE49-F238E27FC236}">
                    <a16:creationId xmlns:a16="http://schemas.microsoft.com/office/drawing/2014/main" id="{FE6503BA-63C7-B087-8A66-5EECCB9191C5}"/>
                  </a:ext>
                </a:extLst>
              </xdr:cNvPr>
              <xdr:cNvGrpSpPr/>
            </xdr:nvGrpSpPr>
            <xdr:grpSpPr>
              <a:xfrm>
                <a:off x="166794" y="265596"/>
                <a:ext cx="1255946" cy="302186"/>
                <a:chOff x="6118195" y="543218"/>
                <a:chExt cx="5181503" cy="1290478"/>
              </a:xfrm>
            </xdr:grpSpPr>
            <xdr:sp macro="" textlink="">
              <xdr:nvSpPr>
                <xdr:cNvPr id="311" name="Forma Livre: Forma 33">
                  <a:extLst>
                    <a:ext uri="{FF2B5EF4-FFF2-40B4-BE49-F238E27FC236}">
                      <a16:creationId xmlns:a16="http://schemas.microsoft.com/office/drawing/2014/main" id="{3C6F4F3E-EDD1-1649-A383-AC21B2B0ADEE}"/>
                    </a:ext>
                  </a:extLst>
                </xdr:cNvPr>
                <xdr:cNvSpPr/>
              </xdr:nvSpPr>
              <xdr:spPr>
                <a:xfrm>
                  <a:off x="7513226" y="1037121"/>
                  <a:ext cx="513968" cy="303752"/>
                </a:xfrm>
                <a:custGeom>
                  <a:avLst/>
                  <a:gdLst>
                    <a:gd name="connsiteX0" fmla="*/ 153257 w 513968"/>
                    <a:gd name="connsiteY0" fmla="*/ 95 h 303752"/>
                    <a:gd name="connsiteX1" fmla="*/ 0 w 513968"/>
                    <a:gd name="connsiteY1" fmla="*/ 151829 h 303752"/>
                    <a:gd name="connsiteX2" fmla="*/ 152971 w 513968"/>
                    <a:gd name="connsiteY2" fmla="*/ 303752 h 303752"/>
                    <a:gd name="connsiteX3" fmla="*/ 360807 w 513968"/>
                    <a:gd name="connsiteY3" fmla="*/ 303467 h 303752"/>
                    <a:gd name="connsiteX4" fmla="*/ 513969 w 513968"/>
                    <a:gd name="connsiteY4" fmla="*/ 151733 h 303752"/>
                    <a:gd name="connsiteX5" fmla="*/ 360902 w 513968"/>
                    <a:gd name="connsiteY5" fmla="*/ 0 h 303752"/>
                    <a:gd name="connsiteX6" fmla="*/ 153162 w 513968"/>
                    <a:gd name="connsiteY6" fmla="*/ 0 h 303752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</a:cxnLst>
                  <a:rect l="l" t="t" r="r" b="b"/>
                  <a:pathLst>
                    <a:path w="513968" h="303752">
                      <a:moveTo>
                        <a:pt x="153257" y="95"/>
                      </a:moveTo>
                      <a:cubicBezTo>
                        <a:pt x="68580" y="95"/>
                        <a:pt x="0" y="68104"/>
                        <a:pt x="0" y="151829"/>
                      </a:cubicBezTo>
                      <a:cubicBezTo>
                        <a:pt x="0" y="235553"/>
                        <a:pt x="68294" y="303752"/>
                        <a:pt x="152971" y="303752"/>
                      </a:cubicBezTo>
                      <a:lnTo>
                        <a:pt x="360807" y="303467"/>
                      </a:lnTo>
                      <a:cubicBezTo>
                        <a:pt x="445484" y="303467"/>
                        <a:pt x="513969" y="235458"/>
                        <a:pt x="513969" y="151733"/>
                      </a:cubicBezTo>
                      <a:cubicBezTo>
                        <a:pt x="513969" y="68009"/>
                        <a:pt x="445484" y="0"/>
                        <a:pt x="360902" y="0"/>
                      </a:cubicBezTo>
                      <a:lnTo>
                        <a:pt x="153162" y="0"/>
                      </a:lnTo>
                      <a:close/>
                    </a:path>
                  </a:pathLst>
                </a:custGeom>
                <a:gradFill>
                  <a:gsLst>
                    <a:gs pos="10000">
                      <a:srgbClr val="FFFF00"/>
                    </a:gs>
                    <a:gs pos="90000">
                      <a:srgbClr val="46D232"/>
                    </a:gs>
                  </a:gsLst>
                  <a:lin ang="0" scaled="1"/>
                </a:gradFill>
                <a:ln w="9525" cap="flat">
                  <a:noFill/>
                  <a:prstDash val="solid"/>
                  <a:miter/>
                </a:ln>
              </xdr:spPr>
              <xdr:txBody>
                <a:bodyPr wrap="square" rtlCol="0" anchor="ctr"/>
                <a:lstStyle>
                  <a:defPPr>
                    <a:defRPr lang="pt-BR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pt-BR"/>
                </a:p>
              </xdr:txBody>
            </xdr:sp>
            <xdr:grpSp>
              <xdr:nvGrpSpPr>
                <xdr:cNvPr id="312" name="Gráfico 1">
                  <a:extLst>
                    <a:ext uri="{FF2B5EF4-FFF2-40B4-BE49-F238E27FC236}">
                      <a16:creationId xmlns:a16="http://schemas.microsoft.com/office/drawing/2014/main" id="{39C39E34-B082-CF97-04BD-2ECA7E0FA59A}"/>
                    </a:ext>
                  </a:extLst>
                </xdr:cNvPr>
                <xdr:cNvGrpSpPr/>
              </xdr:nvGrpSpPr>
              <xdr:grpSpPr>
                <a:xfrm>
                  <a:off x="6118195" y="543218"/>
                  <a:ext cx="5181503" cy="1290478"/>
                  <a:chOff x="6118195" y="543218"/>
                  <a:chExt cx="5181503" cy="1290478"/>
                </a:xfrm>
                <a:solidFill>
                  <a:schemeClr val="accent1"/>
                </a:solidFill>
              </xdr:grpSpPr>
              <xdr:sp macro="" textlink="">
                <xdr:nvSpPr>
                  <xdr:cNvPr id="313" name="Forma Livre: Forma 35">
                    <a:extLst>
                      <a:ext uri="{FF2B5EF4-FFF2-40B4-BE49-F238E27FC236}">
                        <a16:creationId xmlns:a16="http://schemas.microsoft.com/office/drawing/2014/main" id="{D42CCEAC-C168-3A44-208E-F593074800A9}"/>
                      </a:ext>
                    </a:extLst>
                  </xdr:cNvPr>
                  <xdr:cNvSpPr/>
                </xdr:nvSpPr>
                <xdr:spPr>
                  <a:xfrm>
                    <a:off x="9627871" y="543726"/>
                    <a:ext cx="306228" cy="1289399"/>
                  </a:xfrm>
                  <a:custGeom>
                    <a:avLst/>
                    <a:gdLst>
                      <a:gd name="connsiteX0" fmla="*/ 306038 w 306228"/>
                      <a:gd name="connsiteY0" fmla="*/ 1138142 h 1289399"/>
                      <a:gd name="connsiteX1" fmla="*/ 152971 w 306228"/>
                      <a:gd name="connsiteY1" fmla="*/ 1289399 h 1289399"/>
                      <a:gd name="connsiteX2" fmla="*/ 0 w 306228"/>
                      <a:gd name="connsiteY2" fmla="*/ 1138142 h 1289399"/>
                      <a:gd name="connsiteX3" fmla="*/ 0 w 306228"/>
                      <a:gd name="connsiteY3" fmla="*/ 151733 h 1289399"/>
                      <a:gd name="connsiteX4" fmla="*/ 152971 w 306228"/>
                      <a:gd name="connsiteY4" fmla="*/ 0 h 1289399"/>
                      <a:gd name="connsiteX5" fmla="*/ 306038 w 306228"/>
                      <a:gd name="connsiteY5" fmla="*/ 151257 h 1289399"/>
                      <a:gd name="connsiteX6" fmla="*/ 306229 w 306228"/>
                      <a:gd name="connsiteY6" fmla="*/ 1138142 h 1289399"/>
                      <a:gd name="connsiteX7" fmla="*/ 306038 w 306228"/>
                      <a:gd name="connsiteY7" fmla="*/ 1138142 h 1289399"/>
                    </a:gdLst>
                    <a:ahLst/>
                    <a:cxnLst>
                      <a:cxn ang="0">
                        <a:pos x="connsiteX0" y="connsiteY0"/>
                      </a:cxn>
                      <a:cxn ang="0">
                        <a:pos x="connsiteX1" y="connsiteY1"/>
                      </a:cxn>
                      <a:cxn ang="0">
                        <a:pos x="connsiteX2" y="connsiteY2"/>
                      </a:cxn>
                      <a:cxn ang="0">
                        <a:pos x="connsiteX3" y="connsiteY3"/>
                      </a:cxn>
                      <a:cxn ang="0">
                        <a:pos x="connsiteX4" y="connsiteY4"/>
                      </a:cxn>
                      <a:cxn ang="0">
                        <a:pos x="connsiteX5" y="connsiteY5"/>
                      </a:cxn>
                      <a:cxn ang="0">
                        <a:pos x="connsiteX6" y="connsiteY6"/>
                      </a:cxn>
                      <a:cxn ang="0">
                        <a:pos x="connsiteX7" y="connsiteY7"/>
                      </a:cxn>
                    </a:cxnLst>
                    <a:rect l="l" t="t" r="r" b="b"/>
                    <a:pathLst>
                      <a:path w="306228" h="1289399">
                        <a:moveTo>
                          <a:pt x="306038" y="1138142"/>
                        </a:moveTo>
                        <a:cubicBezTo>
                          <a:pt x="305848" y="1221867"/>
                          <a:pt x="237554" y="1289399"/>
                          <a:pt x="152971" y="1289399"/>
                        </a:cubicBezTo>
                        <a:cubicBezTo>
                          <a:pt x="68389" y="1289399"/>
                          <a:pt x="190" y="1221867"/>
                          <a:pt x="0" y="1138142"/>
                        </a:cubicBezTo>
                        <a:lnTo>
                          <a:pt x="0" y="151733"/>
                        </a:lnTo>
                        <a:cubicBezTo>
                          <a:pt x="286" y="67723"/>
                          <a:pt x="68485" y="0"/>
                          <a:pt x="152971" y="0"/>
                        </a:cubicBezTo>
                        <a:cubicBezTo>
                          <a:pt x="237458" y="0"/>
                          <a:pt x="305848" y="67723"/>
                          <a:pt x="306038" y="151257"/>
                        </a:cubicBezTo>
                        <a:lnTo>
                          <a:pt x="306229" y="1138142"/>
                        </a:lnTo>
                        <a:lnTo>
                          <a:pt x="306038" y="1138142"/>
                        </a:lnTo>
                        <a:close/>
                      </a:path>
                    </a:pathLst>
                  </a:custGeom>
                  <a:solidFill>
                    <a:schemeClr val="bg1"/>
                  </a:solidFill>
                  <a:ln w="9525" cap="flat">
                    <a:noFill/>
                    <a:prstDash val="solid"/>
                    <a:miter/>
                  </a:ln>
                </xdr:spPr>
                <xdr:txBody>
                  <a:bodyPr wrap="square" rtlCol="0" anchor="ctr"/>
                  <a:lstStyle>
                    <a:defPPr>
                      <a:defRPr lang="pt-BR"/>
                    </a:defPPr>
                    <a:lvl1pPr marL="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endParaRPr lang="pt-BR"/>
                  </a:p>
                </xdr:txBody>
              </xdr:sp>
              <xdr:sp macro="" textlink="">
                <xdr:nvSpPr>
                  <xdr:cNvPr id="314" name="Forma Livre: Forma 36">
                    <a:extLst>
                      <a:ext uri="{FF2B5EF4-FFF2-40B4-BE49-F238E27FC236}">
                        <a16:creationId xmlns:a16="http://schemas.microsoft.com/office/drawing/2014/main" id="{53E7C8F6-65EF-469C-FA08-2ED65980E1E7}"/>
                      </a:ext>
                    </a:extLst>
                  </xdr:cNvPr>
                  <xdr:cNvSpPr/>
                </xdr:nvSpPr>
                <xdr:spPr>
                  <a:xfrm>
                    <a:off x="9998203" y="543250"/>
                    <a:ext cx="1301495" cy="1290446"/>
                  </a:xfrm>
                  <a:custGeom>
                    <a:avLst/>
                    <a:gdLst>
                      <a:gd name="connsiteX0" fmla="*/ 974122 w 1301495"/>
                      <a:gd name="connsiteY0" fmla="*/ 85344 h 1290446"/>
                      <a:gd name="connsiteX1" fmla="*/ 1052418 w 1301495"/>
                      <a:gd name="connsiteY1" fmla="*/ 217932 h 1290446"/>
                      <a:gd name="connsiteX2" fmla="*/ 899446 w 1301495"/>
                      <a:gd name="connsiteY2" fmla="*/ 369761 h 1290446"/>
                      <a:gd name="connsiteX3" fmla="*/ 818674 w 1301495"/>
                      <a:gd name="connsiteY3" fmla="*/ 346996 h 1290446"/>
                      <a:gd name="connsiteX4" fmla="*/ 650367 w 1301495"/>
                      <a:gd name="connsiteY4" fmla="*/ 303752 h 1290446"/>
                      <a:gd name="connsiteX5" fmla="*/ 305848 w 1301495"/>
                      <a:gd name="connsiteY5" fmla="*/ 645224 h 1290446"/>
                      <a:gd name="connsiteX6" fmla="*/ 650367 w 1301495"/>
                      <a:gd name="connsiteY6" fmla="*/ 986981 h 1290446"/>
                      <a:gd name="connsiteX7" fmla="*/ 958977 w 1301495"/>
                      <a:gd name="connsiteY7" fmla="*/ 797243 h 1290446"/>
                      <a:gd name="connsiteX8" fmla="*/ 650748 w 1301495"/>
                      <a:gd name="connsiteY8" fmla="*/ 797243 h 1290446"/>
                      <a:gd name="connsiteX9" fmla="*/ 497586 w 1301495"/>
                      <a:gd name="connsiteY9" fmla="*/ 645319 h 1290446"/>
                      <a:gd name="connsiteX10" fmla="*/ 650748 w 1301495"/>
                      <a:gd name="connsiteY10" fmla="*/ 493681 h 1290446"/>
                      <a:gd name="connsiteX11" fmla="*/ 1148239 w 1301495"/>
                      <a:gd name="connsiteY11" fmla="*/ 493395 h 1290446"/>
                      <a:gd name="connsiteX12" fmla="*/ 1301496 w 1301495"/>
                      <a:gd name="connsiteY12" fmla="*/ 645224 h 1290446"/>
                      <a:gd name="connsiteX13" fmla="*/ 650653 w 1301495"/>
                      <a:gd name="connsiteY13" fmla="*/ 1290447 h 1290446"/>
                      <a:gd name="connsiteX14" fmla="*/ 0 w 1301495"/>
                      <a:gd name="connsiteY14" fmla="*/ 645224 h 1290446"/>
                      <a:gd name="connsiteX15" fmla="*/ 650748 w 1301495"/>
                      <a:gd name="connsiteY15" fmla="*/ 0 h 1290446"/>
                      <a:gd name="connsiteX16" fmla="*/ 974217 w 1301495"/>
                      <a:gd name="connsiteY16" fmla="*/ 85153 h 1290446"/>
                      <a:gd name="connsiteX17" fmla="*/ 974026 w 1301495"/>
                      <a:gd name="connsiteY17" fmla="*/ 85344 h 1290446"/>
                    </a:gdLst>
                    <a:ahLst/>
                    <a:cxnLst>
                      <a:cxn ang="0">
                        <a:pos x="connsiteX0" y="connsiteY0"/>
                      </a:cxn>
                      <a:cxn ang="0">
                        <a:pos x="connsiteX1" y="connsiteY1"/>
                      </a:cxn>
                      <a:cxn ang="0">
                        <a:pos x="connsiteX2" y="connsiteY2"/>
                      </a:cxn>
                      <a:cxn ang="0">
                        <a:pos x="connsiteX3" y="connsiteY3"/>
                      </a:cxn>
                      <a:cxn ang="0">
                        <a:pos x="connsiteX4" y="connsiteY4"/>
                      </a:cxn>
                      <a:cxn ang="0">
                        <a:pos x="connsiteX5" y="connsiteY5"/>
                      </a:cxn>
                      <a:cxn ang="0">
                        <a:pos x="connsiteX6" y="connsiteY6"/>
                      </a:cxn>
                      <a:cxn ang="0">
                        <a:pos x="connsiteX7" y="connsiteY7"/>
                      </a:cxn>
                      <a:cxn ang="0">
                        <a:pos x="connsiteX8" y="connsiteY8"/>
                      </a:cxn>
                      <a:cxn ang="0">
                        <a:pos x="connsiteX9" y="connsiteY9"/>
                      </a:cxn>
                      <a:cxn ang="0">
                        <a:pos x="connsiteX10" y="connsiteY10"/>
                      </a:cxn>
                      <a:cxn ang="0">
                        <a:pos x="connsiteX11" y="connsiteY11"/>
                      </a:cxn>
                      <a:cxn ang="0">
                        <a:pos x="connsiteX12" y="connsiteY12"/>
                      </a:cxn>
                      <a:cxn ang="0">
                        <a:pos x="connsiteX13" y="connsiteY13"/>
                      </a:cxn>
                      <a:cxn ang="0">
                        <a:pos x="connsiteX14" y="connsiteY14"/>
                      </a:cxn>
                      <a:cxn ang="0">
                        <a:pos x="connsiteX15" y="connsiteY15"/>
                      </a:cxn>
                      <a:cxn ang="0">
                        <a:pos x="connsiteX16" y="connsiteY16"/>
                      </a:cxn>
                      <a:cxn ang="0">
                        <a:pos x="connsiteX17" y="connsiteY17"/>
                      </a:cxn>
                    </a:cxnLst>
                    <a:rect l="l" t="t" r="r" b="b"/>
                    <a:pathLst>
                      <a:path w="1301495" h="1290446">
                        <a:moveTo>
                          <a:pt x="974122" y="85344"/>
                        </a:moveTo>
                        <a:cubicBezTo>
                          <a:pt x="1020794" y="111347"/>
                          <a:pt x="1052418" y="160877"/>
                          <a:pt x="1052418" y="217932"/>
                        </a:cubicBezTo>
                        <a:cubicBezTo>
                          <a:pt x="1052418" y="301752"/>
                          <a:pt x="983932" y="369761"/>
                          <a:pt x="899446" y="369761"/>
                        </a:cubicBezTo>
                        <a:cubicBezTo>
                          <a:pt x="869823" y="369761"/>
                          <a:pt x="842105" y="361474"/>
                          <a:pt x="818674" y="346996"/>
                        </a:cubicBezTo>
                        <a:cubicBezTo>
                          <a:pt x="768667" y="319278"/>
                          <a:pt x="711422" y="303752"/>
                          <a:pt x="650367" y="303752"/>
                        </a:cubicBezTo>
                        <a:cubicBezTo>
                          <a:pt x="459962" y="303752"/>
                          <a:pt x="305848" y="456533"/>
                          <a:pt x="305848" y="645224"/>
                        </a:cubicBezTo>
                        <a:cubicBezTo>
                          <a:pt x="305848" y="833914"/>
                          <a:pt x="459962" y="986981"/>
                          <a:pt x="650367" y="986981"/>
                        </a:cubicBezTo>
                        <a:cubicBezTo>
                          <a:pt x="785622" y="986981"/>
                          <a:pt x="902684" y="909733"/>
                          <a:pt x="958977" y="797243"/>
                        </a:cubicBezTo>
                        <a:lnTo>
                          <a:pt x="650748" y="797243"/>
                        </a:lnTo>
                        <a:cubicBezTo>
                          <a:pt x="566356" y="797243"/>
                          <a:pt x="497586" y="729329"/>
                          <a:pt x="497586" y="645319"/>
                        </a:cubicBezTo>
                        <a:cubicBezTo>
                          <a:pt x="497586" y="561308"/>
                          <a:pt x="566356" y="493681"/>
                          <a:pt x="650748" y="493681"/>
                        </a:cubicBezTo>
                        <a:cubicBezTo>
                          <a:pt x="982408" y="493681"/>
                          <a:pt x="1148239" y="493586"/>
                          <a:pt x="1148239" y="493395"/>
                        </a:cubicBezTo>
                        <a:cubicBezTo>
                          <a:pt x="1233011" y="493681"/>
                          <a:pt x="1301496" y="561499"/>
                          <a:pt x="1301496" y="645224"/>
                        </a:cubicBezTo>
                        <a:cubicBezTo>
                          <a:pt x="1301496" y="1001649"/>
                          <a:pt x="1010126" y="1290447"/>
                          <a:pt x="650653" y="1290447"/>
                        </a:cubicBezTo>
                        <a:cubicBezTo>
                          <a:pt x="291179" y="1290447"/>
                          <a:pt x="0" y="1001649"/>
                          <a:pt x="0" y="645224"/>
                        </a:cubicBezTo>
                        <a:cubicBezTo>
                          <a:pt x="0" y="288798"/>
                          <a:pt x="291465" y="0"/>
                          <a:pt x="650748" y="0"/>
                        </a:cubicBezTo>
                        <a:cubicBezTo>
                          <a:pt x="768382" y="0"/>
                          <a:pt x="878681" y="30956"/>
                          <a:pt x="974217" y="85153"/>
                        </a:cubicBezTo>
                        <a:lnTo>
                          <a:pt x="974026" y="85344"/>
                        </a:lnTo>
                        <a:close/>
                      </a:path>
                    </a:pathLst>
                  </a:custGeom>
                  <a:solidFill>
                    <a:schemeClr val="bg1"/>
                  </a:solidFill>
                  <a:ln w="9525" cap="flat">
                    <a:noFill/>
                    <a:prstDash val="solid"/>
                    <a:miter/>
                  </a:ln>
                </xdr:spPr>
                <xdr:txBody>
                  <a:bodyPr wrap="square" rtlCol="0" anchor="ctr"/>
                  <a:lstStyle>
                    <a:defPPr>
                      <a:defRPr lang="pt-BR"/>
                    </a:defPPr>
                    <a:lvl1pPr marL="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endParaRPr lang="pt-BR"/>
                  </a:p>
                </xdr:txBody>
              </xdr:sp>
              <xdr:sp macro="" textlink="">
                <xdr:nvSpPr>
                  <xdr:cNvPr id="315" name="Forma Livre: Forma 37">
                    <a:extLst>
                      <a:ext uri="{FF2B5EF4-FFF2-40B4-BE49-F238E27FC236}">
                        <a16:creationId xmlns:a16="http://schemas.microsoft.com/office/drawing/2014/main" id="{B64D340B-8A6E-9EA7-7DB3-136E5C779876}"/>
                      </a:ext>
                    </a:extLst>
                  </xdr:cNvPr>
                  <xdr:cNvSpPr/>
                </xdr:nvSpPr>
                <xdr:spPr>
                  <a:xfrm>
                    <a:off x="6118195" y="543345"/>
                    <a:ext cx="2060543" cy="1290066"/>
                  </a:xfrm>
                  <a:custGeom>
                    <a:avLst/>
                    <a:gdLst>
                      <a:gd name="connsiteX0" fmla="*/ 993362 w 2060543"/>
                      <a:gd name="connsiteY0" fmla="*/ 96774 h 1290066"/>
                      <a:gd name="connsiteX1" fmla="*/ 1067372 w 2060543"/>
                      <a:gd name="connsiteY1" fmla="*/ 227457 h 1290066"/>
                      <a:gd name="connsiteX2" fmla="*/ 914210 w 2060543"/>
                      <a:gd name="connsiteY2" fmla="*/ 379381 h 1290066"/>
                      <a:gd name="connsiteX3" fmla="*/ 831628 w 2060543"/>
                      <a:gd name="connsiteY3" fmla="*/ 354330 h 1290066"/>
                      <a:gd name="connsiteX4" fmla="*/ 650748 w 2060543"/>
                      <a:gd name="connsiteY4" fmla="*/ 303657 h 1290066"/>
                      <a:gd name="connsiteX5" fmla="*/ 306229 w 2060543"/>
                      <a:gd name="connsiteY5" fmla="*/ 645128 h 1290066"/>
                      <a:gd name="connsiteX6" fmla="*/ 650748 w 2060543"/>
                      <a:gd name="connsiteY6" fmla="*/ 986885 h 1290066"/>
                      <a:gd name="connsiteX7" fmla="*/ 980408 w 2060543"/>
                      <a:gd name="connsiteY7" fmla="*/ 745141 h 1290066"/>
                      <a:gd name="connsiteX8" fmla="*/ 1173766 w 2060543"/>
                      <a:gd name="connsiteY8" fmla="*/ 118205 h 1290066"/>
                      <a:gd name="connsiteX9" fmla="*/ 1320165 w 2060543"/>
                      <a:gd name="connsiteY9" fmla="*/ 12573 h 1290066"/>
                      <a:gd name="connsiteX10" fmla="*/ 1907477 w 2060543"/>
                      <a:gd name="connsiteY10" fmla="*/ 12573 h 1290066"/>
                      <a:gd name="connsiteX11" fmla="*/ 2060543 w 2060543"/>
                      <a:gd name="connsiteY11" fmla="*/ 164402 h 1290066"/>
                      <a:gd name="connsiteX12" fmla="*/ 1907477 w 2060543"/>
                      <a:gd name="connsiteY12" fmla="*/ 316135 h 1290066"/>
                      <a:gd name="connsiteX13" fmla="*/ 1479995 w 2060543"/>
                      <a:gd name="connsiteY13" fmla="*/ 316135 h 1290066"/>
                      <a:gd name="connsiteX14" fmla="*/ 1419511 w 2060543"/>
                      <a:gd name="connsiteY14" fmla="*/ 358902 h 1290066"/>
                      <a:gd name="connsiteX15" fmla="*/ 1273683 w 2060543"/>
                      <a:gd name="connsiteY15" fmla="*/ 831723 h 1290066"/>
                      <a:gd name="connsiteX16" fmla="*/ 650748 w 2060543"/>
                      <a:gd name="connsiteY16" fmla="*/ 1290066 h 1290066"/>
                      <a:gd name="connsiteX17" fmla="*/ 0 w 2060543"/>
                      <a:gd name="connsiteY17" fmla="*/ 645033 h 1290066"/>
                      <a:gd name="connsiteX18" fmla="*/ 650653 w 2060543"/>
                      <a:gd name="connsiteY18" fmla="*/ 0 h 1290066"/>
                      <a:gd name="connsiteX19" fmla="*/ 993362 w 2060543"/>
                      <a:gd name="connsiteY19" fmla="*/ 96679 h 1290066"/>
                    </a:gdLst>
                    <a:ahLst/>
                    <a:cxnLst>
                      <a:cxn ang="0">
                        <a:pos x="connsiteX0" y="connsiteY0"/>
                      </a:cxn>
                      <a:cxn ang="0">
                        <a:pos x="connsiteX1" y="connsiteY1"/>
                      </a:cxn>
                      <a:cxn ang="0">
                        <a:pos x="connsiteX2" y="connsiteY2"/>
                      </a:cxn>
                      <a:cxn ang="0">
                        <a:pos x="connsiteX3" y="connsiteY3"/>
                      </a:cxn>
                      <a:cxn ang="0">
                        <a:pos x="connsiteX4" y="connsiteY4"/>
                      </a:cxn>
                      <a:cxn ang="0">
                        <a:pos x="connsiteX5" y="connsiteY5"/>
                      </a:cxn>
                      <a:cxn ang="0">
                        <a:pos x="connsiteX6" y="connsiteY6"/>
                      </a:cxn>
                      <a:cxn ang="0">
                        <a:pos x="connsiteX7" y="connsiteY7"/>
                      </a:cxn>
                      <a:cxn ang="0">
                        <a:pos x="connsiteX8" y="connsiteY8"/>
                      </a:cxn>
                      <a:cxn ang="0">
                        <a:pos x="connsiteX9" y="connsiteY9"/>
                      </a:cxn>
                      <a:cxn ang="0">
                        <a:pos x="connsiteX10" y="connsiteY10"/>
                      </a:cxn>
                      <a:cxn ang="0">
                        <a:pos x="connsiteX11" y="connsiteY11"/>
                      </a:cxn>
                      <a:cxn ang="0">
                        <a:pos x="connsiteX12" y="connsiteY12"/>
                      </a:cxn>
                      <a:cxn ang="0">
                        <a:pos x="connsiteX13" y="connsiteY13"/>
                      </a:cxn>
                      <a:cxn ang="0">
                        <a:pos x="connsiteX14" y="connsiteY14"/>
                      </a:cxn>
                      <a:cxn ang="0">
                        <a:pos x="connsiteX15" y="connsiteY15"/>
                      </a:cxn>
                      <a:cxn ang="0">
                        <a:pos x="connsiteX16" y="connsiteY16"/>
                      </a:cxn>
                      <a:cxn ang="0">
                        <a:pos x="connsiteX17" y="connsiteY17"/>
                      </a:cxn>
                      <a:cxn ang="0">
                        <a:pos x="connsiteX18" y="connsiteY18"/>
                      </a:cxn>
                      <a:cxn ang="0">
                        <a:pos x="connsiteX19" y="connsiteY19"/>
                      </a:cxn>
                    </a:cxnLst>
                    <a:rect l="l" t="t" r="r" b="b"/>
                    <a:pathLst>
                      <a:path w="2060543" h="1290066">
                        <a:moveTo>
                          <a:pt x="993362" y="96774"/>
                        </a:moveTo>
                        <a:cubicBezTo>
                          <a:pt x="1038511" y="123158"/>
                          <a:pt x="1067372" y="171926"/>
                          <a:pt x="1067372" y="227457"/>
                        </a:cubicBezTo>
                        <a:cubicBezTo>
                          <a:pt x="1067372" y="311468"/>
                          <a:pt x="998696" y="379381"/>
                          <a:pt x="914210" y="379381"/>
                        </a:cubicBezTo>
                        <a:cubicBezTo>
                          <a:pt x="883730" y="379381"/>
                          <a:pt x="855726" y="369665"/>
                          <a:pt x="831628" y="354330"/>
                        </a:cubicBezTo>
                        <a:cubicBezTo>
                          <a:pt x="778764" y="322231"/>
                          <a:pt x="717042" y="303657"/>
                          <a:pt x="650748" y="303657"/>
                        </a:cubicBezTo>
                        <a:cubicBezTo>
                          <a:pt x="460343" y="303657"/>
                          <a:pt x="306229" y="456533"/>
                          <a:pt x="306229" y="645128"/>
                        </a:cubicBezTo>
                        <a:cubicBezTo>
                          <a:pt x="306229" y="833723"/>
                          <a:pt x="460343" y="986885"/>
                          <a:pt x="650748" y="986885"/>
                        </a:cubicBezTo>
                        <a:cubicBezTo>
                          <a:pt x="806863" y="986885"/>
                          <a:pt x="937832" y="886111"/>
                          <a:pt x="980408" y="745141"/>
                        </a:cubicBezTo>
                        <a:lnTo>
                          <a:pt x="1173766" y="118205"/>
                        </a:lnTo>
                        <a:cubicBezTo>
                          <a:pt x="1193387" y="56959"/>
                          <a:pt x="1252157" y="12573"/>
                          <a:pt x="1320165" y="12573"/>
                        </a:cubicBezTo>
                        <a:lnTo>
                          <a:pt x="1907477" y="12573"/>
                        </a:lnTo>
                        <a:cubicBezTo>
                          <a:pt x="1991868" y="12573"/>
                          <a:pt x="2060543" y="80486"/>
                          <a:pt x="2060543" y="164402"/>
                        </a:cubicBezTo>
                        <a:cubicBezTo>
                          <a:pt x="2060543" y="248317"/>
                          <a:pt x="1991963" y="316135"/>
                          <a:pt x="1907477" y="316135"/>
                        </a:cubicBezTo>
                        <a:lnTo>
                          <a:pt x="1479995" y="316135"/>
                        </a:lnTo>
                        <a:cubicBezTo>
                          <a:pt x="1452086" y="316135"/>
                          <a:pt x="1427988" y="334137"/>
                          <a:pt x="1419511" y="358902"/>
                        </a:cubicBezTo>
                        <a:lnTo>
                          <a:pt x="1273683" y="831723"/>
                        </a:lnTo>
                        <a:cubicBezTo>
                          <a:pt x="1193006" y="1096994"/>
                          <a:pt x="944499" y="1290066"/>
                          <a:pt x="650748" y="1290066"/>
                        </a:cubicBezTo>
                        <a:cubicBezTo>
                          <a:pt x="291179" y="1290257"/>
                          <a:pt x="0" y="1001459"/>
                          <a:pt x="0" y="645033"/>
                        </a:cubicBezTo>
                        <a:cubicBezTo>
                          <a:pt x="0" y="288608"/>
                          <a:pt x="291179" y="0"/>
                          <a:pt x="650653" y="0"/>
                        </a:cubicBezTo>
                        <a:cubicBezTo>
                          <a:pt x="776383" y="0"/>
                          <a:pt x="893636" y="35243"/>
                          <a:pt x="993362" y="96679"/>
                        </a:cubicBezTo>
                      </a:path>
                    </a:pathLst>
                  </a:custGeom>
                  <a:solidFill>
                    <a:schemeClr val="bg1"/>
                  </a:solidFill>
                  <a:ln w="9525" cap="flat">
                    <a:noFill/>
                    <a:prstDash val="solid"/>
                    <a:miter/>
                  </a:ln>
                </xdr:spPr>
                <xdr:txBody>
                  <a:bodyPr wrap="square" rtlCol="0" anchor="ctr"/>
                  <a:lstStyle>
                    <a:defPPr>
                      <a:defRPr lang="pt-BR"/>
                    </a:defPPr>
                    <a:lvl1pPr marL="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endParaRPr lang="pt-BR"/>
                  </a:p>
                </xdr:txBody>
              </xdr:sp>
              <xdr:sp macro="" textlink="">
                <xdr:nvSpPr>
                  <xdr:cNvPr id="316" name="Forma Livre: Forma 38">
                    <a:extLst>
                      <a:ext uri="{FF2B5EF4-FFF2-40B4-BE49-F238E27FC236}">
                        <a16:creationId xmlns:a16="http://schemas.microsoft.com/office/drawing/2014/main" id="{8F64B17D-22B6-F866-2FE6-FF121C8D3E0D}"/>
                      </a:ext>
                    </a:extLst>
                  </xdr:cNvPr>
                  <xdr:cNvSpPr/>
                </xdr:nvSpPr>
                <xdr:spPr>
                  <a:xfrm>
                    <a:off x="7363207" y="543218"/>
                    <a:ext cx="2200941" cy="1290192"/>
                  </a:xfrm>
                  <a:custGeom>
                    <a:avLst/>
                    <a:gdLst>
                      <a:gd name="connsiteX0" fmla="*/ 640175 w 2200941"/>
                      <a:gd name="connsiteY0" fmla="*/ 929576 h 1290192"/>
                      <a:gd name="connsiteX1" fmla="*/ 640366 w 2200941"/>
                      <a:gd name="connsiteY1" fmla="*/ 929005 h 1290192"/>
                      <a:gd name="connsiteX2" fmla="*/ 892683 w 2200941"/>
                      <a:gd name="connsiteY2" fmla="*/ 109855 h 1290192"/>
                      <a:gd name="connsiteX3" fmla="*/ 1039654 w 2200941"/>
                      <a:gd name="connsiteY3" fmla="*/ 508 h 1290192"/>
                      <a:gd name="connsiteX4" fmla="*/ 1053560 w 2200941"/>
                      <a:gd name="connsiteY4" fmla="*/ 127 h 1290192"/>
                      <a:gd name="connsiteX5" fmla="*/ 1071943 w 2200941"/>
                      <a:gd name="connsiteY5" fmla="*/ 127 h 1290192"/>
                      <a:gd name="connsiteX6" fmla="*/ 1217962 w 2200941"/>
                      <a:gd name="connsiteY6" fmla="*/ 106807 h 1290192"/>
                      <a:gd name="connsiteX7" fmla="*/ 1391984 w 2200941"/>
                      <a:gd name="connsiteY7" fmla="*/ 671735 h 1290192"/>
                      <a:gd name="connsiteX8" fmla="*/ 1564386 w 2200941"/>
                      <a:gd name="connsiteY8" fmla="*/ 111855 h 1290192"/>
                      <a:gd name="connsiteX9" fmla="*/ 1711928 w 2200941"/>
                      <a:gd name="connsiteY9" fmla="*/ 603 h 1290192"/>
                      <a:gd name="connsiteX10" fmla="*/ 1725930 w 2200941"/>
                      <a:gd name="connsiteY10" fmla="*/ 413 h 1290192"/>
                      <a:gd name="connsiteX11" fmla="*/ 1744027 w 2200941"/>
                      <a:gd name="connsiteY11" fmla="*/ 603 h 1290192"/>
                      <a:gd name="connsiteX12" fmla="*/ 1890522 w 2200941"/>
                      <a:gd name="connsiteY12" fmla="*/ 107283 h 1290192"/>
                      <a:gd name="connsiteX13" fmla="*/ 2193322 w 2200941"/>
                      <a:gd name="connsiteY13" fmla="*/ 1091121 h 1290192"/>
                      <a:gd name="connsiteX14" fmla="*/ 2200942 w 2200941"/>
                      <a:gd name="connsiteY14" fmla="*/ 1138365 h 1290192"/>
                      <a:gd name="connsiteX15" fmla="*/ 2047780 w 2200941"/>
                      <a:gd name="connsiteY15" fmla="*/ 1290098 h 1290192"/>
                      <a:gd name="connsiteX16" fmla="*/ 1901476 w 2200941"/>
                      <a:gd name="connsiteY16" fmla="*/ 1183418 h 1290192"/>
                      <a:gd name="connsiteX17" fmla="*/ 1727930 w 2200941"/>
                      <a:gd name="connsiteY17" fmla="*/ 620109 h 1290192"/>
                      <a:gd name="connsiteX18" fmla="*/ 1553718 w 2200941"/>
                      <a:gd name="connsiteY18" fmla="*/ 1185609 h 1290192"/>
                      <a:gd name="connsiteX19" fmla="*/ 1408081 w 2200941"/>
                      <a:gd name="connsiteY19" fmla="*/ 1290193 h 1290192"/>
                      <a:gd name="connsiteX20" fmla="*/ 1389602 w 2200941"/>
                      <a:gd name="connsiteY20" fmla="*/ 1290193 h 1290192"/>
                      <a:gd name="connsiteX21" fmla="*/ 1375601 w 2200941"/>
                      <a:gd name="connsiteY21" fmla="*/ 1289812 h 1290192"/>
                      <a:gd name="connsiteX22" fmla="*/ 1229582 w 2200941"/>
                      <a:gd name="connsiteY22" fmla="*/ 1183513 h 1290192"/>
                      <a:gd name="connsiteX23" fmla="*/ 1055846 w 2200941"/>
                      <a:gd name="connsiteY23" fmla="*/ 619443 h 1290192"/>
                      <a:gd name="connsiteX24" fmla="*/ 886873 w 2200941"/>
                      <a:gd name="connsiteY24" fmla="*/ 1167702 h 1290192"/>
                      <a:gd name="connsiteX25" fmla="*/ 740188 w 2200941"/>
                      <a:gd name="connsiteY25" fmla="*/ 1276953 h 1290192"/>
                      <a:gd name="connsiteX26" fmla="*/ 152971 w 2200941"/>
                      <a:gd name="connsiteY26" fmla="*/ 1276953 h 1290192"/>
                      <a:gd name="connsiteX27" fmla="*/ 0 w 2200941"/>
                      <a:gd name="connsiteY27" fmla="*/ 1125887 h 1290192"/>
                      <a:gd name="connsiteX28" fmla="*/ 153162 w 2200941"/>
                      <a:gd name="connsiteY28" fmla="*/ 974153 h 1290192"/>
                      <a:gd name="connsiteX29" fmla="*/ 579310 w 2200941"/>
                      <a:gd name="connsiteY29" fmla="*/ 974153 h 1290192"/>
                      <a:gd name="connsiteX30" fmla="*/ 640175 w 2200941"/>
                      <a:gd name="connsiteY30" fmla="*/ 929767 h 1290192"/>
                    </a:gdLst>
                    <a:ahLst/>
                    <a:cxnLst>
                      <a:cxn ang="0">
                        <a:pos x="connsiteX0" y="connsiteY0"/>
                      </a:cxn>
                      <a:cxn ang="0">
                        <a:pos x="connsiteX1" y="connsiteY1"/>
                      </a:cxn>
                      <a:cxn ang="0">
                        <a:pos x="connsiteX2" y="connsiteY2"/>
                      </a:cxn>
                      <a:cxn ang="0">
                        <a:pos x="connsiteX3" y="connsiteY3"/>
                      </a:cxn>
                      <a:cxn ang="0">
                        <a:pos x="connsiteX4" y="connsiteY4"/>
                      </a:cxn>
                      <a:cxn ang="0">
                        <a:pos x="connsiteX5" y="connsiteY5"/>
                      </a:cxn>
                      <a:cxn ang="0">
                        <a:pos x="connsiteX6" y="connsiteY6"/>
                      </a:cxn>
                      <a:cxn ang="0">
                        <a:pos x="connsiteX7" y="connsiteY7"/>
                      </a:cxn>
                      <a:cxn ang="0">
                        <a:pos x="connsiteX8" y="connsiteY8"/>
                      </a:cxn>
                      <a:cxn ang="0">
                        <a:pos x="connsiteX9" y="connsiteY9"/>
                      </a:cxn>
                      <a:cxn ang="0">
                        <a:pos x="connsiteX10" y="connsiteY10"/>
                      </a:cxn>
                      <a:cxn ang="0">
                        <a:pos x="connsiteX11" y="connsiteY11"/>
                      </a:cxn>
                      <a:cxn ang="0">
                        <a:pos x="connsiteX12" y="connsiteY12"/>
                      </a:cxn>
                      <a:cxn ang="0">
                        <a:pos x="connsiteX13" y="connsiteY13"/>
                      </a:cxn>
                      <a:cxn ang="0">
                        <a:pos x="connsiteX14" y="connsiteY14"/>
                      </a:cxn>
                      <a:cxn ang="0">
                        <a:pos x="connsiteX15" y="connsiteY15"/>
                      </a:cxn>
                      <a:cxn ang="0">
                        <a:pos x="connsiteX16" y="connsiteY16"/>
                      </a:cxn>
                      <a:cxn ang="0">
                        <a:pos x="connsiteX17" y="connsiteY17"/>
                      </a:cxn>
                      <a:cxn ang="0">
                        <a:pos x="connsiteX18" y="connsiteY18"/>
                      </a:cxn>
                      <a:cxn ang="0">
                        <a:pos x="connsiteX19" y="connsiteY19"/>
                      </a:cxn>
                      <a:cxn ang="0">
                        <a:pos x="connsiteX20" y="connsiteY20"/>
                      </a:cxn>
                      <a:cxn ang="0">
                        <a:pos x="connsiteX21" y="connsiteY21"/>
                      </a:cxn>
                      <a:cxn ang="0">
                        <a:pos x="connsiteX22" y="connsiteY22"/>
                      </a:cxn>
                      <a:cxn ang="0">
                        <a:pos x="connsiteX23" y="connsiteY23"/>
                      </a:cxn>
                      <a:cxn ang="0">
                        <a:pos x="connsiteX24" y="connsiteY24"/>
                      </a:cxn>
                      <a:cxn ang="0">
                        <a:pos x="connsiteX25" y="connsiteY25"/>
                      </a:cxn>
                      <a:cxn ang="0">
                        <a:pos x="connsiteX26" y="connsiteY26"/>
                      </a:cxn>
                      <a:cxn ang="0">
                        <a:pos x="connsiteX27" y="connsiteY27"/>
                      </a:cxn>
                      <a:cxn ang="0">
                        <a:pos x="connsiteX28" y="connsiteY28"/>
                      </a:cxn>
                      <a:cxn ang="0">
                        <a:pos x="connsiteX29" y="connsiteY29"/>
                      </a:cxn>
                      <a:cxn ang="0">
                        <a:pos x="connsiteX30" y="connsiteY30"/>
                      </a:cxn>
                    </a:cxnLst>
                    <a:rect l="l" t="t" r="r" b="b"/>
                    <a:pathLst>
                      <a:path w="2200941" h="1290192">
                        <a:moveTo>
                          <a:pt x="640175" y="929576"/>
                        </a:moveTo>
                        <a:lnTo>
                          <a:pt x="640366" y="929005"/>
                        </a:lnTo>
                        <a:lnTo>
                          <a:pt x="892683" y="109855"/>
                        </a:lnTo>
                        <a:cubicBezTo>
                          <a:pt x="911257" y="46704"/>
                          <a:pt x="969931" y="508"/>
                          <a:pt x="1039654" y="508"/>
                        </a:cubicBezTo>
                        <a:cubicBezTo>
                          <a:pt x="1044416" y="508"/>
                          <a:pt x="1048036" y="127"/>
                          <a:pt x="1053560" y="127"/>
                        </a:cubicBezTo>
                        <a:cubicBezTo>
                          <a:pt x="1060799" y="-159"/>
                          <a:pt x="1065752" y="127"/>
                          <a:pt x="1071943" y="127"/>
                        </a:cubicBezTo>
                        <a:cubicBezTo>
                          <a:pt x="1140523" y="127"/>
                          <a:pt x="1198531" y="45085"/>
                          <a:pt x="1217962" y="106807"/>
                        </a:cubicBezTo>
                        <a:lnTo>
                          <a:pt x="1391984" y="671735"/>
                        </a:lnTo>
                        <a:lnTo>
                          <a:pt x="1564386" y="111855"/>
                        </a:lnTo>
                        <a:cubicBezTo>
                          <a:pt x="1582579" y="47943"/>
                          <a:pt x="1641729" y="603"/>
                          <a:pt x="1711928" y="603"/>
                        </a:cubicBezTo>
                        <a:cubicBezTo>
                          <a:pt x="1716595" y="603"/>
                          <a:pt x="1720405" y="413"/>
                          <a:pt x="1725930" y="413"/>
                        </a:cubicBezTo>
                        <a:cubicBezTo>
                          <a:pt x="1732883" y="413"/>
                          <a:pt x="1737836" y="603"/>
                          <a:pt x="1744027" y="603"/>
                        </a:cubicBezTo>
                        <a:cubicBezTo>
                          <a:pt x="1812798" y="603"/>
                          <a:pt x="1870805" y="45466"/>
                          <a:pt x="1890522" y="107283"/>
                        </a:cubicBezTo>
                        <a:lnTo>
                          <a:pt x="2193322" y="1091121"/>
                        </a:lnTo>
                        <a:cubicBezTo>
                          <a:pt x="2198275" y="1105980"/>
                          <a:pt x="2200942" y="1121886"/>
                          <a:pt x="2200942" y="1138365"/>
                        </a:cubicBezTo>
                        <a:cubicBezTo>
                          <a:pt x="2200942" y="1222280"/>
                          <a:pt x="2132457" y="1290098"/>
                          <a:pt x="2047780" y="1290098"/>
                        </a:cubicBezTo>
                        <a:cubicBezTo>
                          <a:pt x="1979200" y="1290098"/>
                          <a:pt x="1920907" y="1245330"/>
                          <a:pt x="1901476" y="1183418"/>
                        </a:cubicBezTo>
                        <a:lnTo>
                          <a:pt x="1727930" y="620109"/>
                        </a:lnTo>
                        <a:lnTo>
                          <a:pt x="1553718" y="1185609"/>
                        </a:lnTo>
                        <a:cubicBezTo>
                          <a:pt x="1532763" y="1244378"/>
                          <a:pt x="1474946" y="1290193"/>
                          <a:pt x="1408081" y="1290193"/>
                        </a:cubicBezTo>
                        <a:lnTo>
                          <a:pt x="1389602" y="1290193"/>
                        </a:lnTo>
                        <a:cubicBezTo>
                          <a:pt x="1384173" y="1289907"/>
                          <a:pt x="1380363" y="1289812"/>
                          <a:pt x="1375601" y="1289812"/>
                        </a:cubicBezTo>
                        <a:cubicBezTo>
                          <a:pt x="1307020" y="1289812"/>
                          <a:pt x="1249204" y="1245140"/>
                          <a:pt x="1229582" y="1183513"/>
                        </a:cubicBezTo>
                        <a:lnTo>
                          <a:pt x="1055846" y="619443"/>
                        </a:lnTo>
                        <a:lnTo>
                          <a:pt x="886873" y="1167702"/>
                        </a:lnTo>
                        <a:cubicBezTo>
                          <a:pt x="868299" y="1230852"/>
                          <a:pt x="809530" y="1276953"/>
                          <a:pt x="740188" y="1276953"/>
                        </a:cubicBezTo>
                        <a:lnTo>
                          <a:pt x="152971" y="1276953"/>
                        </a:lnTo>
                        <a:cubicBezTo>
                          <a:pt x="68485" y="1276953"/>
                          <a:pt x="0" y="1209897"/>
                          <a:pt x="0" y="1125887"/>
                        </a:cubicBezTo>
                        <a:cubicBezTo>
                          <a:pt x="0" y="1041876"/>
                          <a:pt x="68485" y="974153"/>
                          <a:pt x="153162" y="974153"/>
                        </a:cubicBezTo>
                        <a:lnTo>
                          <a:pt x="579310" y="974153"/>
                        </a:lnTo>
                        <a:cubicBezTo>
                          <a:pt x="607790" y="974153"/>
                          <a:pt x="632174" y="955580"/>
                          <a:pt x="640175" y="929767"/>
                        </a:cubicBezTo>
                      </a:path>
                    </a:pathLst>
                  </a:custGeom>
                  <a:solidFill>
                    <a:schemeClr val="bg1"/>
                  </a:solidFill>
                  <a:ln w="9525" cap="flat">
                    <a:noFill/>
                    <a:prstDash val="solid"/>
                    <a:miter/>
                  </a:ln>
                </xdr:spPr>
                <xdr:txBody>
                  <a:bodyPr wrap="square" rtlCol="0" anchor="ctr"/>
                  <a:lstStyle>
                    <a:defPPr>
                      <a:defRPr lang="pt-BR"/>
                    </a:defPPr>
                    <a:lvl1pPr marL="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endParaRPr lang="pt-BR"/>
                  </a:p>
                </xdr:txBody>
              </xdr:sp>
            </xdr:grpSp>
          </xdr:grpSp>
        </xdr:grpSp>
        <xdr:sp macro="" textlink="">
          <xdr:nvSpPr>
            <xdr:cNvPr id="317" name="CaixaDeTexto 26">
              <a:extLst>
                <a:ext uri="{FF2B5EF4-FFF2-40B4-BE49-F238E27FC236}">
                  <a16:creationId xmlns:a16="http://schemas.microsoft.com/office/drawing/2014/main" id="{58B4FD14-0414-41DB-9930-0C3446225020}"/>
                </a:ext>
                <a:ext uri="{147F2762-F138-4A5C-976F-8EAC2B608ADB}">
                  <a16:predDERef xmlns:a16="http://schemas.microsoft.com/office/drawing/2014/main" pred="{00000000-0008-0000-0000-000021000000}"/>
                </a:ext>
              </a:extLst>
            </xdr:cNvPr>
            <xdr:cNvSpPr txBox="1"/>
          </xdr:nvSpPr>
          <xdr:spPr>
            <a:xfrm>
              <a:off x="2510519" y="83233"/>
              <a:ext cx="11699618" cy="1012142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marL="0" indent="0" algn="ctr"/>
              <a:r>
                <a:rPr lang="pt-BR" sz="2400" b="1">
                  <a:solidFill>
                    <a:schemeClr val="bg1"/>
                  </a:solidFill>
                  <a:latin typeface="+mj-lt"/>
                  <a:ea typeface="+mj-lt"/>
                  <a:cs typeface="+mj-lt"/>
                </a:rPr>
                <a:t>ENERGY PURCHASED</a:t>
              </a:r>
              <a:r>
                <a:rPr lang="pt-BR" sz="2400" b="1" baseline="0">
                  <a:solidFill>
                    <a:schemeClr val="bg1"/>
                  </a:solidFill>
                  <a:latin typeface="+mj-lt"/>
                  <a:ea typeface="+mj-lt"/>
                  <a:cs typeface="+mj-lt"/>
                </a:rPr>
                <a:t> FOR RESALE</a:t>
              </a:r>
              <a:endParaRPr lang="en-US" sz="2400" b="1">
                <a:solidFill>
                  <a:schemeClr val="bg1"/>
                </a:solidFill>
                <a:latin typeface="+mj-lt"/>
                <a:ea typeface="+mj-lt"/>
                <a:cs typeface="+mj-lt"/>
              </a:endParaRPr>
            </a:p>
          </xdr:txBody>
        </xdr:sp>
      </xdr:grpSp>
      <xdr:grpSp>
        <xdr:nvGrpSpPr>
          <xdr:cNvPr id="318" name="Agrupar 6">
            <a:extLst>
              <a:ext uri="{FF2B5EF4-FFF2-40B4-BE49-F238E27FC236}">
                <a16:creationId xmlns:a16="http://schemas.microsoft.com/office/drawing/2014/main" id="{59A9DB94-38FA-4C02-A4BF-569A9E6D302A}"/>
              </a:ext>
            </a:extLst>
          </xdr:cNvPr>
          <xdr:cNvGrpSpPr/>
        </xdr:nvGrpSpPr>
        <xdr:grpSpPr>
          <a:xfrm>
            <a:off x="95250" y="421821"/>
            <a:ext cx="3564066" cy="265070"/>
            <a:chOff x="178609" y="635455"/>
            <a:chExt cx="3564066" cy="265070"/>
          </a:xfrm>
        </xdr:grpSpPr>
        <xdr:sp macro="" textlink="">
          <xdr:nvSpPr>
            <xdr:cNvPr id="319" name="CaixaDeTexto 10">
              <a:extLst>
                <a:ext uri="{FF2B5EF4-FFF2-40B4-BE49-F238E27FC236}">
                  <a16:creationId xmlns:a16="http://schemas.microsoft.com/office/drawing/2014/main" id="{46C9F670-371C-ED41-03C4-EB994D48E6FF}"/>
                </a:ext>
              </a:extLst>
            </xdr:cNvPr>
            <xdr:cNvSpPr txBox="1"/>
          </xdr:nvSpPr>
          <xdr:spPr>
            <a:xfrm>
              <a:off x="178609" y="635455"/>
              <a:ext cx="3564066" cy="188485"/>
            </a:xfrm>
            <a:prstGeom prst="rect">
              <a:avLst/>
            </a:prstGeom>
            <a:noFill/>
          </xdr:spPr>
          <xdr:txBody>
            <a:bodyPr wrap="square">
              <a:no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rtl="0"/>
              <a:r>
                <a:rPr kumimoji="0" lang="en-US" sz="2000" b="1" i="0" u="none" strike="noStrike" kern="0" cap="none" spc="0" normalizeH="0" baseline="0">
                  <a:ln>
                    <a:noFill/>
                  </a:ln>
                  <a:solidFill>
                    <a:srgbClr val="006C21"/>
                  </a:solidFill>
                  <a:effectLst/>
                  <a:uLnTx/>
                  <a:uFillTx/>
                  <a:latin typeface="Bradley Hand ITC" panose="03070402050302030203" pitchFamily="66" charset="0"/>
                  <a:cs typeface="Dreaming Outloud Script Pro" panose="020B0604020202020204" pitchFamily="66" charset="0"/>
                </a:rPr>
                <a:t>Transf    rming lives   </a:t>
              </a:r>
            </a:p>
            <a:p>
              <a:pPr rtl="0"/>
              <a:r>
                <a:rPr kumimoji="0" lang="en-US" sz="2000" b="1" i="0" u="none" strike="noStrike" kern="0" cap="none" spc="0" normalizeH="0" baseline="0">
                  <a:ln>
                    <a:noFill/>
                  </a:ln>
                  <a:solidFill>
                    <a:srgbClr val="006C21"/>
                  </a:solidFill>
                  <a:effectLst/>
                  <a:uLnTx/>
                  <a:uFillTx/>
                  <a:latin typeface="Bradley Hand ITC" panose="03070402050302030203" pitchFamily="66" charset="0"/>
                  <a:cs typeface="Dreaming Outloud Script Pro" panose="020B0604020202020204" pitchFamily="66" charset="0"/>
                </a:rPr>
                <a:t>with our energy</a:t>
              </a:r>
              <a:endParaRPr lang="en-US" sz="2000" b="1" kern="0">
                <a:solidFill>
                  <a:srgbClr val="006C21"/>
                </a:solidFill>
                <a:latin typeface="Bradley Hand ITC" panose="03070402050302030203" pitchFamily="66" charset="0"/>
                <a:cs typeface="Dreaming Outloud Script Pro" panose="020B0604020202020204" pitchFamily="66" charset="0"/>
              </a:endParaRPr>
            </a:p>
          </xdr:txBody>
        </xdr:sp>
        <xdr:pic>
          <xdr:nvPicPr>
            <xdr:cNvPr id="320" name="Imagem 10">
              <a:extLst>
                <a:ext uri="{FF2B5EF4-FFF2-40B4-BE49-F238E27FC236}">
                  <a16:creationId xmlns:a16="http://schemas.microsoft.com/office/drawing/2014/main" id="{6249351E-BC1F-B2BC-8303-5903388F1CF3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3">
              <a:extLst>
                <a:ext uri="{BEBA8EAE-BF5A-486C-A8C5-ECC9F3942E4B}">
                  <a14:imgProps xmlns:a14="http://schemas.microsoft.com/office/drawing/2010/main">
                    <a14:imgLayer r:embed="rId4">
                      <a14:imgEffect>
                        <a14:backgroundRemoval t="10000" b="90000" l="10000" r="90000">
                          <a14:foregroundMark x1="66667" y1="19048" x2="63636" y2="23810"/>
                          <a14:foregroundMark x1="51515" y1="23810" x2="54545" y2="80952"/>
                          <a14:foregroundMark x1="87879" y1="42857" x2="15152" y2="38095"/>
                        </a14:backgroundRemoval>
                      </a14:imgEffect>
                    </a14:imgLayer>
                  </a14:imgProps>
                </a:ext>
              </a:extLst>
            </a:blip>
            <a:stretch>
              <a:fillRect/>
            </a:stretch>
          </xdr:blipFill>
          <xdr:spPr>
            <a:xfrm flipH="1">
              <a:off x="1239409" y="793565"/>
              <a:ext cx="102531" cy="101329"/>
            </a:xfrm>
            <a:prstGeom prst="rect">
              <a:avLst/>
            </a:prstGeom>
          </xdr:spPr>
        </xdr:pic>
        <xdr:sp macro="" textlink="">
          <xdr:nvSpPr>
            <xdr:cNvPr id="321" name="Retângulo: Cantos Arredondados 11">
              <a:extLst>
                <a:ext uri="{FF2B5EF4-FFF2-40B4-BE49-F238E27FC236}">
                  <a16:creationId xmlns:a16="http://schemas.microsoft.com/office/drawing/2014/main" id="{4CC4B10A-D295-E923-7432-A2A9AD117A4A}"/>
                </a:ext>
              </a:extLst>
            </xdr:cNvPr>
            <xdr:cNvSpPr/>
          </xdr:nvSpPr>
          <xdr:spPr>
            <a:xfrm>
              <a:off x="1135295" y="783890"/>
              <a:ext cx="215396" cy="116635"/>
            </a:xfrm>
            <a:prstGeom prst="roundRect">
              <a:avLst>
                <a:gd name="adj" fmla="val 42451"/>
              </a:avLst>
            </a:prstGeom>
            <a:noFill/>
            <a:ln w="12700" cap="flat" cmpd="sng" algn="ctr">
              <a:solidFill>
                <a:srgbClr val="006C21"/>
              </a:solidFill>
              <a:prstDash val="solid"/>
              <a:miter lim="800000"/>
            </a:ln>
            <a:effectLst/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en-US" sz="1100" b="0" i="0" u="none" strike="noStrike" kern="0" cap="none" spc="0" normalizeH="0" baseline="0">
                <a:ln>
                  <a:noFill/>
                </a:ln>
                <a:solidFill>
                  <a:srgbClr val="003300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</xdr:grpSp>
      <xdr:grpSp>
        <xdr:nvGrpSpPr>
          <xdr:cNvPr id="322" name="Agrupar 18">
            <a:extLst>
              <a:ext uri="{FF2B5EF4-FFF2-40B4-BE49-F238E27FC236}">
                <a16:creationId xmlns:a16="http://schemas.microsoft.com/office/drawing/2014/main" id="{5EA86A02-0E40-4063-A568-11A164B7EBB7}"/>
              </a:ext>
            </a:extLst>
          </xdr:cNvPr>
          <xdr:cNvGrpSpPr/>
        </xdr:nvGrpSpPr>
        <xdr:grpSpPr>
          <a:xfrm>
            <a:off x="9783523" y="285750"/>
            <a:ext cx="1119822" cy="995156"/>
            <a:chOff x="8023397" y="421255"/>
            <a:chExt cx="1052898" cy="760587"/>
          </a:xfrm>
        </xdr:grpSpPr>
        <xdr:sp macro="" textlink="">
          <xdr:nvSpPr>
            <xdr:cNvPr id="323" name="Seta para a Direita 10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68619ED2-1246-4448-0CBB-06EC3936453C}"/>
                </a:ext>
              </a:extLst>
            </xdr:cNvPr>
            <xdr:cNvSpPr/>
          </xdr:nvSpPr>
          <xdr:spPr>
            <a:xfrm rot="10800000">
              <a:off x="8023397" y="421255"/>
              <a:ext cx="696828" cy="376116"/>
            </a:xfrm>
            <a:prstGeom prst="rightArrow">
              <a:avLst>
                <a:gd name="adj1" fmla="val 53502"/>
                <a:gd name="adj2" fmla="val 45694"/>
              </a:avLst>
            </a:prstGeom>
            <a:solidFill>
              <a:srgbClr val="B8E53E"/>
            </a:solidFill>
            <a:ln w="9525" cap="flat" cmpd="sng" algn="ctr">
              <a:solidFill>
                <a:srgbClr val="00744D"/>
              </a:solidFill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1050" b="0" i="0" u="none" strike="noStrike" kern="0" cap="none" spc="0" normalizeH="0" baseline="0" noProof="0">
                <a:ln>
                  <a:noFill/>
                </a:ln>
                <a:solidFill>
                  <a:sysClr val="window" lastClr="FFFFFF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  <xdr:sp macro="" textlink="">
          <xdr:nvSpPr>
            <xdr:cNvPr id="324" name="Retângulo Arredondado 9">
              <a:hlinkClick xmlns:r="http://schemas.openxmlformats.org/officeDocument/2006/relationships" r:id="rId6"/>
              <a:extLst>
                <a:ext uri="{FF2B5EF4-FFF2-40B4-BE49-F238E27FC236}">
                  <a16:creationId xmlns:a16="http://schemas.microsoft.com/office/drawing/2014/main" id="{1662A3E4-5A0C-89E1-3E3C-9EAF780081CC}"/>
                </a:ext>
              </a:extLst>
            </xdr:cNvPr>
            <xdr:cNvSpPr/>
          </xdr:nvSpPr>
          <xdr:spPr>
            <a:xfrm>
              <a:off x="8057068" y="487251"/>
              <a:ext cx="1019227" cy="694591"/>
            </a:xfrm>
            <a:prstGeom prst="roundRect">
              <a:avLst>
                <a:gd name="adj" fmla="val 9474"/>
              </a:avLst>
            </a:prstGeom>
            <a:noFill/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pt-BR" sz="1200" b="1" i="0" u="none" strike="noStrike" kern="0" cap="none" spc="0" normalizeH="0" baseline="0">
                  <a:ln>
                    <a:noFill/>
                  </a:ln>
                  <a:solidFill>
                    <a:srgbClr val="00744D"/>
                  </a:solidFill>
                  <a:effectLst/>
                  <a:uLnTx/>
                  <a:uFillTx/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INDEX</a:t>
              </a:r>
              <a:endParaRPr kumimoji="0" lang="pt-BR" sz="800" b="1" i="0" u="none" strike="noStrike" kern="0" cap="none" spc="0" normalizeH="0" baseline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  <a:p>
              <a:pPr marL="0" marR="0" lvl="0" indent="0" algn="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800" b="1" i="0" u="none" strike="noStrike" kern="0" cap="none" spc="0" normalizeH="0" baseline="0" noProof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</xdr:txBody>
        </xdr:sp>
      </xdr:grp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149679</xdr:colOff>
      <xdr:row>6</xdr:row>
      <xdr:rowOff>12483</xdr:rowOff>
    </xdr:to>
    <xdr:grpSp>
      <xdr:nvGrpSpPr>
        <xdr:cNvPr id="202" name="Agrupar 16">
          <a:extLst>
            <a:ext uri="{FF2B5EF4-FFF2-40B4-BE49-F238E27FC236}">
              <a16:creationId xmlns:a16="http://schemas.microsoft.com/office/drawing/2014/main" id="{E802756F-C16A-6BE4-1D33-8A9658BF72B1}"/>
            </a:ext>
          </a:extLst>
        </xdr:cNvPr>
        <xdr:cNvGrpSpPr/>
      </xdr:nvGrpSpPr>
      <xdr:grpSpPr>
        <a:xfrm>
          <a:off x="0" y="0"/>
          <a:ext cx="10776858" cy="1318769"/>
          <a:chOff x="0" y="0"/>
          <a:chExt cx="12069536" cy="1318769"/>
        </a:xfrm>
      </xdr:grpSpPr>
      <xdr:grpSp>
        <xdr:nvGrpSpPr>
          <xdr:cNvPr id="203" name="Agrupar 1">
            <a:extLst>
              <a:ext uri="{FF2B5EF4-FFF2-40B4-BE49-F238E27FC236}">
                <a16:creationId xmlns:a16="http://schemas.microsoft.com/office/drawing/2014/main" id="{C247B048-848E-6A68-8810-9AF555ACE7A4}"/>
              </a:ext>
            </a:extLst>
          </xdr:cNvPr>
          <xdr:cNvGrpSpPr/>
        </xdr:nvGrpSpPr>
        <xdr:grpSpPr>
          <a:xfrm>
            <a:off x="0" y="0"/>
            <a:ext cx="11933464" cy="1258661"/>
            <a:chOff x="0" y="0"/>
            <a:chExt cx="15991114" cy="1258661"/>
          </a:xfrm>
        </xdr:grpSpPr>
        <xdr:grpSp>
          <xdr:nvGrpSpPr>
            <xdr:cNvPr id="204" name="Agrupar 8">
              <a:extLst>
                <a:ext uri="{FF2B5EF4-FFF2-40B4-BE49-F238E27FC236}">
                  <a16:creationId xmlns:a16="http://schemas.microsoft.com/office/drawing/2014/main" id="{7B7B52F5-A283-5C98-9BD3-F3F662F5334F}"/>
                </a:ext>
              </a:extLst>
            </xdr:cNvPr>
            <xdr:cNvGrpSpPr/>
          </xdr:nvGrpSpPr>
          <xdr:grpSpPr>
            <a:xfrm>
              <a:off x="0" y="0"/>
              <a:ext cx="15991114" cy="1258661"/>
              <a:chOff x="0" y="114300"/>
              <a:chExt cx="9078920" cy="1082842"/>
            </a:xfrm>
          </xdr:grpSpPr>
          <xdr:sp macro="" textlink="">
            <xdr:nvSpPr>
              <xdr:cNvPr id="205" name="Retângulo 10">
                <a:extLst>
                  <a:ext uri="{FF2B5EF4-FFF2-40B4-BE49-F238E27FC236}">
                    <a16:creationId xmlns:a16="http://schemas.microsoft.com/office/drawing/2014/main" id="{5D83D80A-1067-23B3-71EB-D7487B3D6F55}"/>
                  </a:ext>
                </a:extLst>
              </xdr:cNvPr>
              <xdr:cNvSpPr/>
            </xdr:nvSpPr>
            <xdr:spPr>
              <a:xfrm>
                <a:off x="0" y="114300"/>
                <a:ext cx="9071516" cy="1082842"/>
              </a:xfrm>
              <a:prstGeom prst="rect">
                <a:avLst/>
              </a:prstGeom>
              <a:gradFill flip="none" rotWithShape="1">
                <a:gsLst>
                  <a:gs pos="14536">
                    <a:srgbClr val="B8E53E"/>
                  </a:gs>
                  <a:gs pos="1000">
                    <a:srgbClr val="D7F83C"/>
                  </a:gs>
                  <a:gs pos="95000">
                    <a:srgbClr val="00744D"/>
                  </a:gs>
                </a:gsLst>
                <a:lin ang="16200000" scaled="1"/>
                <a:tileRect/>
              </a:gra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 rtlCol="0" anchor="ctr"/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pt-BR"/>
              </a:p>
            </xdr:txBody>
          </xdr:sp>
          <xdr:pic>
            <xdr:nvPicPr>
              <xdr:cNvPr id="206" name="Elements">
                <a:extLst>
                  <a:ext uri="{FF2B5EF4-FFF2-40B4-BE49-F238E27FC236}">
                    <a16:creationId xmlns:a16="http://schemas.microsoft.com/office/drawing/2014/main" id="{94DEDE01-A5E4-CBA9-2355-F051564592EE}"/>
                  </a:ext>
                </a:extLst>
              </xdr:cNvPr>
              <xdr:cNvPicPr>
                <a:picLocks/>
              </xdr:cNvPicPr>
            </xdr:nvPicPr>
            <xdr:blipFill rotWithShape="1">
              <a:blip xmlns:r="http://schemas.openxmlformats.org/officeDocument/2006/relationships" r:embed="rId1" cstate="email">
                <a:alphaModFix amt="31000"/>
                <a:extLst>
                  <a:ext uri="{28A0092B-C50C-407E-A947-70E740481C1C}">
                    <a14:useLocalDpi xmlns:a14="http://schemas.microsoft.com/office/drawing/2010/main"/>
                  </a:ext>
                </a:extLst>
              </a:blip>
              <a:srcRect l="583" t="47588" r="15070" b="9748"/>
              <a:stretch/>
            </xdr:blipFill>
            <xdr:spPr>
              <a:xfrm>
                <a:off x="2426370" y="165099"/>
                <a:ext cx="6652550" cy="930442"/>
              </a:xfrm>
              <a:prstGeom prst="rect">
                <a:avLst/>
              </a:prstGeom>
            </xdr:spPr>
          </xdr:pic>
          <xdr:grpSp>
            <xdr:nvGrpSpPr>
              <xdr:cNvPr id="207" name="Agrupar 12">
                <a:extLst>
                  <a:ext uri="{FF2B5EF4-FFF2-40B4-BE49-F238E27FC236}">
                    <a16:creationId xmlns:a16="http://schemas.microsoft.com/office/drawing/2014/main" id="{E2DA55F9-329D-50A4-E9A4-475893CA954B}"/>
                  </a:ext>
                </a:extLst>
              </xdr:cNvPr>
              <xdr:cNvGrpSpPr/>
            </xdr:nvGrpSpPr>
            <xdr:grpSpPr>
              <a:xfrm>
                <a:off x="166794" y="265596"/>
                <a:ext cx="1255946" cy="302186"/>
                <a:chOff x="6118195" y="543218"/>
                <a:chExt cx="5181503" cy="1290478"/>
              </a:xfrm>
            </xdr:grpSpPr>
            <xdr:sp macro="" textlink="">
              <xdr:nvSpPr>
                <xdr:cNvPr id="208" name="Forma Livre: Forma 18">
                  <a:extLst>
                    <a:ext uri="{FF2B5EF4-FFF2-40B4-BE49-F238E27FC236}">
                      <a16:creationId xmlns:a16="http://schemas.microsoft.com/office/drawing/2014/main" id="{AB99D55F-3B3A-8251-5D56-88D306989476}"/>
                    </a:ext>
                  </a:extLst>
                </xdr:cNvPr>
                <xdr:cNvSpPr/>
              </xdr:nvSpPr>
              <xdr:spPr>
                <a:xfrm>
                  <a:off x="7513226" y="1037121"/>
                  <a:ext cx="513968" cy="303752"/>
                </a:xfrm>
                <a:custGeom>
                  <a:avLst/>
                  <a:gdLst>
                    <a:gd name="connsiteX0" fmla="*/ 153257 w 513968"/>
                    <a:gd name="connsiteY0" fmla="*/ 95 h 303752"/>
                    <a:gd name="connsiteX1" fmla="*/ 0 w 513968"/>
                    <a:gd name="connsiteY1" fmla="*/ 151829 h 303752"/>
                    <a:gd name="connsiteX2" fmla="*/ 152971 w 513968"/>
                    <a:gd name="connsiteY2" fmla="*/ 303752 h 303752"/>
                    <a:gd name="connsiteX3" fmla="*/ 360807 w 513968"/>
                    <a:gd name="connsiteY3" fmla="*/ 303467 h 303752"/>
                    <a:gd name="connsiteX4" fmla="*/ 513969 w 513968"/>
                    <a:gd name="connsiteY4" fmla="*/ 151733 h 303752"/>
                    <a:gd name="connsiteX5" fmla="*/ 360902 w 513968"/>
                    <a:gd name="connsiteY5" fmla="*/ 0 h 303752"/>
                    <a:gd name="connsiteX6" fmla="*/ 153162 w 513968"/>
                    <a:gd name="connsiteY6" fmla="*/ 0 h 303752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</a:cxnLst>
                  <a:rect l="l" t="t" r="r" b="b"/>
                  <a:pathLst>
                    <a:path w="513968" h="303752">
                      <a:moveTo>
                        <a:pt x="153257" y="95"/>
                      </a:moveTo>
                      <a:cubicBezTo>
                        <a:pt x="68580" y="95"/>
                        <a:pt x="0" y="68104"/>
                        <a:pt x="0" y="151829"/>
                      </a:cubicBezTo>
                      <a:cubicBezTo>
                        <a:pt x="0" y="235553"/>
                        <a:pt x="68294" y="303752"/>
                        <a:pt x="152971" y="303752"/>
                      </a:cubicBezTo>
                      <a:lnTo>
                        <a:pt x="360807" y="303467"/>
                      </a:lnTo>
                      <a:cubicBezTo>
                        <a:pt x="445484" y="303467"/>
                        <a:pt x="513969" y="235458"/>
                        <a:pt x="513969" y="151733"/>
                      </a:cubicBezTo>
                      <a:cubicBezTo>
                        <a:pt x="513969" y="68009"/>
                        <a:pt x="445484" y="0"/>
                        <a:pt x="360902" y="0"/>
                      </a:cubicBezTo>
                      <a:lnTo>
                        <a:pt x="153162" y="0"/>
                      </a:lnTo>
                      <a:close/>
                    </a:path>
                  </a:pathLst>
                </a:custGeom>
                <a:gradFill>
                  <a:gsLst>
                    <a:gs pos="10000">
                      <a:srgbClr val="FFFF00"/>
                    </a:gs>
                    <a:gs pos="90000">
                      <a:srgbClr val="46D232"/>
                    </a:gs>
                  </a:gsLst>
                  <a:lin ang="0" scaled="1"/>
                </a:gradFill>
                <a:ln w="9525" cap="flat">
                  <a:noFill/>
                  <a:prstDash val="solid"/>
                  <a:miter/>
                </a:ln>
              </xdr:spPr>
              <xdr:txBody>
                <a:bodyPr wrap="square" rtlCol="0" anchor="ctr"/>
                <a:lstStyle>
                  <a:defPPr>
                    <a:defRPr lang="pt-BR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pt-BR"/>
                </a:p>
              </xdr:txBody>
            </xdr:sp>
            <xdr:grpSp>
              <xdr:nvGrpSpPr>
                <xdr:cNvPr id="209" name="Gráfico 1">
                  <a:extLst>
                    <a:ext uri="{FF2B5EF4-FFF2-40B4-BE49-F238E27FC236}">
                      <a16:creationId xmlns:a16="http://schemas.microsoft.com/office/drawing/2014/main" id="{6CDA0028-A1B6-8135-C252-D4A77999A276}"/>
                    </a:ext>
                  </a:extLst>
                </xdr:cNvPr>
                <xdr:cNvGrpSpPr/>
              </xdr:nvGrpSpPr>
              <xdr:grpSpPr>
                <a:xfrm>
                  <a:off x="6118195" y="543218"/>
                  <a:ext cx="5181503" cy="1290478"/>
                  <a:chOff x="6118195" y="543218"/>
                  <a:chExt cx="5181503" cy="1290478"/>
                </a:xfrm>
                <a:solidFill>
                  <a:schemeClr val="accent1"/>
                </a:solidFill>
              </xdr:grpSpPr>
              <xdr:sp macro="" textlink="">
                <xdr:nvSpPr>
                  <xdr:cNvPr id="210" name="Forma Livre: Forma 20">
                    <a:extLst>
                      <a:ext uri="{FF2B5EF4-FFF2-40B4-BE49-F238E27FC236}">
                        <a16:creationId xmlns:a16="http://schemas.microsoft.com/office/drawing/2014/main" id="{AB7800E1-9376-ACDD-8193-256CAA9D29D7}"/>
                      </a:ext>
                    </a:extLst>
                  </xdr:cNvPr>
                  <xdr:cNvSpPr/>
                </xdr:nvSpPr>
                <xdr:spPr>
                  <a:xfrm>
                    <a:off x="9627871" y="543726"/>
                    <a:ext cx="306228" cy="1289399"/>
                  </a:xfrm>
                  <a:custGeom>
                    <a:avLst/>
                    <a:gdLst>
                      <a:gd name="connsiteX0" fmla="*/ 306038 w 306228"/>
                      <a:gd name="connsiteY0" fmla="*/ 1138142 h 1289399"/>
                      <a:gd name="connsiteX1" fmla="*/ 152971 w 306228"/>
                      <a:gd name="connsiteY1" fmla="*/ 1289399 h 1289399"/>
                      <a:gd name="connsiteX2" fmla="*/ 0 w 306228"/>
                      <a:gd name="connsiteY2" fmla="*/ 1138142 h 1289399"/>
                      <a:gd name="connsiteX3" fmla="*/ 0 w 306228"/>
                      <a:gd name="connsiteY3" fmla="*/ 151733 h 1289399"/>
                      <a:gd name="connsiteX4" fmla="*/ 152971 w 306228"/>
                      <a:gd name="connsiteY4" fmla="*/ 0 h 1289399"/>
                      <a:gd name="connsiteX5" fmla="*/ 306038 w 306228"/>
                      <a:gd name="connsiteY5" fmla="*/ 151257 h 1289399"/>
                      <a:gd name="connsiteX6" fmla="*/ 306229 w 306228"/>
                      <a:gd name="connsiteY6" fmla="*/ 1138142 h 1289399"/>
                      <a:gd name="connsiteX7" fmla="*/ 306038 w 306228"/>
                      <a:gd name="connsiteY7" fmla="*/ 1138142 h 1289399"/>
                    </a:gdLst>
                    <a:ahLst/>
                    <a:cxnLst>
                      <a:cxn ang="0">
                        <a:pos x="connsiteX0" y="connsiteY0"/>
                      </a:cxn>
                      <a:cxn ang="0">
                        <a:pos x="connsiteX1" y="connsiteY1"/>
                      </a:cxn>
                      <a:cxn ang="0">
                        <a:pos x="connsiteX2" y="connsiteY2"/>
                      </a:cxn>
                      <a:cxn ang="0">
                        <a:pos x="connsiteX3" y="connsiteY3"/>
                      </a:cxn>
                      <a:cxn ang="0">
                        <a:pos x="connsiteX4" y="connsiteY4"/>
                      </a:cxn>
                      <a:cxn ang="0">
                        <a:pos x="connsiteX5" y="connsiteY5"/>
                      </a:cxn>
                      <a:cxn ang="0">
                        <a:pos x="connsiteX6" y="connsiteY6"/>
                      </a:cxn>
                      <a:cxn ang="0">
                        <a:pos x="connsiteX7" y="connsiteY7"/>
                      </a:cxn>
                    </a:cxnLst>
                    <a:rect l="l" t="t" r="r" b="b"/>
                    <a:pathLst>
                      <a:path w="306228" h="1289399">
                        <a:moveTo>
                          <a:pt x="306038" y="1138142"/>
                        </a:moveTo>
                        <a:cubicBezTo>
                          <a:pt x="305848" y="1221867"/>
                          <a:pt x="237554" y="1289399"/>
                          <a:pt x="152971" y="1289399"/>
                        </a:cubicBezTo>
                        <a:cubicBezTo>
                          <a:pt x="68389" y="1289399"/>
                          <a:pt x="190" y="1221867"/>
                          <a:pt x="0" y="1138142"/>
                        </a:cubicBezTo>
                        <a:lnTo>
                          <a:pt x="0" y="151733"/>
                        </a:lnTo>
                        <a:cubicBezTo>
                          <a:pt x="286" y="67723"/>
                          <a:pt x="68485" y="0"/>
                          <a:pt x="152971" y="0"/>
                        </a:cubicBezTo>
                        <a:cubicBezTo>
                          <a:pt x="237458" y="0"/>
                          <a:pt x="305848" y="67723"/>
                          <a:pt x="306038" y="151257"/>
                        </a:cubicBezTo>
                        <a:lnTo>
                          <a:pt x="306229" y="1138142"/>
                        </a:lnTo>
                        <a:lnTo>
                          <a:pt x="306038" y="1138142"/>
                        </a:lnTo>
                        <a:close/>
                      </a:path>
                    </a:pathLst>
                  </a:custGeom>
                  <a:solidFill>
                    <a:schemeClr val="bg1"/>
                  </a:solidFill>
                  <a:ln w="9525" cap="flat">
                    <a:noFill/>
                    <a:prstDash val="solid"/>
                    <a:miter/>
                  </a:ln>
                </xdr:spPr>
                <xdr:txBody>
                  <a:bodyPr wrap="square" rtlCol="0" anchor="ctr"/>
                  <a:lstStyle>
                    <a:defPPr>
                      <a:defRPr lang="pt-BR"/>
                    </a:defPPr>
                    <a:lvl1pPr marL="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endParaRPr lang="pt-BR"/>
                  </a:p>
                </xdr:txBody>
              </xdr:sp>
              <xdr:sp macro="" textlink="">
                <xdr:nvSpPr>
                  <xdr:cNvPr id="211" name="Forma Livre: Forma 21">
                    <a:extLst>
                      <a:ext uri="{FF2B5EF4-FFF2-40B4-BE49-F238E27FC236}">
                        <a16:creationId xmlns:a16="http://schemas.microsoft.com/office/drawing/2014/main" id="{C507AA71-25D6-AF41-5DDB-249446F62F7E}"/>
                      </a:ext>
                    </a:extLst>
                  </xdr:cNvPr>
                  <xdr:cNvSpPr/>
                </xdr:nvSpPr>
                <xdr:spPr>
                  <a:xfrm>
                    <a:off x="9998203" y="543250"/>
                    <a:ext cx="1301495" cy="1290446"/>
                  </a:xfrm>
                  <a:custGeom>
                    <a:avLst/>
                    <a:gdLst>
                      <a:gd name="connsiteX0" fmla="*/ 974122 w 1301495"/>
                      <a:gd name="connsiteY0" fmla="*/ 85344 h 1290446"/>
                      <a:gd name="connsiteX1" fmla="*/ 1052418 w 1301495"/>
                      <a:gd name="connsiteY1" fmla="*/ 217932 h 1290446"/>
                      <a:gd name="connsiteX2" fmla="*/ 899446 w 1301495"/>
                      <a:gd name="connsiteY2" fmla="*/ 369761 h 1290446"/>
                      <a:gd name="connsiteX3" fmla="*/ 818674 w 1301495"/>
                      <a:gd name="connsiteY3" fmla="*/ 346996 h 1290446"/>
                      <a:gd name="connsiteX4" fmla="*/ 650367 w 1301495"/>
                      <a:gd name="connsiteY4" fmla="*/ 303752 h 1290446"/>
                      <a:gd name="connsiteX5" fmla="*/ 305848 w 1301495"/>
                      <a:gd name="connsiteY5" fmla="*/ 645224 h 1290446"/>
                      <a:gd name="connsiteX6" fmla="*/ 650367 w 1301495"/>
                      <a:gd name="connsiteY6" fmla="*/ 986981 h 1290446"/>
                      <a:gd name="connsiteX7" fmla="*/ 958977 w 1301495"/>
                      <a:gd name="connsiteY7" fmla="*/ 797243 h 1290446"/>
                      <a:gd name="connsiteX8" fmla="*/ 650748 w 1301495"/>
                      <a:gd name="connsiteY8" fmla="*/ 797243 h 1290446"/>
                      <a:gd name="connsiteX9" fmla="*/ 497586 w 1301495"/>
                      <a:gd name="connsiteY9" fmla="*/ 645319 h 1290446"/>
                      <a:gd name="connsiteX10" fmla="*/ 650748 w 1301495"/>
                      <a:gd name="connsiteY10" fmla="*/ 493681 h 1290446"/>
                      <a:gd name="connsiteX11" fmla="*/ 1148239 w 1301495"/>
                      <a:gd name="connsiteY11" fmla="*/ 493395 h 1290446"/>
                      <a:gd name="connsiteX12" fmla="*/ 1301496 w 1301495"/>
                      <a:gd name="connsiteY12" fmla="*/ 645224 h 1290446"/>
                      <a:gd name="connsiteX13" fmla="*/ 650653 w 1301495"/>
                      <a:gd name="connsiteY13" fmla="*/ 1290447 h 1290446"/>
                      <a:gd name="connsiteX14" fmla="*/ 0 w 1301495"/>
                      <a:gd name="connsiteY14" fmla="*/ 645224 h 1290446"/>
                      <a:gd name="connsiteX15" fmla="*/ 650748 w 1301495"/>
                      <a:gd name="connsiteY15" fmla="*/ 0 h 1290446"/>
                      <a:gd name="connsiteX16" fmla="*/ 974217 w 1301495"/>
                      <a:gd name="connsiteY16" fmla="*/ 85153 h 1290446"/>
                      <a:gd name="connsiteX17" fmla="*/ 974026 w 1301495"/>
                      <a:gd name="connsiteY17" fmla="*/ 85344 h 1290446"/>
                    </a:gdLst>
                    <a:ahLst/>
                    <a:cxnLst>
                      <a:cxn ang="0">
                        <a:pos x="connsiteX0" y="connsiteY0"/>
                      </a:cxn>
                      <a:cxn ang="0">
                        <a:pos x="connsiteX1" y="connsiteY1"/>
                      </a:cxn>
                      <a:cxn ang="0">
                        <a:pos x="connsiteX2" y="connsiteY2"/>
                      </a:cxn>
                      <a:cxn ang="0">
                        <a:pos x="connsiteX3" y="connsiteY3"/>
                      </a:cxn>
                      <a:cxn ang="0">
                        <a:pos x="connsiteX4" y="connsiteY4"/>
                      </a:cxn>
                      <a:cxn ang="0">
                        <a:pos x="connsiteX5" y="connsiteY5"/>
                      </a:cxn>
                      <a:cxn ang="0">
                        <a:pos x="connsiteX6" y="connsiteY6"/>
                      </a:cxn>
                      <a:cxn ang="0">
                        <a:pos x="connsiteX7" y="connsiteY7"/>
                      </a:cxn>
                      <a:cxn ang="0">
                        <a:pos x="connsiteX8" y="connsiteY8"/>
                      </a:cxn>
                      <a:cxn ang="0">
                        <a:pos x="connsiteX9" y="connsiteY9"/>
                      </a:cxn>
                      <a:cxn ang="0">
                        <a:pos x="connsiteX10" y="connsiteY10"/>
                      </a:cxn>
                      <a:cxn ang="0">
                        <a:pos x="connsiteX11" y="connsiteY11"/>
                      </a:cxn>
                      <a:cxn ang="0">
                        <a:pos x="connsiteX12" y="connsiteY12"/>
                      </a:cxn>
                      <a:cxn ang="0">
                        <a:pos x="connsiteX13" y="connsiteY13"/>
                      </a:cxn>
                      <a:cxn ang="0">
                        <a:pos x="connsiteX14" y="connsiteY14"/>
                      </a:cxn>
                      <a:cxn ang="0">
                        <a:pos x="connsiteX15" y="connsiteY15"/>
                      </a:cxn>
                      <a:cxn ang="0">
                        <a:pos x="connsiteX16" y="connsiteY16"/>
                      </a:cxn>
                      <a:cxn ang="0">
                        <a:pos x="connsiteX17" y="connsiteY17"/>
                      </a:cxn>
                    </a:cxnLst>
                    <a:rect l="l" t="t" r="r" b="b"/>
                    <a:pathLst>
                      <a:path w="1301495" h="1290446">
                        <a:moveTo>
                          <a:pt x="974122" y="85344"/>
                        </a:moveTo>
                        <a:cubicBezTo>
                          <a:pt x="1020794" y="111347"/>
                          <a:pt x="1052418" y="160877"/>
                          <a:pt x="1052418" y="217932"/>
                        </a:cubicBezTo>
                        <a:cubicBezTo>
                          <a:pt x="1052418" y="301752"/>
                          <a:pt x="983932" y="369761"/>
                          <a:pt x="899446" y="369761"/>
                        </a:cubicBezTo>
                        <a:cubicBezTo>
                          <a:pt x="869823" y="369761"/>
                          <a:pt x="842105" y="361474"/>
                          <a:pt x="818674" y="346996"/>
                        </a:cubicBezTo>
                        <a:cubicBezTo>
                          <a:pt x="768667" y="319278"/>
                          <a:pt x="711422" y="303752"/>
                          <a:pt x="650367" y="303752"/>
                        </a:cubicBezTo>
                        <a:cubicBezTo>
                          <a:pt x="459962" y="303752"/>
                          <a:pt x="305848" y="456533"/>
                          <a:pt x="305848" y="645224"/>
                        </a:cubicBezTo>
                        <a:cubicBezTo>
                          <a:pt x="305848" y="833914"/>
                          <a:pt x="459962" y="986981"/>
                          <a:pt x="650367" y="986981"/>
                        </a:cubicBezTo>
                        <a:cubicBezTo>
                          <a:pt x="785622" y="986981"/>
                          <a:pt x="902684" y="909733"/>
                          <a:pt x="958977" y="797243"/>
                        </a:cubicBezTo>
                        <a:lnTo>
                          <a:pt x="650748" y="797243"/>
                        </a:lnTo>
                        <a:cubicBezTo>
                          <a:pt x="566356" y="797243"/>
                          <a:pt x="497586" y="729329"/>
                          <a:pt x="497586" y="645319"/>
                        </a:cubicBezTo>
                        <a:cubicBezTo>
                          <a:pt x="497586" y="561308"/>
                          <a:pt x="566356" y="493681"/>
                          <a:pt x="650748" y="493681"/>
                        </a:cubicBezTo>
                        <a:cubicBezTo>
                          <a:pt x="982408" y="493681"/>
                          <a:pt x="1148239" y="493586"/>
                          <a:pt x="1148239" y="493395"/>
                        </a:cubicBezTo>
                        <a:cubicBezTo>
                          <a:pt x="1233011" y="493681"/>
                          <a:pt x="1301496" y="561499"/>
                          <a:pt x="1301496" y="645224"/>
                        </a:cubicBezTo>
                        <a:cubicBezTo>
                          <a:pt x="1301496" y="1001649"/>
                          <a:pt x="1010126" y="1290447"/>
                          <a:pt x="650653" y="1290447"/>
                        </a:cubicBezTo>
                        <a:cubicBezTo>
                          <a:pt x="291179" y="1290447"/>
                          <a:pt x="0" y="1001649"/>
                          <a:pt x="0" y="645224"/>
                        </a:cubicBezTo>
                        <a:cubicBezTo>
                          <a:pt x="0" y="288798"/>
                          <a:pt x="291465" y="0"/>
                          <a:pt x="650748" y="0"/>
                        </a:cubicBezTo>
                        <a:cubicBezTo>
                          <a:pt x="768382" y="0"/>
                          <a:pt x="878681" y="30956"/>
                          <a:pt x="974217" y="85153"/>
                        </a:cubicBezTo>
                        <a:lnTo>
                          <a:pt x="974026" y="85344"/>
                        </a:lnTo>
                        <a:close/>
                      </a:path>
                    </a:pathLst>
                  </a:custGeom>
                  <a:solidFill>
                    <a:schemeClr val="bg1"/>
                  </a:solidFill>
                  <a:ln w="9525" cap="flat">
                    <a:noFill/>
                    <a:prstDash val="solid"/>
                    <a:miter/>
                  </a:ln>
                </xdr:spPr>
                <xdr:txBody>
                  <a:bodyPr wrap="square" rtlCol="0" anchor="ctr"/>
                  <a:lstStyle>
                    <a:defPPr>
                      <a:defRPr lang="pt-BR"/>
                    </a:defPPr>
                    <a:lvl1pPr marL="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endParaRPr lang="pt-BR"/>
                  </a:p>
                </xdr:txBody>
              </xdr:sp>
              <xdr:sp macro="" textlink="">
                <xdr:nvSpPr>
                  <xdr:cNvPr id="212" name="Forma Livre: Forma 22">
                    <a:extLst>
                      <a:ext uri="{FF2B5EF4-FFF2-40B4-BE49-F238E27FC236}">
                        <a16:creationId xmlns:a16="http://schemas.microsoft.com/office/drawing/2014/main" id="{FC08B4CE-6419-5703-188E-38C82B4F2CF3}"/>
                      </a:ext>
                    </a:extLst>
                  </xdr:cNvPr>
                  <xdr:cNvSpPr/>
                </xdr:nvSpPr>
                <xdr:spPr>
                  <a:xfrm>
                    <a:off x="6118195" y="543345"/>
                    <a:ext cx="2060543" cy="1290066"/>
                  </a:xfrm>
                  <a:custGeom>
                    <a:avLst/>
                    <a:gdLst>
                      <a:gd name="connsiteX0" fmla="*/ 993362 w 2060543"/>
                      <a:gd name="connsiteY0" fmla="*/ 96774 h 1290066"/>
                      <a:gd name="connsiteX1" fmla="*/ 1067372 w 2060543"/>
                      <a:gd name="connsiteY1" fmla="*/ 227457 h 1290066"/>
                      <a:gd name="connsiteX2" fmla="*/ 914210 w 2060543"/>
                      <a:gd name="connsiteY2" fmla="*/ 379381 h 1290066"/>
                      <a:gd name="connsiteX3" fmla="*/ 831628 w 2060543"/>
                      <a:gd name="connsiteY3" fmla="*/ 354330 h 1290066"/>
                      <a:gd name="connsiteX4" fmla="*/ 650748 w 2060543"/>
                      <a:gd name="connsiteY4" fmla="*/ 303657 h 1290066"/>
                      <a:gd name="connsiteX5" fmla="*/ 306229 w 2060543"/>
                      <a:gd name="connsiteY5" fmla="*/ 645128 h 1290066"/>
                      <a:gd name="connsiteX6" fmla="*/ 650748 w 2060543"/>
                      <a:gd name="connsiteY6" fmla="*/ 986885 h 1290066"/>
                      <a:gd name="connsiteX7" fmla="*/ 980408 w 2060543"/>
                      <a:gd name="connsiteY7" fmla="*/ 745141 h 1290066"/>
                      <a:gd name="connsiteX8" fmla="*/ 1173766 w 2060543"/>
                      <a:gd name="connsiteY8" fmla="*/ 118205 h 1290066"/>
                      <a:gd name="connsiteX9" fmla="*/ 1320165 w 2060543"/>
                      <a:gd name="connsiteY9" fmla="*/ 12573 h 1290066"/>
                      <a:gd name="connsiteX10" fmla="*/ 1907477 w 2060543"/>
                      <a:gd name="connsiteY10" fmla="*/ 12573 h 1290066"/>
                      <a:gd name="connsiteX11" fmla="*/ 2060543 w 2060543"/>
                      <a:gd name="connsiteY11" fmla="*/ 164402 h 1290066"/>
                      <a:gd name="connsiteX12" fmla="*/ 1907477 w 2060543"/>
                      <a:gd name="connsiteY12" fmla="*/ 316135 h 1290066"/>
                      <a:gd name="connsiteX13" fmla="*/ 1479995 w 2060543"/>
                      <a:gd name="connsiteY13" fmla="*/ 316135 h 1290066"/>
                      <a:gd name="connsiteX14" fmla="*/ 1419511 w 2060543"/>
                      <a:gd name="connsiteY14" fmla="*/ 358902 h 1290066"/>
                      <a:gd name="connsiteX15" fmla="*/ 1273683 w 2060543"/>
                      <a:gd name="connsiteY15" fmla="*/ 831723 h 1290066"/>
                      <a:gd name="connsiteX16" fmla="*/ 650748 w 2060543"/>
                      <a:gd name="connsiteY16" fmla="*/ 1290066 h 1290066"/>
                      <a:gd name="connsiteX17" fmla="*/ 0 w 2060543"/>
                      <a:gd name="connsiteY17" fmla="*/ 645033 h 1290066"/>
                      <a:gd name="connsiteX18" fmla="*/ 650653 w 2060543"/>
                      <a:gd name="connsiteY18" fmla="*/ 0 h 1290066"/>
                      <a:gd name="connsiteX19" fmla="*/ 993362 w 2060543"/>
                      <a:gd name="connsiteY19" fmla="*/ 96679 h 1290066"/>
                    </a:gdLst>
                    <a:ahLst/>
                    <a:cxnLst>
                      <a:cxn ang="0">
                        <a:pos x="connsiteX0" y="connsiteY0"/>
                      </a:cxn>
                      <a:cxn ang="0">
                        <a:pos x="connsiteX1" y="connsiteY1"/>
                      </a:cxn>
                      <a:cxn ang="0">
                        <a:pos x="connsiteX2" y="connsiteY2"/>
                      </a:cxn>
                      <a:cxn ang="0">
                        <a:pos x="connsiteX3" y="connsiteY3"/>
                      </a:cxn>
                      <a:cxn ang="0">
                        <a:pos x="connsiteX4" y="connsiteY4"/>
                      </a:cxn>
                      <a:cxn ang="0">
                        <a:pos x="connsiteX5" y="connsiteY5"/>
                      </a:cxn>
                      <a:cxn ang="0">
                        <a:pos x="connsiteX6" y="connsiteY6"/>
                      </a:cxn>
                      <a:cxn ang="0">
                        <a:pos x="connsiteX7" y="connsiteY7"/>
                      </a:cxn>
                      <a:cxn ang="0">
                        <a:pos x="connsiteX8" y="connsiteY8"/>
                      </a:cxn>
                      <a:cxn ang="0">
                        <a:pos x="connsiteX9" y="connsiteY9"/>
                      </a:cxn>
                      <a:cxn ang="0">
                        <a:pos x="connsiteX10" y="connsiteY10"/>
                      </a:cxn>
                      <a:cxn ang="0">
                        <a:pos x="connsiteX11" y="connsiteY11"/>
                      </a:cxn>
                      <a:cxn ang="0">
                        <a:pos x="connsiteX12" y="connsiteY12"/>
                      </a:cxn>
                      <a:cxn ang="0">
                        <a:pos x="connsiteX13" y="connsiteY13"/>
                      </a:cxn>
                      <a:cxn ang="0">
                        <a:pos x="connsiteX14" y="connsiteY14"/>
                      </a:cxn>
                      <a:cxn ang="0">
                        <a:pos x="connsiteX15" y="connsiteY15"/>
                      </a:cxn>
                      <a:cxn ang="0">
                        <a:pos x="connsiteX16" y="connsiteY16"/>
                      </a:cxn>
                      <a:cxn ang="0">
                        <a:pos x="connsiteX17" y="connsiteY17"/>
                      </a:cxn>
                      <a:cxn ang="0">
                        <a:pos x="connsiteX18" y="connsiteY18"/>
                      </a:cxn>
                      <a:cxn ang="0">
                        <a:pos x="connsiteX19" y="connsiteY19"/>
                      </a:cxn>
                    </a:cxnLst>
                    <a:rect l="l" t="t" r="r" b="b"/>
                    <a:pathLst>
                      <a:path w="2060543" h="1290066">
                        <a:moveTo>
                          <a:pt x="993362" y="96774"/>
                        </a:moveTo>
                        <a:cubicBezTo>
                          <a:pt x="1038511" y="123158"/>
                          <a:pt x="1067372" y="171926"/>
                          <a:pt x="1067372" y="227457"/>
                        </a:cubicBezTo>
                        <a:cubicBezTo>
                          <a:pt x="1067372" y="311468"/>
                          <a:pt x="998696" y="379381"/>
                          <a:pt x="914210" y="379381"/>
                        </a:cubicBezTo>
                        <a:cubicBezTo>
                          <a:pt x="883730" y="379381"/>
                          <a:pt x="855726" y="369665"/>
                          <a:pt x="831628" y="354330"/>
                        </a:cubicBezTo>
                        <a:cubicBezTo>
                          <a:pt x="778764" y="322231"/>
                          <a:pt x="717042" y="303657"/>
                          <a:pt x="650748" y="303657"/>
                        </a:cubicBezTo>
                        <a:cubicBezTo>
                          <a:pt x="460343" y="303657"/>
                          <a:pt x="306229" y="456533"/>
                          <a:pt x="306229" y="645128"/>
                        </a:cubicBezTo>
                        <a:cubicBezTo>
                          <a:pt x="306229" y="833723"/>
                          <a:pt x="460343" y="986885"/>
                          <a:pt x="650748" y="986885"/>
                        </a:cubicBezTo>
                        <a:cubicBezTo>
                          <a:pt x="806863" y="986885"/>
                          <a:pt x="937832" y="886111"/>
                          <a:pt x="980408" y="745141"/>
                        </a:cubicBezTo>
                        <a:lnTo>
                          <a:pt x="1173766" y="118205"/>
                        </a:lnTo>
                        <a:cubicBezTo>
                          <a:pt x="1193387" y="56959"/>
                          <a:pt x="1252157" y="12573"/>
                          <a:pt x="1320165" y="12573"/>
                        </a:cubicBezTo>
                        <a:lnTo>
                          <a:pt x="1907477" y="12573"/>
                        </a:lnTo>
                        <a:cubicBezTo>
                          <a:pt x="1991868" y="12573"/>
                          <a:pt x="2060543" y="80486"/>
                          <a:pt x="2060543" y="164402"/>
                        </a:cubicBezTo>
                        <a:cubicBezTo>
                          <a:pt x="2060543" y="248317"/>
                          <a:pt x="1991963" y="316135"/>
                          <a:pt x="1907477" y="316135"/>
                        </a:cubicBezTo>
                        <a:lnTo>
                          <a:pt x="1479995" y="316135"/>
                        </a:lnTo>
                        <a:cubicBezTo>
                          <a:pt x="1452086" y="316135"/>
                          <a:pt x="1427988" y="334137"/>
                          <a:pt x="1419511" y="358902"/>
                        </a:cubicBezTo>
                        <a:lnTo>
                          <a:pt x="1273683" y="831723"/>
                        </a:lnTo>
                        <a:cubicBezTo>
                          <a:pt x="1193006" y="1096994"/>
                          <a:pt x="944499" y="1290066"/>
                          <a:pt x="650748" y="1290066"/>
                        </a:cubicBezTo>
                        <a:cubicBezTo>
                          <a:pt x="291179" y="1290257"/>
                          <a:pt x="0" y="1001459"/>
                          <a:pt x="0" y="645033"/>
                        </a:cubicBezTo>
                        <a:cubicBezTo>
                          <a:pt x="0" y="288608"/>
                          <a:pt x="291179" y="0"/>
                          <a:pt x="650653" y="0"/>
                        </a:cubicBezTo>
                        <a:cubicBezTo>
                          <a:pt x="776383" y="0"/>
                          <a:pt x="893636" y="35243"/>
                          <a:pt x="993362" y="96679"/>
                        </a:cubicBezTo>
                      </a:path>
                    </a:pathLst>
                  </a:custGeom>
                  <a:solidFill>
                    <a:schemeClr val="bg1"/>
                  </a:solidFill>
                  <a:ln w="9525" cap="flat">
                    <a:noFill/>
                    <a:prstDash val="solid"/>
                    <a:miter/>
                  </a:ln>
                </xdr:spPr>
                <xdr:txBody>
                  <a:bodyPr wrap="square" rtlCol="0" anchor="ctr"/>
                  <a:lstStyle>
                    <a:defPPr>
                      <a:defRPr lang="pt-BR"/>
                    </a:defPPr>
                    <a:lvl1pPr marL="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endParaRPr lang="pt-BR"/>
                  </a:p>
                </xdr:txBody>
              </xdr:sp>
              <xdr:sp macro="" textlink="">
                <xdr:nvSpPr>
                  <xdr:cNvPr id="213" name="Forma Livre: Forma 23">
                    <a:extLst>
                      <a:ext uri="{FF2B5EF4-FFF2-40B4-BE49-F238E27FC236}">
                        <a16:creationId xmlns:a16="http://schemas.microsoft.com/office/drawing/2014/main" id="{9EBA9B0C-8BF0-3705-9861-E65356A6EA9E}"/>
                      </a:ext>
                    </a:extLst>
                  </xdr:cNvPr>
                  <xdr:cNvSpPr/>
                </xdr:nvSpPr>
                <xdr:spPr>
                  <a:xfrm>
                    <a:off x="7363207" y="543218"/>
                    <a:ext cx="2200941" cy="1290192"/>
                  </a:xfrm>
                  <a:custGeom>
                    <a:avLst/>
                    <a:gdLst>
                      <a:gd name="connsiteX0" fmla="*/ 640175 w 2200941"/>
                      <a:gd name="connsiteY0" fmla="*/ 929576 h 1290192"/>
                      <a:gd name="connsiteX1" fmla="*/ 640366 w 2200941"/>
                      <a:gd name="connsiteY1" fmla="*/ 929005 h 1290192"/>
                      <a:gd name="connsiteX2" fmla="*/ 892683 w 2200941"/>
                      <a:gd name="connsiteY2" fmla="*/ 109855 h 1290192"/>
                      <a:gd name="connsiteX3" fmla="*/ 1039654 w 2200941"/>
                      <a:gd name="connsiteY3" fmla="*/ 508 h 1290192"/>
                      <a:gd name="connsiteX4" fmla="*/ 1053560 w 2200941"/>
                      <a:gd name="connsiteY4" fmla="*/ 127 h 1290192"/>
                      <a:gd name="connsiteX5" fmla="*/ 1071943 w 2200941"/>
                      <a:gd name="connsiteY5" fmla="*/ 127 h 1290192"/>
                      <a:gd name="connsiteX6" fmla="*/ 1217962 w 2200941"/>
                      <a:gd name="connsiteY6" fmla="*/ 106807 h 1290192"/>
                      <a:gd name="connsiteX7" fmla="*/ 1391984 w 2200941"/>
                      <a:gd name="connsiteY7" fmla="*/ 671735 h 1290192"/>
                      <a:gd name="connsiteX8" fmla="*/ 1564386 w 2200941"/>
                      <a:gd name="connsiteY8" fmla="*/ 111855 h 1290192"/>
                      <a:gd name="connsiteX9" fmla="*/ 1711928 w 2200941"/>
                      <a:gd name="connsiteY9" fmla="*/ 603 h 1290192"/>
                      <a:gd name="connsiteX10" fmla="*/ 1725930 w 2200941"/>
                      <a:gd name="connsiteY10" fmla="*/ 413 h 1290192"/>
                      <a:gd name="connsiteX11" fmla="*/ 1744027 w 2200941"/>
                      <a:gd name="connsiteY11" fmla="*/ 603 h 1290192"/>
                      <a:gd name="connsiteX12" fmla="*/ 1890522 w 2200941"/>
                      <a:gd name="connsiteY12" fmla="*/ 107283 h 1290192"/>
                      <a:gd name="connsiteX13" fmla="*/ 2193322 w 2200941"/>
                      <a:gd name="connsiteY13" fmla="*/ 1091121 h 1290192"/>
                      <a:gd name="connsiteX14" fmla="*/ 2200942 w 2200941"/>
                      <a:gd name="connsiteY14" fmla="*/ 1138365 h 1290192"/>
                      <a:gd name="connsiteX15" fmla="*/ 2047780 w 2200941"/>
                      <a:gd name="connsiteY15" fmla="*/ 1290098 h 1290192"/>
                      <a:gd name="connsiteX16" fmla="*/ 1901476 w 2200941"/>
                      <a:gd name="connsiteY16" fmla="*/ 1183418 h 1290192"/>
                      <a:gd name="connsiteX17" fmla="*/ 1727930 w 2200941"/>
                      <a:gd name="connsiteY17" fmla="*/ 620109 h 1290192"/>
                      <a:gd name="connsiteX18" fmla="*/ 1553718 w 2200941"/>
                      <a:gd name="connsiteY18" fmla="*/ 1185609 h 1290192"/>
                      <a:gd name="connsiteX19" fmla="*/ 1408081 w 2200941"/>
                      <a:gd name="connsiteY19" fmla="*/ 1290193 h 1290192"/>
                      <a:gd name="connsiteX20" fmla="*/ 1389602 w 2200941"/>
                      <a:gd name="connsiteY20" fmla="*/ 1290193 h 1290192"/>
                      <a:gd name="connsiteX21" fmla="*/ 1375601 w 2200941"/>
                      <a:gd name="connsiteY21" fmla="*/ 1289812 h 1290192"/>
                      <a:gd name="connsiteX22" fmla="*/ 1229582 w 2200941"/>
                      <a:gd name="connsiteY22" fmla="*/ 1183513 h 1290192"/>
                      <a:gd name="connsiteX23" fmla="*/ 1055846 w 2200941"/>
                      <a:gd name="connsiteY23" fmla="*/ 619443 h 1290192"/>
                      <a:gd name="connsiteX24" fmla="*/ 886873 w 2200941"/>
                      <a:gd name="connsiteY24" fmla="*/ 1167702 h 1290192"/>
                      <a:gd name="connsiteX25" fmla="*/ 740188 w 2200941"/>
                      <a:gd name="connsiteY25" fmla="*/ 1276953 h 1290192"/>
                      <a:gd name="connsiteX26" fmla="*/ 152971 w 2200941"/>
                      <a:gd name="connsiteY26" fmla="*/ 1276953 h 1290192"/>
                      <a:gd name="connsiteX27" fmla="*/ 0 w 2200941"/>
                      <a:gd name="connsiteY27" fmla="*/ 1125887 h 1290192"/>
                      <a:gd name="connsiteX28" fmla="*/ 153162 w 2200941"/>
                      <a:gd name="connsiteY28" fmla="*/ 974153 h 1290192"/>
                      <a:gd name="connsiteX29" fmla="*/ 579310 w 2200941"/>
                      <a:gd name="connsiteY29" fmla="*/ 974153 h 1290192"/>
                      <a:gd name="connsiteX30" fmla="*/ 640175 w 2200941"/>
                      <a:gd name="connsiteY30" fmla="*/ 929767 h 1290192"/>
                    </a:gdLst>
                    <a:ahLst/>
                    <a:cxnLst>
                      <a:cxn ang="0">
                        <a:pos x="connsiteX0" y="connsiteY0"/>
                      </a:cxn>
                      <a:cxn ang="0">
                        <a:pos x="connsiteX1" y="connsiteY1"/>
                      </a:cxn>
                      <a:cxn ang="0">
                        <a:pos x="connsiteX2" y="connsiteY2"/>
                      </a:cxn>
                      <a:cxn ang="0">
                        <a:pos x="connsiteX3" y="connsiteY3"/>
                      </a:cxn>
                      <a:cxn ang="0">
                        <a:pos x="connsiteX4" y="connsiteY4"/>
                      </a:cxn>
                      <a:cxn ang="0">
                        <a:pos x="connsiteX5" y="connsiteY5"/>
                      </a:cxn>
                      <a:cxn ang="0">
                        <a:pos x="connsiteX6" y="connsiteY6"/>
                      </a:cxn>
                      <a:cxn ang="0">
                        <a:pos x="connsiteX7" y="connsiteY7"/>
                      </a:cxn>
                      <a:cxn ang="0">
                        <a:pos x="connsiteX8" y="connsiteY8"/>
                      </a:cxn>
                      <a:cxn ang="0">
                        <a:pos x="connsiteX9" y="connsiteY9"/>
                      </a:cxn>
                      <a:cxn ang="0">
                        <a:pos x="connsiteX10" y="connsiteY10"/>
                      </a:cxn>
                      <a:cxn ang="0">
                        <a:pos x="connsiteX11" y="connsiteY11"/>
                      </a:cxn>
                      <a:cxn ang="0">
                        <a:pos x="connsiteX12" y="connsiteY12"/>
                      </a:cxn>
                      <a:cxn ang="0">
                        <a:pos x="connsiteX13" y="connsiteY13"/>
                      </a:cxn>
                      <a:cxn ang="0">
                        <a:pos x="connsiteX14" y="connsiteY14"/>
                      </a:cxn>
                      <a:cxn ang="0">
                        <a:pos x="connsiteX15" y="connsiteY15"/>
                      </a:cxn>
                      <a:cxn ang="0">
                        <a:pos x="connsiteX16" y="connsiteY16"/>
                      </a:cxn>
                      <a:cxn ang="0">
                        <a:pos x="connsiteX17" y="connsiteY17"/>
                      </a:cxn>
                      <a:cxn ang="0">
                        <a:pos x="connsiteX18" y="connsiteY18"/>
                      </a:cxn>
                      <a:cxn ang="0">
                        <a:pos x="connsiteX19" y="connsiteY19"/>
                      </a:cxn>
                      <a:cxn ang="0">
                        <a:pos x="connsiteX20" y="connsiteY20"/>
                      </a:cxn>
                      <a:cxn ang="0">
                        <a:pos x="connsiteX21" y="connsiteY21"/>
                      </a:cxn>
                      <a:cxn ang="0">
                        <a:pos x="connsiteX22" y="connsiteY22"/>
                      </a:cxn>
                      <a:cxn ang="0">
                        <a:pos x="connsiteX23" y="connsiteY23"/>
                      </a:cxn>
                      <a:cxn ang="0">
                        <a:pos x="connsiteX24" y="connsiteY24"/>
                      </a:cxn>
                      <a:cxn ang="0">
                        <a:pos x="connsiteX25" y="connsiteY25"/>
                      </a:cxn>
                      <a:cxn ang="0">
                        <a:pos x="connsiteX26" y="connsiteY26"/>
                      </a:cxn>
                      <a:cxn ang="0">
                        <a:pos x="connsiteX27" y="connsiteY27"/>
                      </a:cxn>
                      <a:cxn ang="0">
                        <a:pos x="connsiteX28" y="connsiteY28"/>
                      </a:cxn>
                      <a:cxn ang="0">
                        <a:pos x="connsiteX29" y="connsiteY29"/>
                      </a:cxn>
                      <a:cxn ang="0">
                        <a:pos x="connsiteX30" y="connsiteY30"/>
                      </a:cxn>
                    </a:cxnLst>
                    <a:rect l="l" t="t" r="r" b="b"/>
                    <a:pathLst>
                      <a:path w="2200941" h="1290192">
                        <a:moveTo>
                          <a:pt x="640175" y="929576"/>
                        </a:moveTo>
                        <a:lnTo>
                          <a:pt x="640366" y="929005"/>
                        </a:lnTo>
                        <a:lnTo>
                          <a:pt x="892683" y="109855"/>
                        </a:lnTo>
                        <a:cubicBezTo>
                          <a:pt x="911257" y="46704"/>
                          <a:pt x="969931" y="508"/>
                          <a:pt x="1039654" y="508"/>
                        </a:cubicBezTo>
                        <a:cubicBezTo>
                          <a:pt x="1044416" y="508"/>
                          <a:pt x="1048036" y="127"/>
                          <a:pt x="1053560" y="127"/>
                        </a:cubicBezTo>
                        <a:cubicBezTo>
                          <a:pt x="1060799" y="-159"/>
                          <a:pt x="1065752" y="127"/>
                          <a:pt x="1071943" y="127"/>
                        </a:cubicBezTo>
                        <a:cubicBezTo>
                          <a:pt x="1140523" y="127"/>
                          <a:pt x="1198531" y="45085"/>
                          <a:pt x="1217962" y="106807"/>
                        </a:cubicBezTo>
                        <a:lnTo>
                          <a:pt x="1391984" y="671735"/>
                        </a:lnTo>
                        <a:lnTo>
                          <a:pt x="1564386" y="111855"/>
                        </a:lnTo>
                        <a:cubicBezTo>
                          <a:pt x="1582579" y="47943"/>
                          <a:pt x="1641729" y="603"/>
                          <a:pt x="1711928" y="603"/>
                        </a:cubicBezTo>
                        <a:cubicBezTo>
                          <a:pt x="1716595" y="603"/>
                          <a:pt x="1720405" y="413"/>
                          <a:pt x="1725930" y="413"/>
                        </a:cubicBezTo>
                        <a:cubicBezTo>
                          <a:pt x="1732883" y="413"/>
                          <a:pt x="1737836" y="603"/>
                          <a:pt x="1744027" y="603"/>
                        </a:cubicBezTo>
                        <a:cubicBezTo>
                          <a:pt x="1812798" y="603"/>
                          <a:pt x="1870805" y="45466"/>
                          <a:pt x="1890522" y="107283"/>
                        </a:cubicBezTo>
                        <a:lnTo>
                          <a:pt x="2193322" y="1091121"/>
                        </a:lnTo>
                        <a:cubicBezTo>
                          <a:pt x="2198275" y="1105980"/>
                          <a:pt x="2200942" y="1121886"/>
                          <a:pt x="2200942" y="1138365"/>
                        </a:cubicBezTo>
                        <a:cubicBezTo>
                          <a:pt x="2200942" y="1222280"/>
                          <a:pt x="2132457" y="1290098"/>
                          <a:pt x="2047780" y="1290098"/>
                        </a:cubicBezTo>
                        <a:cubicBezTo>
                          <a:pt x="1979200" y="1290098"/>
                          <a:pt x="1920907" y="1245330"/>
                          <a:pt x="1901476" y="1183418"/>
                        </a:cubicBezTo>
                        <a:lnTo>
                          <a:pt x="1727930" y="620109"/>
                        </a:lnTo>
                        <a:lnTo>
                          <a:pt x="1553718" y="1185609"/>
                        </a:lnTo>
                        <a:cubicBezTo>
                          <a:pt x="1532763" y="1244378"/>
                          <a:pt x="1474946" y="1290193"/>
                          <a:pt x="1408081" y="1290193"/>
                        </a:cubicBezTo>
                        <a:lnTo>
                          <a:pt x="1389602" y="1290193"/>
                        </a:lnTo>
                        <a:cubicBezTo>
                          <a:pt x="1384173" y="1289907"/>
                          <a:pt x="1380363" y="1289812"/>
                          <a:pt x="1375601" y="1289812"/>
                        </a:cubicBezTo>
                        <a:cubicBezTo>
                          <a:pt x="1307020" y="1289812"/>
                          <a:pt x="1249204" y="1245140"/>
                          <a:pt x="1229582" y="1183513"/>
                        </a:cubicBezTo>
                        <a:lnTo>
                          <a:pt x="1055846" y="619443"/>
                        </a:lnTo>
                        <a:lnTo>
                          <a:pt x="886873" y="1167702"/>
                        </a:lnTo>
                        <a:cubicBezTo>
                          <a:pt x="868299" y="1230852"/>
                          <a:pt x="809530" y="1276953"/>
                          <a:pt x="740188" y="1276953"/>
                        </a:cubicBezTo>
                        <a:lnTo>
                          <a:pt x="152971" y="1276953"/>
                        </a:lnTo>
                        <a:cubicBezTo>
                          <a:pt x="68485" y="1276953"/>
                          <a:pt x="0" y="1209897"/>
                          <a:pt x="0" y="1125887"/>
                        </a:cubicBezTo>
                        <a:cubicBezTo>
                          <a:pt x="0" y="1041876"/>
                          <a:pt x="68485" y="974153"/>
                          <a:pt x="153162" y="974153"/>
                        </a:cubicBezTo>
                        <a:lnTo>
                          <a:pt x="579310" y="974153"/>
                        </a:lnTo>
                        <a:cubicBezTo>
                          <a:pt x="607790" y="974153"/>
                          <a:pt x="632174" y="955580"/>
                          <a:pt x="640175" y="929767"/>
                        </a:cubicBezTo>
                      </a:path>
                    </a:pathLst>
                  </a:custGeom>
                  <a:solidFill>
                    <a:schemeClr val="bg1"/>
                  </a:solidFill>
                  <a:ln w="9525" cap="flat">
                    <a:noFill/>
                    <a:prstDash val="solid"/>
                    <a:miter/>
                  </a:ln>
                </xdr:spPr>
                <xdr:txBody>
                  <a:bodyPr wrap="square" rtlCol="0" anchor="ctr"/>
                  <a:lstStyle>
                    <a:defPPr>
                      <a:defRPr lang="pt-BR"/>
                    </a:defPPr>
                    <a:lvl1pPr marL="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endParaRPr lang="pt-BR"/>
                  </a:p>
                </xdr:txBody>
              </xdr:sp>
            </xdr:grpSp>
          </xdr:grpSp>
        </xdr:grpSp>
        <xdr:sp macro="" textlink="">
          <xdr:nvSpPr>
            <xdr:cNvPr id="214" name="CaixaDeTexto 24">
              <a:extLst>
                <a:ext uri="{FF2B5EF4-FFF2-40B4-BE49-F238E27FC236}">
                  <a16:creationId xmlns:a16="http://schemas.microsoft.com/office/drawing/2014/main" id="{AA9B4DD5-89ED-4A8F-8093-4B3A4FB6A246}"/>
                </a:ext>
                <a:ext uri="{147F2762-F138-4A5C-976F-8EAC2B608ADB}">
                  <a16:predDERef xmlns:a16="http://schemas.microsoft.com/office/drawing/2014/main" pred="{00000000-0008-0000-0000-000021000000}"/>
                </a:ext>
              </a:extLst>
            </xdr:cNvPr>
            <xdr:cNvSpPr txBox="1"/>
          </xdr:nvSpPr>
          <xdr:spPr>
            <a:xfrm>
              <a:off x="2498042" y="268793"/>
              <a:ext cx="11698210" cy="77806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marL="0" indent="0" algn="ctr"/>
              <a:r>
                <a:rPr lang="pt-BR" sz="2600" b="1">
                  <a:solidFill>
                    <a:schemeClr val="bg1"/>
                  </a:solidFill>
                  <a:latin typeface="+mj-lt"/>
                  <a:ea typeface="+mj-lt"/>
                  <a:cs typeface="+mj-lt"/>
                </a:rPr>
                <a:t>FINANCIAL</a:t>
              </a:r>
              <a:r>
                <a:rPr lang="pt-BR" sz="2600" b="1" baseline="0">
                  <a:solidFill>
                    <a:schemeClr val="bg1"/>
                  </a:solidFill>
                  <a:latin typeface="+mj-lt"/>
                  <a:ea typeface="+mj-lt"/>
                  <a:cs typeface="+mj-lt"/>
                </a:rPr>
                <a:t> RESULT</a:t>
              </a:r>
              <a:endParaRPr lang="en-US" sz="2600" b="1">
                <a:solidFill>
                  <a:schemeClr val="bg1"/>
                </a:solidFill>
                <a:latin typeface="+mj-lt"/>
                <a:ea typeface="+mj-lt"/>
                <a:cs typeface="+mj-lt"/>
              </a:endParaRPr>
            </a:p>
          </xdr:txBody>
        </xdr:sp>
      </xdr:grpSp>
      <xdr:grpSp>
        <xdr:nvGrpSpPr>
          <xdr:cNvPr id="215" name="Agrupar 2">
            <a:extLst>
              <a:ext uri="{FF2B5EF4-FFF2-40B4-BE49-F238E27FC236}">
                <a16:creationId xmlns:a16="http://schemas.microsoft.com/office/drawing/2014/main" id="{99F30568-A3A4-45E6-A21E-A551C0941858}"/>
              </a:ext>
            </a:extLst>
          </xdr:cNvPr>
          <xdr:cNvGrpSpPr/>
        </xdr:nvGrpSpPr>
        <xdr:grpSpPr>
          <a:xfrm>
            <a:off x="10912928" y="340179"/>
            <a:ext cx="1156608" cy="978590"/>
            <a:chOff x="8023397" y="421255"/>
            <a:chExt cx="1087484" cy="747926"/>
          </a:xfrm>
        </xdr:grpSpPr>
        <xdr:sp macro="" textlink="">
          <xdr:nvSpPr>
            <xdr:cNvPr id="216" name="Seta para a Direita 10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94EE99CA-7805-979D-18DA-FD06D708EF72}"/>
                </a:ext>
              </a:extLst>
            </xdr:cNvPr>
            <xdr:cNvSpPr/>
          </xdr:nvSpPr>
          <xdr:spPr>
            <a:xfrm rot="10800000">
              <a:off x="8023397" y="421255"/>
              <a:ext cx="696828" cy="376116"/>
            </a:xfrm>
            <a:prstGeom prst="rightArrow">
              <a:avLst>
                <a:gd name="adj1" fmla="val 53502"/>
                <a:gd name="adj2" fmla="val 45694"/>
              </a:avLst>
            </a:prstGeom>
            <a:solidFill>
              <a:srgbClr val="B8E53E"/>
            </a:solidFill>
            <a:ln w="9525" cap="flat" cmpd="sng" algn="ctr">
              <a:solidFill>
                <a:srgbClr val="00744D"/>
              </a:solidFill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1050" b="0" i="0" u="none" strike="noStrike" kern="0" cap="none" spc="0" normalizeH="0" baseline="0" noProof="0">
                <a:ln>
                  <a:noFill/>
                </a:ln>
                <a:solidFill>
                  <a:sysClr val="window" lastClr="FFFFFF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  <xdr:sp macro="" textlink="">
          <xdr:nvSpPr>
            <xdr:cNvPr id="217" name="Retângulo Arredondado 9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6AC63EC9-3C3D-560C-523E-DE995433E65E}"/>
                </a:ext>
              </a:extLst>
            </xdr:cNvPr>
            <xdr:cNvSpPr/>
          </xdr:nvSpPr>
          <xdr:spPr>
            <a:xfrm>
              <a:off x="8091654" y="474590"/>
              <a:ext cx="1019227" cy="694591"/>
            </a:xfrm>
            <a:prstGeom prst="roundRect">
              <a:avLst>
                <a:gd name="adj" fmla="val 9474"/>
              </a:avLst>
            </a:prstGeom>
            <a:noFill/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pt-BR" sz="1200" b="1" i="0" u="none" strike="noStrike" kern="0" cap="none" spc="0" normalizeH="0" baseline="0">
                  <a:ln>
                    <a:noFill/>
                  </a:ln>
                  <a:solidFill>
                    <a:srgbClr val="00744D"/>
                  </a:solidFill>
                  <a:effectLst/>
                  <a:uLnTx/>
                  <a:uFillTx/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INDEX</a:t>
              </a:r>
              <a:endParaRPr kumimoji="0" lang="pt-BR" sz="800" b="1" i="0" u="none" strike="noStrike" kern="0" cap="none" spc="0" normalizeH="0" baseline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  <a:p>
              <a:pPr marL="0" marR="0" lvl="0" indent="0" algn="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800" b="1" i="0" u="none" strike="noStrike" kern="0" cap="none" spc="0" normalizeH="0" baseline="0" noProof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218" name="Agrupar 9">
            <a:extLst>
              <a:ext uri="{FF2B5EF4-FFF2-40B4-BE49-F238E27FC236}">
                <a16:creationId xmlns:a16="http://schemas.microsoft.com/office/drawing/2014/main" id="{F8CCEE65-23D7-4A11-8367-9ED7786D1A42}"/>
              </a:ext>
            </a:extLst>
          </xdr:cNvPr>
          <xdr:cNvGrpSpPr/>
        </xdr:nvGrpSpPr>
        <xdr:grpSpPr>
          <a:xfrm>
            <a:off x="163286" y="517072"/>
            <a:ext cx="3564066" cy="256787"/>
            <a:chOff x="178609" y="635455"/>
            <a:chExt cx="3564066" cy="256787"/>
          </a:xfrm>
        </xdr:grpSpPr>
        <xdr:sp macro="" textlink="">
          <xdr:nvSpPr>
            <xdr:cNvPr id="219" name="CaixaDeTexto 10">
              <a:extLst>
                <a:ext uri="{FF2B5EF4-FFF2-40B4-BE49-F238E27FC236}">
                  <a16:creationId xmlns:a16="http://schemas.microsoft.com/office/drawing/2014/main" id="{E4AE240B-BCA8-883D-777E-CE332D142990}"/>
                </a:ext>
              </a:extLst>
            </xdr:cNvPr>
            <xdr:cNvSpPr txBox="1"/>
          </xdr:nvSpPr>
          <xdr:spPr>
            <a:xfrm>
              <a:off x="178609" y="635455"/>
              <a:ext cx="3564066" cy="188485"/>
            </a:xfrm>
            <a:prstGeom prst="rect">
              <a:avLst/>
            </a:prstGeom>
            <a:noFill/>
          </xdr:spPr>
          <xdr:txBody>
            <a:bodyPr wrap="square">
              <a:no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rtl="0"/>
              <a:r>
                <a:rPr kumimoji="0" lang="en-US" sz="2000" b="1" i="0" u="none" strike="noStrike" kern="0" cap="none" spc="0" normalizeH="0" baseline="0">
                  <a:ln>
                    <a:noFill/>
                  </a:ln>
                  <a:solidFill>
                    <a:srgbClr val="006C21"/>
                  </a:solidFill>
                  <a:effectLst/>
                  <a:uLnTx/>
                  <a:uFillTx/>
                  <a:latin typeface="Bradley Hand ITC" panose="03070402050302030203" pitchFamily="66" charset="0"/>
                  <a:cs typeface="Dreaming Outloud Script Pro" panose="020B0604020202020204" pitchFamily="66" charset="0"/>
                </a:rPr>
                <a:t>Transf    rming lives   </a:t>
              </a:r>
            </a:p>
            <a:p>
              <a:pPr rtl="0"/>
              <a:r>
                <a:rPr kumimoji="0" lang="en-US" sz="2000" b="1" i="0" u="none" strike="noStrike" kern="0" cap="none" spc="0" normalizeH="0" baseline="0">
                  <a:ln>
                    <a:noFill/>
                  </a:ln>
                  <a:solidFill>
                    <a:srgbClr val="006C21"/>
                  </a:solidFill>
                  <a:effectLst/>
                  <a:uLnTx/>
                  <a:uFillTx/>
                  <a:latin typeface="Bradley Hand ITC" panose="03070402050302030203" pitchFamily="66" charset="0"/>
                  <a:cs typeface="Dreaming Outloud Script Pro" panose="020B0604020202020204" pitchFamily="66" charset="0"/>
                </a:rPr>
                <a:t>with our energy</a:t>
              </a:r>
              <a:endParaRPr lang="en-US" sz="2000" b="1" kern="0">
                <a:solidFill>
                  <a:srgbClr val="006C21"/>
                </a:solidFill>
                <a:latin typeface="Bradley Hand ITC" panose="03070402050302030203" pitchFamily="66" charset="0"/>
                <a:cs typeface="Dreaming Outloud Script Pro" panose="020B0604020202020204" pitchFamily="66" charset="0"/>
              </a:endParaRPr>
            </a:p>
          </xdr:txBody>
        </xdr:sp>
        <xdr:pic>
          <xdr:nvPicPr>
            <xdr:cNvPr id="220" name="Imagem 14">
              <a:extLst>
                <a:ext uri="{FF2B5EF4-FFF2-40B4-BE49-F238E27FC236}">
                  <a16:creationId xmlns:a16="http://schemas.microsoft.com/office/drawing/2014/main" id="{7A7A78D5-1D0F-06AC-2860-C34D16979267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4">
              <a:extLst>
                <a:ext uri="{BEBA8EAE-BF5A-486C-A8C5-ECC9F3942E4B}">
                  <a14:imgProps xmlns:a14="http://schemas.microsoft.com/office/drawing/2010/main">
                    <a14:imgLayer r:embed="rId5">
                      <a14:imgEffect>
                        <a14:backgroundRemoval t="10000" b="90000" l="10000" r="90000">
                          <a14:foregroundMark x1="66667" y1="19048" x2="63636" y2="23810"/>
                          <a14:foregroundMark x1="51515" y1="23810" x2="54545" y2="80952"/>
                          <a14:foregroundMark x1="87879" y1="42857" x2="15152" y2="38095"/>
                        </a14:backgroundRemoval>
                      </a14:imgEffect>
                    </a14:imgLayer>
                  </a14:imgProps>
                </a:ext>
              </a:extLst>
            </a:blip>
            <a:stretch>
              <a:fillRect/>
            </a:stretch>
          </xdr:blipFill>
          <xdr:spPr>
            <a:xfrm flipH="1">
              <a:off x="1258945" y="785282"/>
              <a:ext cx="102531" cy="101329"/>
            </a:xfrm>
            <a:prstGeom prst="rect">
              <a:avLst/>
            </a:prstGeom>
          </xdr:spPr>
        </xdr:pic>
        <xdr:sp macro="" textlink="">
          <xdr:nvSpPr>
            <xdr:cNvPr id="221" name="Retângulo: Cantos Arredondados 15">
              <a:extLst>
                <a:ext uri="{FF2B5EF4-FFF2-40B4-BE49-F238E27FC236}">
                  <a16:creationId xmlns:a16="http://schemas.microsoft.com/office/drawing/2014/main" id="{EB44CC0A-ADC8-906E-C9F8-EEA6A26E697B}"/>
                </a:ext>
              </a:extLst>
            </xdr:cNvPr>
            <xdr:cNvSpPr/>
          </xdr:nvSpPr>
          <xdr:spPr>
            <a:xfrm>
              <a:off x="1154831" y="775607"/>
              <a:ext cx="215396" cy="116635"/>
            </a:xfrm>
            <a:prstGeom prst="roundRect">
              <a:avLst>
                <a:gd name="adj" fmla="val 42451"/>
              </a:avLst>
            </a:prstGeom>
            <a:noFill/>
            <a:ln w="12700" cap="flat" cmpd="sng" algn="ctr">
              <a:solidFill>
                <a:srgbClr val="006C21"/>
              </a:solidFill>
              <a:prstDash val="solid"/>
              <a:miter lim="800000"/>
            </a:ln>
            <a:effectLst/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en-US" sz="1100" b="0" i="0" u="none" strike="noStrike" kern="0" cap="none" spc="0" normalizeH="0" baseline="0">
                <a:ln>
                  <a:noFill/>
                </a:ln>
                <a:solidFill>
                  <a:srgbClr val="003300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</xdr:grpSp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8193</xdr:colOff>
      <xdr:row>0</xdr:row>
      <xdr:rowOff>3934</xdr:rowOff>
    </xdr:from>
    <xdr:to>
      <xdr:col>9</xdr:col>
      <xdr:colOff>244930</xdr:colOff>
      <xdr:row>6</xdr:row>
      <xdr:rowOff>189375</xdr:rowOff>
    </xdr:to>
    <xdr:grpSp>
      <xdr:nvGrpSpPr>
        <xdr:cNvPr id="142" name="Agrupar 18">
          <a:extLst>
            <a:ext uri="{FF2B5EF4-FFF2-40B4-BE49-F238E27FC236}">
              <a16:creationId xmlns:a16="http://schemas.microsoft.com/office/drawing/2014/main" id="{F5638B7E-A51D-D64D-6734-84C6EAA66865}"/>
            </a:ext>
          </a:extLst>
        </xdr:cNvPr>
        <xdr:cNvGrpSpPr/>
      </xdr:nvGrpSpPr>
      <xdr:grpSpPr>
        <a:xfrm>
          <a:off x="8193" y="3934"/>
          <a:ext cx="10442094" cy="1328441"/>
          <a:chOff x="8193" y="3934"/>
          <a:chExt cx="9884201" cy="1328441"/>
        </a:xfrm>
      </xdr:grpSpPr>
      <xdr:grpSp>
        <xdr:nvGrpSpPr>
          <xdr:cNvPr id="143" name="Agrupar 1">
            <a:extLst>
              <a:ext uri="{FF2B5EF4-FFF2-40B4-BE49-F238E27FC236}">
                <a16:creationId xmlns:a16="http://schemas.microsoft.com/office/drawing/2014/main" id="{CB95DCCC-9531-26D4-1257-2550F6877E02}"/>
              </a:ext>
            </a:extLst>
          </xdr:cNvPr>
          <xdr:cNvGrpSpPr/>
        </xdr:nvGrpSpPr>
        <xdr:grpSpPr>
          <a:xfrm>
            <a:off x="8193" y="3934"/>
            <a:ext cx="9680094" cy="1239919"/>
            <a:chOff x="8192" y="3934"/>
            <a:chExt cx="12453229" cy="1239919"/>
          </a:xfrm>
        </xdr:grpSpPr>
        <xdr:grpSp>
          <xdr:nvGrpSpPr>
            <xdr:cNvPr id="144" name="Agrupar 8">
              <a:extLst>
                <a:ext uri="{FF2B5EF4-FFF2-40B4-BE49-F238E27FC236}">
                  <a16:creationId xmlns:a16="http://schemas.microsoft.com/office/drawing/2014/main" id="{B182495E-4721-4CBB-39A1-27CF78863ADA}"/>
                </a:ext>
              </a:extLst>
            </xdr:cNvPr>
            <xdr:cNvGrpSpPr/>
          </xdr:nvGrpSpPr>
          <xdr:grpSpPr>
            <a:xfrm>
              <a:off x="8192" y="3934"/>
              <a:ext cx="12453229" cy="1239919"/>
              <a:chOff x="-16566" y="114300"/>
              <a:chExt cx="9095486" cy="1082842"/>
            </a:xfrm>
          </xdr:grpSpPr>
          <xdr:sp macro="" textlink="">
            <xdr:nvSpPr>
              <xdr:cNvPr id="145" name="Retângulo 12">
                <a:extLst>
                  <a:ext uri="{FF2B5EF4-FFF2-40B4-BE49-F238E27FC236}">
                    <a16:creationId xmlns:a16="http://schemas.microsoft.com/office/drawing/2014/main" id="{A447BBD8-C0B1-DACA-E6FC-3672F1759A6D}"/>
                  </a:ext>
                </a:extLst>
              </xdr:cNvPr>
              <xdr:cNvSpPr/>
            </xdr:nvSpPr>
            <xdr:spPr>
              <a:xfrm>
                <a:off x="-16566" y="114300"/>
                <a:ext cx="9071516" cy="1082842"/>
              </a:xfrm>
              <a:prstGeom prst="rect">
                <a:avLst/>
              </a:prstGeom>
              <a:gradFill flip="none" rotWithShape="1">
                <a:gsLst>
                  <a:gs pos="14536">
                    <a:srgbClr val="B8E53E"/>
                  </a:gs>
                  <a:gs pos="1000">
                    <a:srgbClr val="D7F83C"/>
                  </a:gs>
                  <a:gs pos="95000">
                    <a:srgbClr val="00744D"/>
                  </a:gs>
                </a:gsLst>
                <a:lin ang="16200000" scaled="1"/>
                <a:tileRect/>
              </a:gra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 rtlCol="0" anchor="ctr"/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pt-BR"/>
              </a:p>
            </xdr:txBody>
          </xdr:sp>
          <xdr:pic>
            <xdr:nvPicPr>
              <xdr:cNvPr id="146" name="Elements">
                <a:extLst>
                  <a:ext uri="{FF2B5EF4-FFF2-40B4-BE49-F238E27FC236}">
                    <a16:creationId xmlns:a16="http://schemas.microsoft.com/office/drawing/2014/main" id="{CD312AE3-1CB0-750A-703E-FA87DD01A427}"/>
                  </a:ext>
                </a:extLst>
              </xdr:cNvPr>
              <xdr:cNvPicPr>
                <a:picLocks/>
              </xdr:cNvPicPr>
            </xdr:nvPicPr>
            <xdr:blipFill rotWithShape="1">
              <a:blip xmlns:r="http://schemas.openxmlformats.org/officeDocument/2006/relationships" r:embed="rId1" cstate="email">
                <a:alphaModFix amt="31000"/>
                <a:extLst>
                  <a:ext uri="{28A0092B-C50C-407E-A947-70E740481C1C}">
                    <a14:useLocalDpi xmlns:a14="http://schemas.microsoft.com/office/drawing/2010/main"/>
                  </a:ext>
                </a:extLst>
              </a:blip>
              <a:srcRect l="583" t="47588" r="15070" b="9748"/>
              <a:stretch/>
            </xdr:blipFill>
            <xdr:spPr>
              <a:xfrm>
                <a:off x="2426370" y="165099"/>
                <a:ext cx="6652550" cy="930442"/>
              </a:xfrm>
              <a:prstGeom prst="rect">
                <a:avLst/>
              </a:prstGeom>
            </xdr:spPr>
          </xdr:pic>
          <xdr:grpSp>
            <xdr:nvGrpSpPr>
              <xdr:cNvPr id="147" name="Agrupar 14">
                <a:extLst>
                  <a:ext uri="{FF2B5EF4-FFF2-40B4-BE49-F238E27FC236}">
                    <a16:creationId xmlns:a16="http://schemas.microsoft.com/office/drawing/2014/main" id="{77CF9D60-CE06-F889-3D3B-5CAD00620E84}"/>
                  </a:ext>
                </a:extLst>
              </xdr:cNvPr>
              <xdr:cNvGrpSpPr/>
            </xdr:nvGrpSpPr>
            <xdr:grpSpPr>
              <a:xfrm>
                <a:off x="166794" y="265596"/>
                <a:ext cx="1255946" cy="302186"/>
                <a:chOff x="6118195" y="543218"/>
                <a:chExt cx="5181503" cy="1290478"/>
              </a:xfrm>
            </xdr:grpSpPr>
            <xdr:sp macro="" textlink="">
              <xdr:nvSpPr>
                <xdr:cNvPr id="148" name="Forma Livre: Forma 20">
                  <a:extLst>
                    <a:ext uri="{FF2B5EF4-FFF2-40B4-BE49-F238E27FC236}">
                      <a16:creationId xmlns:a16="http://schemas.microsoft.com/office/drawing/2014/main" id="{2A9A75EC-CACF-BA98-E758-A4B47EC88CA0}"/>
                    </a:ext>
                  </a:extLst>
                </xdr:cNvPr>
                <xdr:cNvSpPr/>
              </xdr:nvSpPr>
              <xdr:spPr>
                <a:xfrm>
                  <a:off x="7513226" y="1037121"/>
                  <a:ext cx="513968" cy="303752"/>
                </a:xfrm>
                <a:custGeom>
                  <a:avLst/>
                  <a:gdLst>
                    <a:gd name="connsiteX0" fmla="*/ 153257 w 513968"/>
                    <a:gd name="connsiteY0" fmla="*/ 95 h 303752"/>
                    <a:gd name="connsiteX1" fmla="*/ 0 w 513968"/>
                    <a:gd name="connsiteY1" fmla="*/ 151829 h 303752"/>
                    <a:gd name="connsiteX2" fmla="*/ 152971 w 513968"/>
                    <a:gd name="connsiteY2" fmla="*/ 303752 h 303752"/>
                    <a:gd name="connsiteX3" fmla="*/ 360807 w 513968"/>
                    <a:gd name="connsiteY3" fmla="*/ 303467 h 303752"/>
                    <a:gd name="connsiteX4" fmla="*/ 513969 w 513968"/>
                    <a:gd name="connsiteY4" fmla="*/ 151733 h 303752"/>
                    <a:gd name="connsiteX5" fmla="*/ 360902 w 513968"/>
                    <a:gd name="connsiteY5" fmla="*/ 0 h 303752"/>
                    <a:gd name="connsiteX6" fmla="*/ 153162 w 513968"/>
                    <a:gd name="connsiteY6" fmla="*/ 0 h 303752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</a:cxnLst>
                  <a:rect l="l" t="t" r="r" b="b"/>
                  <a:pathLst>
                    <a:path w="513968" h="303752">
                      <a:moveTo>
                        <a:pt x="153257" y="95"/>
                      </a:moveTo>
                      <a:cubicBezTo>
                        <a:pt x="68580" y="95"/>
                        <a:pt x="0" y="68104"/>
                        <a:pt x="0" y="151829"/>
                      </a:cubicBezTo>
                      <a:cubicBezTo>
                        <a:pt x="0" y="235553"/>
                        <a:pt x="68294" y="303752"/>
                        <a:pt x="152971" y="303752"/>
                      </a:cubicBezTo>
                      <a:lnTo>
                        <a:pt x="360807" y="303467"/>
                      </a:lnTo>
                      <a:cubicBezTo>
                        <a:pt x="445484" y="303467"/>
                        <a:pt x="513969" y="235458"/>
                        <a:pt x="513969" y="151733"/>
                      </a:cubicBezTo>
                      <a:cubicBezTo>
                        <a:pt x="513969" y="68009"/>
                        <a:pt x="445484" y="0"/>
                        <a:pt x="360902" y="0"/>
                      </a:cubicBezTo>
                      <a:lnTo>
                        <a:pt x="153162" y="0"/>
                      </a:lnTo>
                      <a:close/>
                    </a:path>
                  </a:pathLst>
                </a:custGeom>
                <a:gradFill>
                  <a:gsLst>
                    <a:gs pos="10000">
                      <a:srgbClr val="FFFF00"/>
                    </a:gs>
                    <a:gs pos="90000">
                      <a:srgbClr val="46D232"/>
                    </a:gs>
                  </a:gsLst>
                  <a:lin ang="0" scaled="1"/>
                </a:gradFill>
                <a:ln w="9525" cap="flat">
                  <a:noFill/>
                  <a:prstDash val="solid"/>
                  <a:miter/>
                </a:ln>
              </xdr:spPr>
              <xdr:txBody>
                <a:bodyPr wrap="square" rtlCol="0" anchor="ctr"/>
                <a:lstStyle>
                  <a:defPPr>
                    <a:defRPr lang="pt-BR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pt-BR"/>
                </a:p>
              </xdr:txBody>
            </xdr:sp>
            <xdr:grpSp>
              <xdr:nvGrpSpPr>
                <xdr:cNvPr id="149" name="Gráfico 1">
                  <a:extLst>
                    <a:ext uri="{FF2B5EF4-FFF2-40B4-BE49-F238E27FC236}">
                      <a16:creationId xmlns:a16="http://schemas.microsoft.com/office/drawing/2014/main" id="{ADD2A924-0662-4EEF-9DCE-A053662A8C19}"/>
                    </a:ext>
                  </a:extLst>
                </xdr:cNvPr>
                <xdr:cNvGrpSpPr/>
              </xdr:nvGrpSpPr>
              <xdr:grpSpPr>
                <a:xfrm>
                  <a:off x="6118195" y="543218"/>
                  <a:ext cx="5181503" cy="1290478"/>
                  <a:chOff x="6118195" y="543218"/>
                  <a:chExt cx="5181503" cy="1290478"/>
                </a:xfrm>
                <a:solidFill>
                  <a:schemeClr val="accent1"/>
                </a:solidFill>
              </xdr:grpSpPr>
              <xdr:sp macro="" textlink="">
                <xdr:nvSpPr>
                  <xdr:cNvPr id="150" name="Forma Livre: Forma 22">
                    <a:extLst>
                      <a:ext uri="{FF2B5EF4-FFF2-40B4-BE49-F238E27FC236}">
                        <a16:creationId xmlns:a16="http://schemas.microsoft.com/office/drawing/2014/main" id="{1E484417-4C8F-B621-A55A-E05F461CCDA2}"/>
                      </a:ext>
                    </a:extLst>
                  </xdr:cNvPr>
                  <xdr:cNvSpPr/>
                </xdr:nvSpPr>
                <xdr:spPr>
                  <a:xfrm>
                    <a:off x="9627871" y="543726"/>
                    <a:ext cx="306228" cy="1289399"/>
                  </a:xfrm>
                  <a:custGeom>
                    <a:avLst/>
                    <a:gdLst>
                      <a:gd name="connsiteX0" fmla="*/ 306038 w 306228"/>
                      <a:gd name="connsiteY0" fmla="*/ 1138142 h 1289399"/>
                      <a:gd name="connsiteX1" fmla="*/ 152971 w 306228"/>
                      <a:gd name="connsiteY1" fmla="*/ 1289399 h 1289399"/>
                      <a:gd name="connsiteX2" fmla="*/ 0 w 306228"/>
                      <a:gd name="connsiteY2" fmla="*/ 1138142 h 1289399"/>
                      <a:gd name="connsiteX3" fmla="*/ 0 w 306228"/>
                      <a:gd name="connsiteY3" fmla="*/ 151733 h 1289399"/>
                      <a:gd name="connsiteX4" fmla="*/ 152971 w 306228"/>
                      <a:gd name="connsiteY4" fmla="*/ 0 h 1289399"/>
                      <a:gd name="connsiteX5" fmla="*/ 306038 w 306228"/>
                      <a:gd name="connsiteY5" fmla="*/ 151257 h 1289399"/>
                      <a:gd name="connsiteX6" fmla="*/ 306229 w 306228"/>
                      <a:gd name="connsiteY6" fmla="*/ 1138142 h 1289399"/>
                      <a:gd name="connsiteX7" fmla="*/ 306038 w 306228"/>
                      <a:gd name="connsiteY7" fmla="*/ 1138142 h 1289399"/>
                    </a:gdLst>
                    <a:ahLst/>
                    <a:cxnLst>
                      <a:cxn ang="0">
                        <a:pos x="connsiteX0" y="connsiteY0"/>
                      </a:cxn>
                      <a:cxn ang="0">
                        <a:pos x="connsiteX1" y="connsiteY1"/>
                      </a:cxn>
                      <a:cxn ang="0">
                        <a:pos x="connsiteX2" y="connsiteY2"/>
                      </a:cxn>
                      <a:cxn ang="0">
                        <a:pos x="connsiteX3" y="connsiteY3"/>
                      </a:cxn>
                      <a:cxn ang="0">
                        <a:pos x="connsiteX4" y="connsiteY4"/>
                      </a:cxn>
                      <a:cxn ang="0">
                        <a:pos x="connsiteX5" y="connsiteY5"/>
                      </a:cxn>
                      <a:cxn ang="0">
                        <a:pos x="connsiteX6" y="connsiteY6"/>
                      </a:cxn>
                      <a:cxn ang="0">
                        <a:pos x="connsiteX7" y="connsiteY7"/>
                      </a:cxn>
                    </a:cxnLst>
                    <a:rect l="l" t="t" r="r" b="b"/>
                    <a:pathLst>
                      <a:path w="306228" h="1289399">
                        <a:moveTo>
                          <a:pt x="306038" y="1138142"/>
                        </a:moveTo>
                        <a:cubicBezTo>
                          <a:pt x="305848" y="1221867"/>
                          <a:pt x="237554" y="1289399"/>
                          <a:pt x="152971" y="1289399"/>
                        </a:cubicBezTo>
                        <a:cubicBezTo>
                          <a:pt x="68389" y="1289399"/>
                          <a:pt x="190" y="1221867"/>
                          <a:pt x="0" y="1138142"/>
                        </a:cubicBezTo>
                        <a:lnTo>
                          <a:pt x="0" y="151733"/>
                        </a:lnTo>
                        <a:cubicBezTo>
                          <a:pt x="286" y="67723"/>
                          <a:pt x="68485" y="0"/>
                          <a:pt x="152971" y="0"/>
                        </a:cubicBezTo>
                        <a:cubicBezTo>
                          <a:pt x="237458" y="0"/>
                          <a:pt x="305848" y="67723"/>
                          <a:pt x="306038" y="151257"/>
                        </a:cubicBezTo>
                        <a:lnTo>
                          <a:pt x="306229" y="1138142"/>
                        </a:lnTo>
                        <a:lnTo>
                          <a:pt x="306038" y="1138142"/>
                        </a:lnTo>
                        <a:close/>
                      </a:path>
                    </a:pathLst>
                  </a:custGeom>
                  <a:solidFill>
                    <a:schemeClr val="bg1"/>
                  </a:solidFill>
                  <a:ln w="9525" cap="flat">
                    <a:noFill/>
                    <a:prstDash val="solid"/>
                    <a:miter/>
                  </a:ln>
                </xdr:spPr>
                <xdr:txBody>
                  <a:bodyPr wrap="square" rtlCol="0" anchor="ctr"/>
                  <a:lstStyle>
                    <a:defPPr>
                      <a:defRPr lang="pt-BR"/>
                    </a:defPPr>
                    <a:lvl1pPr marL="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endParaRPr lang="pt-BR"/>
                  </a:p>
                </xdr:txBody>
              </xdr:sp>
              <xdr:sp macro="" textlink="">
                <xdr:nvSpPr>
                  <xdr:cNvPr id="151" name="Forma Livre: Forma 23">
                    <a:extLst>
                      <a:ext uri="{FF2B5EF4-FFF2-40B4-BE49-F238E27FC236}">
                        <a16:creationId xmlns:a16="http://schemas.microsoft.com/office/drawing/2014/main" id="{915FA957-217E-9260-CB2B-FA2D152424FE}"/>
                      </a:ext>
                    </a:extLst>
                  </xdr:cNvPr>
                  <xdr:cNvSpPr/>
                </xdr:nvSpPr>
                <xdr:spPr>
                  <a:xfrm>
                    <a:off x="9998203" y="543250"/>
                    <a:ext cx="1301495" cy="1290446"/>
                  </a:xfrm>
                  <a:custGeom>
                    <a:avLst/>
                    <a:gdLst>
                      <a:gd name="connsiteX0" fmla="*/ 974122 w 1301495"/>
                      <a:gd name="connsiteY0" fmla="*/ 85344 h 1290446"/>
                      <a:gd name="connsiteX1" fmla="*/ 1052418 w 1301495"/>
                      <a:gd name="connsiteY1" fmla="*/ 217932 h 1290446"/>
                      <a:gd name="connsiteX2" fmla="*/ 899446 w 1301495"/>
                      <a:gd name="connsiteY2" fmla="*/ 369761 h 1290446"/>
                      <a:gd name="connsiteX3" fmla="*/ 818674 w 1301495"/>
                      <a:gd name="connsiteY3" fmla="*/ 346996 h 1290446"/>
                      <a:gd name="connsiteX4" fmla="*/ 650367 w 1301495"/>
                      <a:gd name="connsiteY4" fmla="*/ 303752 h 1290446"/>
                      <a:gd name="connsiteX5" fmla="*/ 305848 w 1301495"/>
                      <a:gd name="connsiteY5" fmla="*/ 645224 h 1290446"/>
                      <a:gd name="connsiteX6" fmla="*/ 650367 w 1301495"/>
                      <a:gd name="connsiteY6" fmla="*/ 986981 h 1290446"/>
                      <a:gd name="connsiteX7" fmla="*/ 958977 w 1301495"/>
                      <a:gd name="connsiteY7" fmla="*/ 797243 h 1290446"/>
                      <a:gd name="connsiteX8" fmla="*/ 650748 w 1301495"/>
                      <a:gd name="connsiteY8" fmla="*/ 797243 h 1290446"/>
                      <a:gd name="connsiteX9" fmla="*/ 497586 w 1301495"/>
                      <a:gd name="connsiteY9" fmla="*/ 645319 h 1290446"/>
                      <a:gd name="connsiteX10" fmla="*/ 650748 w 1301495"/>
                      <a:gd name="connsiteY10" fmla="*/ 493681 h 1290446"/>
                      <a:gd name="connsiteX11" fmla="*/ 1148239 w 1301495"/>
                      <a:gd name="connsiteY11" fmla="*/ 493395 h 1290446"/>
                      <a:gd name="connsiteX12" fmla="*/ 1301496 w 1301495"/>
                      <a:gd name="connsiteY12" fmla="*/ 645224 h 1290446"/>
                      <a:gd name="connsiteX13" fmla="*/ 650653 w 1301495"/>
                      <a:gd name="connsiteY13" fmla="*/ 1290447 h 1290446"/>
                      <a:gd name="connsiteX14" fmla="*/ 0 w 1301495"/>
                      <a:gd name="connsiteY14" fmla="*/ 645224 h 1290446"/>
                      <a:gd name="connsiteX15" fmla="*/ 650748 w 1301495"/>
                      <a:gd name="connsiteY15" fmla="*/ 0 h 1290446"/>
                      <a:gd name="connsiteX16" fmla="*/ 974217 w 1301495"/>
                      <a:gd name="connsiteY16" fmla="*/ 85153 h 1290446"/>
                      <a:gd name="connsiteX17" fmla="*/ 974026 w 1301495"/>
                      <a:gd name="connsiteY17" fmla="*/ 85344 h 1290446"/>
                    </a:gdLst>
                    <a:ahLst/>
                    <a:cxnLst>
                      <a:cxn ang="0">
                        <a:pos x="connsiteX0" y="connsiteY0"/>
                      </a:cxn>
                      <a:cxn ang="0">
                        <a:pos x="connsiteX1" y="connsiteY1"/>
                      </a:cxn>
                      <a:cxn ang="0">
                        <a:pos x="connsiteX2" y="connsiteY2"/>
                      </a:cxn>
                      <a:cxn ang="0">
                        <a:pos x="connsiteX3" y="connsiteY3"/>
                      </a:cxn>
                      <a:cxn ang="0">
                        <a:pos x="connsiteX4" y="connsiteY4"/>
                      </a:cxn>
                      <a:cxn ang="0">
                        <a:pos x="connsiteX5" y="connsiteY5"/>
                      </a:cxn>
                      <a:cxn ang="0">
                        <a:pos x="connsiteX6" y="connsiteY6"/>
                      </a:cxn>
                      <a:cxn ang="0">
                        <a:pos x="connsiteX7" y="connsiteY7"/>
                      </a:cxn>
                      <a:cxn ang="0">
                        <a:pos x="connsiteX8" y="connsiteY8"/>
                      </a:cxn>
                      <a:cxn ang="0">
                        <a:pos x="connsiteX9" y="connsiteY9"/>
                      </a:cxn>
                      <a:cxn ang="0">
                        <a:pos x="connsiteX10" y="connsiteY10"/>
                      </a:cxn>
                      <a:cxn ang="0">
                        <a:pos x="connsiteX11" y="connsiteY11"/>
                      </a:cxn>
                      <a:cxn ang="0">
                        <a:pos x="connsiteX12" y="connsiteY12"/>
                      </a:cxn>
                      <a:cxn ang="0">
                        <a:pos x="connsiteX13" y="connsiteY13"/>
                      </a:cxn>
                      <a:cxn ang="0">
                        <a:pos x="connsiteX14" y="connsiteY14"/>
                      </a:cxn>
                      <a:cxn ang="0">
                        <a:pos x="connsiteX15" y="connsiteY15"/>
                      </a:cxn>
                      <a:cxn ang="0">
                        <a:pos x="connsiteX16" y="connsiteY16"/>
                      </a:cxn>
                      <a:cxn ang="0">
                        <a:pos x="connsiteX17" y="connsiteY17"/>
                      </a:cxn>
                    </a:cxnLst>
                    <a:rect l="l" t="t" r="r" b="b"/>
                    <a:pathLst>
                      <a:path w="1301495" h="1290446">
                        <a:moveTo>
                          <a:pt x="974122" y="85344"/>
                        </a:moveTo>
                        <a:cubicBezTo>
                          <a:pt x="1020794" y="111347"/>
                          <a:pt x="1052418" y="160877"/>
                          <a:pt x="1052418" y="217932"/>
                        </a:cubicBezTo>
                        <a:cubicBezTo>
                          <a:pt x="1052418" y="301752"/>
                          <a:pt x="983932" y="369761"/>
                          <a:pt x="899446" y="369761"/>
                        </a:cubicBezTo>
                        <a:cubicBezTo>
                          <a:pt x="869823" y="369761"/>
                          <a:pt x="842105" y="361474"/>
                          <a:pt x="818674" y="346996"/>
                        </a:cubicBezTo>
                        <a:cubicBezTo>
                          <a:pt x="768667" y="319278"/>
                          <a:pt x="711422" y="303752"/>
                          <a:pt x="650367" y="303752"/>
                        </a:cubicBezTo>
                        <a:cubicBezTo>
                          <a:pt x="459962" y="303752"/>
                          <a:pt x="305848" y="456533"/>
                          <a:pt x="305848" y="645224"/>
                        </a:cubicBezTo>
                        <a:cubicBezTo>
                          <a:pt x="305848" y="833914"/>
                          <a:pt x="459962" y="986981"/>
                          <a:pt x="650367" y="986981"/>
                        </a:cubicBezTo>
                        <a:cubicBezTo>
                          <a:pt x="785622" y="986981"/>
                          <a:pt x="902684" y="909733"/>
                          <a:pt x="958977" y="797243"/>
                        </a:cubicBezTo>
                        <a:lnTo>
                          <a:pt x="650748" y="797243"/>
                        </a:lnTo>
                        <a:cubicBezTo>
                          <a:pt x="566356" y="797243"/>
                          <a:pt x="497586" y="729329"/>
                          <a:pt x="497586" y="645319"/>
                        </a:cubicBezTo>
                        <a:cubicBezTo>
                          <a:pt x="497586" y="561308"/>
                          <a:pt x="566356" y="493681"/>
                          <a:pt x="650748" y="493681"/>
                        </a:cubicBezTo>
                        <a:cubicBezTo>
                          <a:pt x="982408" y="493681"/>
                          <a:pt x="1148239" y="493586"/>
                          <a:pt x="1148239" y="493395"/>
                        </a:cubicBezTo>
                        <a:cubicBezTo>
                          <a:pt x="1233011" y="493681"/>
                          <a:pt x="1301496" y="561499"/>
                          <a:pt x="1301496" y="645224"/>
                        </a:cubicBezTo>
                        <a:cubicBezTo>
                          <a:pt x="1301496" y="1001649"/>
                          <a:pt x="1010126" y="1290447"/>
                          <a:pt x="650653" y="1290447"/>
                        </a:cubicBezTo>
                        <a:cubicBezTo>
                          <a:pt x="291179" y="1290447"/>
                          <a:pt x="0" y="1001649"/>
                          <a:pt x="0" y="645224"/>
                        </a:cubicBezTo>
                        <a:cubicBezTo>
                          <a:pt x="0" y="288798"/>
                          <a:pt x="291465" y="0"/>
                          <a:pt x="650748" y="0"/>
                        </a:cubicBezTo>
                        <a:cubicBezTo>
                          <a:pt x="768382" y="0"/>
                          <a:pt x="878681" y="30956"/>
                          <a:pt x="974217" y="85153"/>
                        </a:cubicBezTo>
                        <a:lnTo>
                          <a:pt x="974026" y="85344"/>
                        </a:lnTo>
                        <a:close/>
                      </a:path>
                    </a:pathLst>
                  </a:custGeom>
                  <a:solidFill>
                    <a:schemeClr val="bg1"/>
                  </a:solidFill>
                  <a:ln w="9525" cap="flat">
                    <a:noFill/>
                    <a:prstDash val="solid"/>
                    <a:miter/>
                  </a:ln>
                </xdr:spPr>
                <xdr:txBody>
                  <a:bodyPr wrap="square" rtlCol="0" anchor="ctr"/>
                  <a:lstStyle>
                    <a:defPPr>
                      <a:defRPr lang="pt-BR"/>
                    </a:defPPr>
                    <a:lvl1pPr marL="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endParaRPr lang="pt-BR"/>
                  </a:p>
                </xdr:txBody>
              </xdr:sp>
              <xdr:sp macro="" textlink="">
                <xdr:nvSpPr>
                  <xdr:cNvPr id="152" name="Forma Livre: Forma 24">
                    <a:extLst>
                      <a:ext uri="{FF2B5EF4-FFF2-40B4-BE49-F238E27FC236}">
                        <a16:creationId xmlns:a16="http://schemas.microsoft.com/office/drawing/2014/main" id="{02FF200D-F747-C679-FCD8-5F28AE702C15}"/>
                      </a:ext>
                    </a:extLst>
                  </xdr:cNvPr>
                  <xdr:cNvSpPr/>
                </xdr:nvSpPr>
                <xdr:spPr>
                  <a:xfrm>
                    <a:off x="6118195" y="543345"/>
                    <a:ext cx="2060543" cy="1290066"/>
                  </a:xfrm>
                  <a:custGeom>
                    <a:avLst/>
                    <a:gdLst>
                      <a:gd name="connsiteX0" fmla="*/ 993362 w 2060543"/>
                      <a:gd name="connsiteY0" fmla="*/ 96774 h 1290066"/>
                      <a:gd name="connsiteX1" fmla="*/ 1067372 w 2060543"/>
                      <a:gd name="connsiteY1" fmla="*/ 227457 h 1290066"/>
                      <a:gd name="connsiteX2" fmla="*/ 914210 w 2060543"/>
                      <a:gd name="connsiteY2" fmla="*/ 379381 h 1290066"/>
                      <a:gd name="connsiteX3" fmla="*/ 831628 w 2060543"/>
                      <a:gd name="connsiteY3" fmla="*/ 354330 h 1290066"/>
                      <a:gd name="connsiteX4" fmla="*/ 650748 w 2060543"/>
                      <a:gd name="connsiteY4" fmla="*/ 303657 h 1290066"/>
                      <a:gd name="connsiteX5" fmla="*/ 306229 w 2060543"/>
                      <a:gd name="connsiteY5" fmla="*/ 645128 h 1290066"/>
                      <a:gd name="connsiteX6" fmla="*/ 650748 w 2060543"/>
                      <a:gd name="connsiteY6" fmla="*/ 986885 h 1290066"/>
                      <a:gd name="connsiteX7" fmla="*/ 980408 w 2060543"/>
                      <a:gd name="connsiteY7" fmla="*/ 745141 h 1290066"/>
                      <a:gd name="connsiteX8" fmla="*/ 1173766 w 2060543"/>
                      <a:gd name="connsiteY8" fmla="*/ 118205 h 1290066"/>
                      <a:gd name="connsiteX9" fmla="*/ 1320165 w 2060543"/>
                      <a:gd name="connsiteY9" fmla="*/ 12573 h 1290066"/>
                      <a:gd name="connsiteX10" fmla="*/ 1907477 w 2060543"/>
                      <a:gd name="connsiteY10" fmla="*/ 12573 h 1290066"/>
                      <a:gd name="connsiteX11" fmla="*/ 2060543 w 2060543"/>
                      <a:gd name="connsiteY11" fmla="*/ 164402 h 1290066"/>
                      <a:gd name="connsiteX12" fmla="*/ 1907477 w 2060543"/>
                      <a:gd name="connsiteY12" fmla="*/ 316135 h 1290066"/>
                      <a:gd name="connsiteX13" fmla="*/ 1479995 w 2060543"/>
                      <a:gd name="connsiteY13" fmla="*/ 316135 h 1290066"/>
                      <a:gd name="connsiteX14" fmla="*/ 1419511 w 2060543"/>
                      <a:gd name="connsiteY14" fmla="*/ 358902 h 1290066"/>
                      <a:gd name="connsiteX15" fmla="*/ 1273683 w 2060543"/>
                      <a:gd name="connsiteY15" fmla="*/ 831723 h 1290066"/>
                      <a:gd name="connsiteX16" fmla="*/ 650748 w 2060543"/>
                      <a:gd name="connsiteY16" fmla="*/ 1290066 h 1290066"/>
                      <a:gd name="connsiteX17" fmla="*/ 0 w 2060543"/>
                      <a:gd name="connsiteY17" fmla="*/ 645033 h 1290066"/>
                      <a:gd name="connsiteX18" fmla="*/ 650653 w 2060543"/>
                      <a:gd name="connsiteY18" fmla="*/ 0 h 1290066"/>
                      <a:gd name="connsiteX19" fmla="*/ 993362 w 2060543"/>
                      <a:gd name="connsiteY19" fmla="*/ 96679 h 1290066"/>
                    </a:gdLst>
                    <a:ahLst/>
                    <a:cxnLst>
                      <a:cxn ang="0">
                        <a:pos x="connsiteX0" y="connsiteY0"/>
                      </a:cxn>
                      <a:cxn ang="0">
                        <a:pos x="connsiteX1" y="connsiteY1"/>
                      </a:cxn>
                      <a:cxn ang="0">
                        <a:pos x="connsiteX2" y="connsiteY2"/>
                      </a:cxn>
                      <a:cxn ang="0">
                        <a:pos x="connsiteX3" y="connsiteY3"/>
                      </a:cxn>
                      <a:cxn ang="0">
                        <a:pos x="connsiteX4" y="connsiteY4"/>
                      </a:cxn>
                      <a:cxn ang="0">
                        <a:pos x="connsiteX5" y="connsiteY5"/>
                      </a:cxn>
                      <a:cxn ang="0">
                        <a:pos x="connsiteX6" y="connsiteY6"/>
                      </a:cxn>
                      <a:cxn ang="0">
                        <a:pos x="connsiteX7" y="connsiteY7"/>
                      </a:cxn>
                      <a:cxn ang="0">
                        <a:pos x="connsiteX8" y="connsiteY8"/>
                      </a:cxn>
                      <a:cxn ang="0">
                        <a:pos x="connsiteX9" y="connsiteY9"/>
                      </a:cxn>
                      <a:cxn ang="0">
                        <a:pos x="connsiteX10" y="connsiteY10"/>
                      </a:cxn>
                      <a:cxn ang="0">
                        <a:pos x="connsiteX11" y="connsiteY11"/>
                      </a:cxn>
                      <a:cxn ang="0">
                        <a:pos x="connsiteX12" y="connsiteY12"/>
                      </a:cxn>
                      <a:cxn ang="0">
                        <a:pos x="connsiteX13" y="connsiteY13"/>
                      </a:cxn>
                      <a:cxn ang="0">
                        <a:pos x="connsiteX14" y="connsiteY14"/>
                      </a:cxn>
                      <a:cxn ang="0">
                        <a:pos x="connsiteX15" y="connsiteY15"/>
                      </a:cxn>
                      <a:cxn ang="0">
                        <a:pos x="connsiteX16" y="connsiteY16"/>
                      </a:cxn>
                      <a:cxn ang="0">
                        <a:pos x="connsiteX17" y="connsiteY17"/>
                      </a:cxn>
                      <a:cxn ang="0">
                        <a:pos x="connsiteX18" y="connsiteY18"/>
                      </a:cxn>
                      <a:cxn ang="0">
                        <a:pos x="connsiteX19" y="connsiteY19"/>
                      </a:cxn>
                    </a:cxnLst>
                    <a:rect l="l" t="t" r="r" b="b"/>
                    <a:pathLst>
                      <a:path w="2060543" h="1290066">
                        <a:moveTo>
                          <a:pt x="993362" y="96774"/>
                        </a:moveTo>
                        <a:cubicBezTo>
                          <a:pt x="1038511" y="123158"/>
                          <a:pt x="1067372" y="171926"/>
                          <a:pt x="1067372" y="227457"/>
                        </a:cubicBezTo>
                        <a:cubicBezTo>
                          <a:pt x="1067372" y="311468"/>
                          <a:pt x="998696" y="379381"/>
                          <a:pt x="914210" y="379381"/>
                        </a:cubicBezTo>
                        <a:cubicBezTo>
                          <a:pt x="883730" y="379381"/>
                          <a:pt x="855726" y="369665"/>
                          <a:pt x="831628" y="354330"/>
                        </a:cubicBezTo>
                        <a:cubicBezTo>
                          <a:pt x="778764" y="322231"/>
                          <a:pt x="717042" y="303657"/>
                          <a:pt x="650748" y="303657"/>
                        </a:cubicBezTo>
                        <a:cubicBezTo>
                          <a:pt x="460343" y="303657"/>
                          <a:pt x="306229" y="456533"/>
                          <a:pt x="306229" y="645128"/>
                        </a:cubicBezTo>
                        <a:cubicBezTo>
                          <a:pt x="306229" y="833723"/>
                          <a:pt x="460343" y="986885"/>
                          <a:pt x="650748" y="986885"/>
                        </a:cubicBezTo>
                        <a:cubicBezTo>
                          <a:pt x="806863" y="986885"/>
                          <a:pt x="937832" y="886111"/>
                          <a:pt x="980408" y="745141"/>
                        </a:cubicBezTo>
                        <a:lnTo>
                          <a:pt x="1173766" y="118205"/>
                        </a:lnTo>
                        <a:cubicBezTo>
                          <a:pt x="1193387" y="56959"/>
                          <a:pt x="1252157" y="12573"/>
                          <a:pt x="1320165" y="12573"/>
                        </a:cubicBezTo>
                        <a:lnTo>
                          <a:pt x="1907477" y="12573"/>
                        </a:lnTo>
                        <a:cubicBezTo>
                          <a:pt x="1991868" y="12573"/>
                          <a:pt x="2060543" y="80486"/>
                          <a:pt x="2060543" y="164402"/>
                        </a:cubicBezTo>
                        <a:cubicBezTo>
                          <a:pt x="2060543" y="248317"/>
                          <a:pt x="1991963" y="316135"/>
                          <a:pt x="1907477" y="316135"/>
                        </a:cubicBezTo>
                        <a:lnTo>
                          <a:pt x="1479995" y="316135"/>
                        </a:lnTo>
                        <a:cubicBezTo>
                          <a:pt x="1452086" y="316135"/>
                          <a:pt x="1427988" y="334137"/>
                          <a:pt x="1419511" y="358902"/>
                        </a:cubicBezTo>
                        <a:lnTo>
                          <a:pt x="1273683" y="831723"/>
                        </a:lnTo>
                        <a:cubicBezTo>
                          <a:pt x="1193006" y="1096994"/>
                          <a:pt x="944499" y="1290066"/>
                          <a:pt x="650748" y="1290066"/>
                        </a:cubicBezTo>
                        <a:cubicBezTo>
                          <a:pt x="291179" y="1290257"/>
                          <a:pt x="0" y="1001459"/>
                          <a:pt x="0" y="645033"/>
                        </a:cubicBezTo>
                        <a:cubicBezTo>
                          <a:pt x="0" y="288608"/>
                          <a:pt x="291179" y="0"/>
                          <a:pt x="650653" y="0"/>
                        </a:cubicBezTo>
                        <a:cubicBezTo>
                          <a:pt x="776383" y="0"/>
                          <a:pt x="893636" y="35243"/>
                          <a:pt x="993362" y="96679"/>
                        </a:cubicBezTo>
                      </a:path>
                    </a:pathLst>
                  </a:custGeom>
                  <a:solidFill>
                    <a:schemeClr val="bg1"/>
                  </a:solidFill>
                  <a:ln w="9525" cap="flat">
                    <a:noFill/>
                    <a:prstDash val="solid"/>
                    <a:miter/>
                  </a:ln>
                </xdr:spPr>
                <xdr:txBody>
                  <a:bodyPr wrap="square" rtlCol="0" anchor="ctr"/>
                  <a:lstStyle>
                    <a:defPPr>
                      <a:defRPr lang="pt-BR"/>
                    </a:defPPr>
                    <a:lvl1pPr marL="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endParaRPr lang="pt-BR"/>
                  </a:p>
                </xdr:txBody>
              </xdr:sp>
              <xdr:sp macro="" textlink="">
                <xdr:nvSpPr>
                  <xdr:cNvPr id="153" name="Forma Livre: Forma 25">
                    <a:extLst>
                      <a:ext uri="{FF2B5EF4-FFF2-40B4-BE49-F238E27FC236}">
                        <a16:creationId xmlns:a16="http://schemas.microsoft.com/office/drawing/2014/main" id="{1A419D1E-FC1A-826D-C18F-D76EED8A686B}"/>
                      </a:ext>
                    </a:extLst>
                  </xdr:cNvPr>
                  <xdr:cNvSpPr/>
                </xdr:nvSpPr>
                <xdr:spPr>
                  <a:xfrm>
                    <a:off x="7363207" y="543218"/>
                    <a:ext cx="2200941" cy="1290192"/>
                  </a:xfrm>
                  <a:custGeom>
                    <a:avLst/>
                    <a:gdLst>
                      <a:gd name="connsiteX0" fmla="*/ 640175 w 2200941"/>
                      <a:gd name="connsiteY0" fmla="*/ 929576 h 1290192"/>
                      <a:gd name="connsiteX1" fmla="*/ 640366 w 2200941"/>
                      <a:gd name="connsiteY1" fmla="*/ 929005 h 1290192"/>
                      <a:gd name="connsiteX2" fmla="*/ 892683 w 2200941"/>
                      <a:gd name="connsiteY2" fmla="*/ 109855 h 1290192"/>
                      <a:gd name="connsiteX3" fmla="*/ 1039654 w 2200941"/>
                      <a:gd name="connsiteY3" fmla="*/ 508 h 1290192"/>
                      <a:gd name="connsiteX4" fmla="*/ 1053560 w 2200941"/>
                      <a:gd name="connsiteY4" fmla="*/ 127 h 1290192"/>
                      <a:gd name="connsiteX5" fmla="*/ 1071943 w 2200941"/>
                      <a:gd name="connsiteY5" fmla="*/ 127 h 1290192"/>
                      <a:gd name="connsiteX6" fmla="*/ 1217962 w 2200941"/>
                      <a:gd name="connsiteY6" fmla="*/ 106807 h 1290192"/>
                      <a:gd name="connsiteX7" fmla="*/ 1391984 w 2200941"/>
                      <a:gd name="connsiteY7" fmla="*/ 671735 h 1290192"/>
                      <a:gd name="connsiteX8" fmla="*/ 1564386 w 2200941"/>
                      <a:gd name="connsiteY8" fmla="*/ 111855 h 1290192"/>
                      <a:gd name="connsiteX9" fmla="*/ 1711928 w 2200941"/>
                      <a:gd name="connsiteY9" fmla="*/ 603 h 1290192"/>
                      <a:gd name="connsiteX10" fmla="*/ 1725930 w 2200941"/>
                      <a:gd name="connsiteY10" fmla="*/ 413 h 1290192"/>
                      <a:gd name="connsiteX11" fmla="*/ 1744027 w 2200941"/>
                      <a:gd name="connsiteY11" fmla="*/ 603 h 1290192"/>
                      <a:gd name="connsiteX12" fmla="*/ 1890522 w 2200941"/>
                      <a:gd name="connsiteY12" fmla="*/ 107283 h 1290192"/>
                      <a:gd name="connsiteX13" fmla="*/ 2193322 w 2200941"/>
                      <a:gd name="connsiteY13" fmla="*/ 1091121 h 1290192"/>
                      <a:gd name="connsiteX14" fmla="*/ 2200942 w 2200941"/>
                      <a:gd name="connsiteY14" fmla="*/ 1138365 h 1290192"/>
                      <a:gd name="connsiteX15" fmla="*/ 2047780 w 2200941"/>
                      <a:gd name="connsiteY15" fmla="*/ 1290098 h 1290192"/>
                      <a:gd name="connsiteX16" fmla="*/ 1901476 w 2200941"/>
                      <a:gd name="connsiteY16" fmla="*/ 1183418 h 1290192"/>
                      <a:gd name="connsiteX17" fmla="*/ 1727930 w 2200941"/>
                      <a:gd name="connsiteY17" fmla="*/ 620109 h 1290192"/>
                      <a:gd name="connsiteX18" fmla="*/ 1553718 w 2200941"/>
                      <a:gd name="connsiteY18" fmla="*/ 1185609 h 1290192"/>
                      <a:gd name="connsiteX19" fmla="*/ 1408081 w 2200941"/>
                      <a:gd name="connsiteY19" fmla="*/ 1290193 h 1290192"/>
                      <a:gd name="connsiteX20" fmla="*/ 1389602 w 2200941"/>
                      <a:gd name="connsiteY20" fmla="*/ 1290193 h 1290192"/>
                      <a:gd name="connsiteX21" fmla="*/ 1375601 w 2200941"/>
                      <a:gd name="connsiteY21" fmla="*/ 1289812 h 1290192"/>
                      <a:gd name="connsiteX22" fmla="*/ 1229582 w 2200941"/>
                      <a:gd name="connsiteY22" fmla="*/ 1183513 h 1290192"/>
                      <a:gd name="connsiteX23" fmla="*/ 1055846 w 2200941"/>
                      <a:gd name="connsiteY23" fmla="*/ 619443 h 1290192"/>
                      <a:gd name="connsiteX24" fmla="*/ 886873 w 2200941"/>
                      <a:gd name="connsiteY24" fmla="*/ 1167702 h 1290192"/>
                      <a:gd name="connsiteX25" fmla="*/ 740188 w 2200941"/>
                      <a:gd name="connsiteY25" fmla="*/ 1276953 h 1290192"/>
                      <a:gd name="connsiteX26" fmla="*/ 152971 w 2200941"/>
                      <a:gd name="connsiteY26" fmla="*/ 1276953 h 1290192"/>
                      <a:gd name="connsiteX27" fmla="*/ 0 w 2200941"/>
                      <a:gd name="connsiteY27" fmla="*/ 1125887 h 1290192"/>
                      <a:gd name="connsiteX28" fmla="*/ 153162 w 2200941"/>
                      <a:gd name="connsiteY28" fmla="*/ 974153 h 1290192"/>
                      <a:gd name="connsiteX29" fmla="*/ 579310 w 2200941"/>
                      <a:gd name="connsiteY29" fmla="*/ 974153 h 1290192"/>
                      <a:gd name="connsiteX30" fmla="*/ 640175 w 2200941"/>
                      <a:gd name="connsiteY30" fmla="*/ 929767 h 1290192"/>
                    </a:gdLst>
                    <a:ahLst/>
                    <a:cxnLst>
                      <a:cxn ang="0">
                        <a:pos x="connsiteX0" y="connsiteY0"/>
                      </a:cxn>
                      <a:cxn ang="0">
                        <a:pos x="connsiteX1" y="connsiteY1"/>
                      </a:cxn>
                      <a:cxn ang="0">
                        <a:pos x="connsiteX2" y="connsiteY2"/>
                      </a:cxn>
                      <a:cxn ang="0">
                        <a:pos x="connsiteX3" y="connsiteY3"/>
                      </a:cxn>
                      <a:cxn ang="0">
                        <a:pos x="connsiteX4" y="connsiteY4"/>
                      </a:cxn>
                      <a:cxn ang="0">
                        <a:pos x="connsiteX5" y="connsiteY5"/>
                      </a:cxn>
                      <a:cxn ang="0">
                        <a:pos x="connsiteX6" y="connsiteY6"/>
                      </a:cxn>
                      <a:cxn ang="0">
                        <a:pos x="connsiteX7" y="connsiteY7"/>
                      </a:cxn>
                      <a:cxn ang="0">
                        <a:pos x="connsiteX8" y="connsiteY8"/>
                      </a:cxn>
                      <a:cxn ang="0">
                        <a:pos x="connsiteX9" y="connsiteY9"/>
                      </a:cxn>
                      <a:cxn ang="0">
                        <a:pos x="connsiteX10" y="connsiteY10"/>
                      </a:cxn>
                      <a:cxn ang="0">
                        <a:pos x="connsiteX11" y="connsiteY11"/>
                      </a:cxn>
                      <a:cxn ang="0">
                        <a:pos x="connsiteX12" y="connsiteY12"/>
                      </a:cxn>
                      <a:cxn ang="0">
                        <a:pos x="connsiteX13" y="connsiteY13"/>
                      </a:cxn>
                      <a:cxn ang="0">
                        <a:pos x="connsiteX14" y="connsiteY14"/>
                      </a:cxn>
                      <a:cxn ang="0">
                        <a:pos x="connsiteX15" y="connsiteY15"/>
                      </a:cxn>
                      <a:cxn ang="0">
                        <a:pos x="connsiteX16" y="connsiteY16"/>
                      </a:cxn>
                      <a:cxn ang="0">
                        <a:pos x="connsiteX17" y="connsiteY17"/>
                      </a:cxn>
                      <a:cxn ang="0">
                        <a:pos x="connsiteX18" y="connsiteY18"/>
                      </a:cxn>
                      <a:cxn ang="0">
                        <a:pos x="connsiteX19" y="connsiteY19"/>
                      </a:cxn>
                      <a:cxn ang="0">
                        <a:pos x="connsiteX20" y="connsiteY20"/>
                      </a:cxn>
                      <a:cxn ang="0">
                        <a:pos x="connsiteX21" y="connsiteY21"/>
                      </a:cxn>
                      <a:cxn ang="0">
                        <a:pos x="connsiteX22" y="connsiteY22"/>
                      </a:cxn>
                      <a:cxn ang="0">
                        <a:pos x="connsiteX23" y="connsiteY23"/>
                      </a:cxn>
                      <a:cxn ang="0">
                        <a:pos x="connsiteX24" y="connsiteY24"/>
                      </a:cxn>
                      <a:cxn ang="0">
                        <a:pos x="connsiteX25" y="connsiteY25"/>
                      </a:cxn>
                      <a:cxn ang="0">
                        <a:pos x="connsiteX26" y="connsiteY26"/>
                      </a:cxn>
                      <a:cxn ang="0">
                        <a:pos x="connsiteX27" y="connsiteY27"/>
                      </a:cxn>
                      <a:cxn ang="0">
                        <a:pos x="connsiteX28" y="connsiteY28"/>
                      </a:cxn>
                      <a:cxn ang="0">
                        <a:pos x="connsiteX29" y="connsiteY29"/>
                      </a:cxn>
                      <a:cxn ang="0">
                        <a:pos x="connsiteX30" y="connsiteY30"/>
                      </a:cxn>
                    </a:cxnLst>
                    <a:rect l="l" t="t" r="r" b="b"/>
                    <a:pathLst>
                      <a:path w="2200941" h="1290192">
                        <a:moveTo>
                          <a:pt x="640175" y="929576"/>
                        </a:moveTo>
                        <a:lnTo>
                          <a:pt x="640366" y="929005"/>
                        </a:lnTo>
                        <a:lnTo>
                          <a:pt x="892683" y="109855"/>
                        </a:lnTo>
                        <a:cubicBezTo>
                          <a:pt x="911257" y="46704"/>
                          <a:pt x="969931" y="508"/>
                          <a:pt x="1039654" y="508"/>
                        </a:cubicBezTo>
                        <a:cubicBezTo>
                          <a:pt x="1044416" y="508"/>
                          <a:pt x="1048036" y="127"/>
                          <a:pt x="1053560" y="127"/>
                        </a:cubicBezTo>
                        <a:cubicBezTo>
                          <a:pt x="1060799" y="-159"/>
                          <a:pt x="1065752" y="127"/>
                          <a:pt x="1071943" y="127"/>
                        </a:cubicBezTo>
                        <a:cubicBezTo>
                          <a:pt x="1140523" y="127"/>
                          <a:pt x="1198531" y="45085"/>
                          <a:pt x="1217962" y="106807"/>
                        </a:cubicBezTo>
                        <a:lnTo>
                          <a:pt x="1391984" y="671735"/>
                        </a:lnTo>
                        <a:lnTo>
                          <a:pt x="1564386" y="111855"/>
                        </a:lnTo>
                        <a:cubicBezTo>
                          <a:pt x="1582579" y="47943"/>
                          <a:pt x="1641729" y="603"/>
                          <a:pt x="1711928" y="603"/>
                        </a:cubicBezTo>
                        <a:cubicBezTo>
                          <a:pt x="1716595" y="603"/>
                          <a:pt x="1720405" y="413"/>
                          <a:pt x="1725930" y="413"/>
                        </a:cubicBezTo>
                        <a:cubicBezTo>
                          <a:pt x="1732883" y="413"/>
                          <a:pt x="1737836" y="603"/>
                          <a:pt x="1744027" y="603"/>
                        </a:cubicBezTo>
                        <a:cubicBezTo>
                          <a:pt x="1812798" y="603"/>
                          <a:pt x="1870805" y="45466"/>
                          <a:pt x="1890522" y="107283"/>
                        </a:cubicBezTo>
                        <a:lnTo>
                          <a:pt x="2193322" y="1091121"/>
                        </a:lnTo>
                        <a:cubicBezTo>
                          <a:pt x="2198275" y="1105980"/>
                          <a:pt x="2200942" y="1121886"/>
                          <a:pt x="2200942" y="1138365"/>
                        </a:cubicBezTo>
                        <a:cubicBezTo>
                          <a:pt x="2200942" y="1222280"/>
                          <a:pt x="2132457" y="1290098"/>
                          <a:pt x="2047780" y="1290098"/>
                        </a:cubicBezTo>
                        <a:cubicBezTo>
                          <a:pt x="1979200" y="1290098"/>
                          <a:pt x="1920907" y="1245330"/>
                          <a:pt x="1901476" y="1183418"/>
                        </a:cubicBezTo>
                        <a:lnTo>
                          <a:pt x="1727930" y="620109"/>
                        </a:lnTo>
                        <a:lnTo>
                          <a:pt x="1553718" y="1185609"/>
                        </a:lnTo>
                        <a:cubicBezTo>
                          <a:pt x="1532763" y="1244378"/>
                          <a:pt x="1474946" y="1290193"/>
                          <a:pt x="1408081" y="1290193"/>
                        </a:cubicBezTo>
                        <a:lnTo>
                          <a:pt x="1389602" y="1290193"/>
                        </a:lnTo>
                        <a:cubicBezTo>
                          <a:pt x="1384173" y="1289907"/>
                          <a:pt x="1380363" y="1289812"/>
                          <a:pt x="1375601" y="1289812"/>
                        </a:cubicBezTo>
                        <a:cubicBezTo>
                          <a:pt x="1307020" y="1289812"/>
                          <a:pt x="1249204" y="1245140"/>
                          <a:pt x="1229582" y="1183513"/>
                        </a:cubicBezTo>
                        <a:lnTo>
                          <a:pt x="1055846" y="619443"/>
                        </a:lnTo>
                        <a:lnTo>
                          <a:pt x="886873" y="1167702"/>
                        </a:lnTo>
                        <a:cubicBezTo>
                          <a:pt x="868299" y="1230852"/>
                          <a:pt x="809530" y="1276953"/>
                          <a:pt x="740188" y="1276953"/>
                        </a:cubicBezTo>
                        <a:lnTo>
                          <a:pt x="152971" y="1276953"/>
                        </a:lnTo>
                        <a:cubicBezTo>
                          <a:pt x="68485" y="1276953"/>
                          <a:pt x="0" y="1209897"/>
                          <a:pt x="0" y="1125887"/>
                        </a:cubicBezTo>
                        <a:cubicBezTo>
                          <a:pt x="0" y="1041876"/>
                          <a:pt x="68485" y="974153"/>
                          <a:pt x="153162" y="974153"/>
                        </a:cubicBezTo>
                        <a:lnTo>
                          <a:pt x="579310" y="974153"/>
                        </a:lnTo>
                        <a:cubicBezTo>
                          <a:pt x="607790" y="974153"/>
                          <a:pt x="632174" y="955580"/>
                          <a:pt x="640175" y="929767"/>
                        </a:cubicBezTo>
                      </a:path>
                    </a:pathLst>
                  </a:custGeom>
                  <a:solidFill>
                    <a:schemeClr val="bg1"/>
                  </a:solidFill>
                  <a:ln w="9525" cap="flat">
                    <a:noFill/>
                    <a:prstDash val="solid"/>
                    <a:miter/>
                  </a:ln>
                </xdr:spPr>
                <xdr:txBody>
                  <a:bodyPr wrap="square" rtlCol="0" anchor="ctr"/>
                  <a:lstStyle>
                    <a:defPPr>
                      <a:defRPr lang="pt-BR"/>
                    </a:defPPr>
                    <a:lvl1pPr marL="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endParaRPr lang="pt-BR"/>
                  </a:p>
                </xdr:txBody>
              </xdr:sp>
            </xdr:grpSp>
          </xdr:grpSp>
        </xdr:grpSp>
        <xdr:sp macro="" textlink="">
          <xdr:nvSpPr>
            <xdr:cNvPr id="154" name="CaixaDeTexto 26">
              <a:extLst>
                <a:ext uri="{FF2B5EF4-FFF2-40B4-BE49-F238E27FC236}">
                  <a16:creationId xmlns:a16="http://schemas.microsoft.com/office/drawing/2014/main" id="{969E096A-6907-4B97-98BD-2F5ABFC07567}"/>
                </a:ext>
                <a:ext uri="{147F2762-F138-4A5C-976F-8EAC2B608ADB}">
                  <a16:predDERef xmlns:a16="http://schemas.microsoft.com/office/drawing/2014/main" pred="{00000000-0008-0000-0000-000021000000}"/>
                </a:ext>
              </a:extLst>
            </xdr:cNvPr>
            <xdr:cNvSpPr txBox="1"/>
          </xdr:nvSpPr>
          <xdr:spPr>
            <a:xfrm>
              <a:off x="2534329" y="322884"/>
              <a:ext cx="8726942" cy="71768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marL="0" indent="0" algn="ctr"/>
              <a:r>
                <a:rPr lang="pt-BR" sz="2600" b="1">
                  <a:solidFill>
                    <a:schemeClr val="bg1"/>
                  </a:solidFill>
                  <a:latin typeface="+mj-lt"/>
                  <a:ea typeface="+mj-lt"/>
                  <a:cs typeface="+mj-lt"/>
                </a:rPr>
                <a:t>DEBT</a:t>
              </a:r>
              <a:endParaRPr lang="en-US" sz="2600" b="1">
                <a:solidFill>
                  <a:schemeClr val="bg1"/>
                </a:solidFill>
                <a:latin typeface="+mj-lt"/>
                <a:ea typeface="+mj-lt"/>
                <a:cs typeface="+mj-lt"/>
              </a:endParaRPr>
            </a:p>
          </xdr:txBody>
        </xdr:sp>
      </xdr:grpSp>
      <xdr:grpSp>
        <xdr:nvGrpSpPr>
          <xdr:cNvPr id="155" name="Agrupar 2">
            <a:extLst>
              <a:ext uri="{FF2B5EF4-FFF2-40B4-BE49-F238E27FC236}">
                <a16:creationId xmlns:a16="http://schemas.microsoft.com/office/drawing/2014/main" id="{A6E2CB19-684D-4B1D-B2E7-CE2CD24DA4B5}"/>
              </a:ext>
            </a:extLst>
          </xdr:cNvPr>
          <xdr:cNvGrpSpPr/>
        </xdr:nvGrpSpPr>
        <xdr:grpSpPr>
          <a:xfrm>
            <a:off x="81643" y="530679"/>
            <a:ext cx="3564066" cy="265070"/>
            <a:chOff x="178609" y="635455"/>
            <a:chExt cx="3564066" cy="265070"/>
          </a:xfrm>
        </xdr:grpSpPr>
        <xdr:sp macro="" textlink="">
          <xdr:nvSpPr>
            <xdr:cNvPr id="156" name="CaixaDeTexto 10">
              <a:extLst>
                <a:ext uri="{FF2B5EF4-FFF2-40B4-BE49-F238E27FC236}">
                  <a16:creationId xmlns:a16="http://schemas.microsoft.com/office/drawing/2014/main" id="{E651D7F1-7D40-6B57-37BE-7B11CE052163}"/>
                </a:ext>
              </a:extLst>
            </xdr:cNvPr>
            <xdr:cNvSpPr txBox="1"/>
          </xdr:nvSpPr>
          <xdr:spPr>
            <a:xfrm>
              <a:off x="178609" y="635455"/>
              <a:ext cx="3564066" cy="188485"/>
            </a:xfrm>
            <a:prstGeom prst="rect">
              <a:avLst/>
            </a:prstGeom>
            <a:noFill/>
          </xdr:spPr>
          <xdr:txBody>
            <a:bodyPr wrap="square">
              <a:no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rtl="0"/>
              <a:r>
                <a:rPr kumimoji="0" lang="en-US" sz="2000" b="1" i="0" u="none" strike="noStrike" kern="0" cap="none" spc="0" normalizeH="0" baseline="0">
                  <a:ln>
                    <a:noFill/>
                  </a:ln>
                  <a:solidFill>
                    <a:srgbClr val="006C21"/>
                  </a:solidFill>
                  <a:effectLst/>
                  <a:uLnTx/>
                  <a:uFillTx/>
                  <a:latin typeface="Bradley Hand ITC" panose="03070402050302030203" pitchFamily="66" charset="0"/>
                  <a:cs typeface="Dreaming Outloud Script Pro" panose="020B0604020202020204" pitchFamily="66" charset="0"/>
                </a:rPr>
                <a:t>Transf    rming lives   </a:t>
              </a:r>
            </a:p>
            <a:p>
              <a:pPr rtl="0"/>
              <a:r>
                <a:rPr kumimoji="0" lang="en-US" sz="2000" b="1" i="0" u="none" strike="noStrike" kern="0" cap="none" spc="0" normalizeH="0" baseline="0">
                  <a:ln>
                    <a:noFill/>
                  </a:ln>
                  <a:solidFill>
                    <a:srgbClr val="006C21"/>
                  </a:solidFill>
                  <a:effectLst/>
                  <a:uLnTx/>
                  <a:uFillTx/>
                  <a:latin typeface="Bradley Hand ITC" panose="03070402050302030203" pitchFamily="66" charset="0"/>
                  <a:cs typeface="Dreaming Outloud Script Pro" panose="020B0604020202020204" pitchFamily="66" charset="0"/>
                </a:rPr>
                <a:t>with our energy</a:t>
              </a:r>
              <a:endParaRPr lang="en-US" sz="2000" b="1" kern="0">
                <a:solidFill>
                  <a:srgbClr val="006C21"/>
                </a:solidFill>
                <a:latin typeface="Bradley Hand ITC" panose="03070402050302030203" pitchFamily="66" charset="0"/>
                <a:cs typeface="Dreaming Outloud Script Pro" panose="020B0604020202020204" pitchFamily="66" charset="0"/>
              </a:endParaRPr>
            </a:p>
          </xdr:txBody>
        </xdr:sp>
        <xdr:pic>
          <xdr:nvPicPr>
            <xdr:cNvPr id="157" name="Imagem 7">
              <a:extLst>
                <a:ext uri="{FF2B5EF4-FFF2-40B4-BE49-F238E27FC236}">
                  <a16:creationId xmlns:a16="http://schemas.microsoft.com/office/drawing/2014/main" id="{7A179F8C-2A4D-E86A-456E-8AFCF90BB0EE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>
              <a:extLst>
                <a:ext uri="{BEBA8EAE-BF5A-486C-A8C5-ECC9F3942E4B}">
                  <a14:imgProps xmlns:a14="http://schemas.microsoft.com/office/drawing/2010/main">
                    <a14:imgLayer r:embed="rId3">
                      <a14:imgEffect>
                        <a14:backgroundRemoval t="10000" b="90000" l="10000" r="90000">
                          <a14:foregroundMark x1="66667" y1="19048" x2="63636" y2="23810"/>
                          <a14:foregroundMark x1="51515" y1="23810" x2="54545" y2="80952"/>
                          <a14:foregroundMark x1="87879" y1="42857" x2="15152" y2="38095"/>
                        </a14:backgroundRemoval>
                      </a14:imgEffect>
                    </a14:imgLayer>
                  </a14:imgProps>
                </a:ext>
              </a:extLst>
            </a:blip>
            <a:stretch>
              <a:fillRect/>
            </a:stretch>
          </xdr:blipFill>
          <xdr:spPr>
            <a:xfrm flipH="1">
              <a:off x="1075377" y="793565"/>
              <a:ext cx="102531" cy="101329"/>
            </a:xfrm>
            <a:prstGeom prst="rect">
              <a:avLst/>
            </a:prstGeom>
          </xdr:spPr>
        </xdr:pic>
        <xdr:sp macro="" textlink="">
          <xdr:nvSpPr>
            <xdr:cNvPr id="158" name="Retângulo: Cantos Arredondados 9">
              <a:extLst>
                <a:ext uri="{FF2B5EF4-FFF2-40B4-BE49-F238E27FC236}">
                  <a16:creationId xmlns:a16="http://schemas.microsoft.com/office/drawing/2014/main" id="{6B6D486A-E3FC-76CE-2116-46CD84987CFB}"/>
                </a:ext>
              </a:extLst>
            </xdr:cNvPr>
            <xdr:cNvSpPr/>
          </xdr:nvSpPr>
          <xdr:spPr>
            <a:xfrm>
              <a:off x="971264" y="783890"/>
              <a:ext cx="215396" cy="116635"/>
            </a:xfrm>
            <a:prstGeom prst="roundRect">
              <a:avLst>
                <a:gd name="adj" fmla="val 42451"/>
              </a:avLst>
            </a:prstGeom>
            <a:noFill/>
            <a:ln w="12700" cap="flat" cmpd="sng" algn="ctr">
              <a:solidFill>
                <a:srgbClr val="006C21"/>
              </a:solidFill>
              <a:prstDash val="solid"/>
              <a:miter lim="800000"/>
            </a:ln>
            <a:effectLst/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en-US" sz="1100" b="0" i="0" u="none" strike="noStrike" kern="0" cap="none" spc="0" normalizeH="0" baseline="0">
                <a:ln>
                  <a:noFill/>
                </a:ln>
                <a:solidFill>
                  <a:srgbClr val="003300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</xdr:grpSp>
      <xdr:grpSp>
        <xdr:nvGrpSpPr>
          <xdr:cNvPr id="159" name="Agrupar 15">
            <a:extLst>
              <a:ext uri="{FF2B5EF4-FFF2-40B4-BE49-F238E27FC236}">
                <a16:creationId xmlns:a16="http://schemas.microsoft.com/office/drawing/2014/main" id="{F2E3A9C7-C70D-4296-9704-B06EC249EE67}"/>
              </a:ext>
            </a:extLst>
          </xdr:cNvPr>
          <xdr:cNvGrpSpPr/>
        </xdr:nvGrpSpPr>
        <xdr:grpSpPr>
          <a:xfrm>
            <a:off x="8735786" y="353785"/>
            <a:ext cx="1156608" cy="978590"/>
            <a:chOff x="8023397" y="421255"/>
            <a:chExt cx="1087484" cy="747926"/>
          </a:xfrm>
        </xdr:grpSpPr>
        <xdr:sp macro="" textlink="">
          <xdr:nvSpPr>
            <xdr:cNvPr id="160" name="Seta para a Direita 10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B14F0DB8-5CDC-25DB-BFE7-98E2703D3CA1}"/>
                </a:ext>
              </a:extLst>
            </xdr:cNvPr>
            <xdr:cNvSpPr/>
          </xdr:nvSpPr>
          <xdr:spPr>
            <a:xfrm rot="10800000">
              <a:off x="8023397" y="421255"/>
              <a:ext cx="696828" cy="376116"/>
            </a:xfrm>
            <a:prstGeom prst="rightArrow">
              <a:avLst>
                <a:gd name="adj1" fmla="val 53502"/>
                <a:gd name="adj2" fmla="val 45694"/>
              </a:avLst>
            </a:prstGeom>
            <a:solidFill>
              <a:srgbClr val="B8E53E"/>
            </a:solidFill>
            <a:ln w="9525" cap="flat" cmpd="sng" algn="ctr">
              <a:solidFill>
                <a:srgbClr val="00744D"/>
              </a:solidFill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1050" b="0" i="0" u="none" strike="noStrike" kern="0" cap="none" spc="0" normalizeH="0" baseline="0" noProof="0">
                <a:ln>
                  <a:noFill/>
                </a:ln>
                <a:solidFill>
                  <a:sysClr val="window" lastClr="FFFFFF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  <xdr:sp macro="" textlink="">
          <xdr:nvSpPr>
            <xdr:cNvPr id="161" name="Retângulo Arredondado 9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50CD1C97-429C-5719-5ACA-4BEE1D0F305C}"/>
                </a:ext>
              </a:extLst>
            </xdr:cNvPr>
            <xdr:cNvSpPr/>
          </xdr:nvSpPr>
          <xdr:spPr>
            <a:xfrm>
              <a:off x="8091654" y="474590"/>
              <a:ext cx="1019227" cy="694591"/>
            </a:xfrm>
            <a:prstGeom prst="roundRect">
              <a:avLst>
                <a:gd name="adj" fmla="val 9474"/>
              </a:avLst>
            </a:prstGeom>
            <a:noFill/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pt-BR" sz="1200" b="1" i="0" u="none" strike="noStrike" kern="0" cap="none" spc="0" normalizeH="0" baseline="0">
                  <a:ln>
                    <a:noFill/>
                  </a:ln>
                  <a:solidFill>
                    <a:srgbClr val="00744D"/>
                  </a:solidFill>
                  <a:effectLst/>
                  <a:uLnTx/>
                  <a:uFillTx/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INDEX</a:t>
              </a:r>
              <a:endParaRPr kumimoji="0" lang="pt-BR" sz="800" b="1" i="0" u="none" strike="noStrike" kern="0" cap="none" spc="0" normalizeH="0" baseline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  <a:p>
              <a:pPr marL="0" marR="0" lvl="0" indent="0" algn="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800" b="1" i="0" u="none" strike="noStrike" kern="0" cap="none" spc="0" normalizeH="0" baseline="0" noProof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</xdr:txBody>
        </xdr:sp>
      </xdr:grp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6058</xdr:colOff>
      <xdr:row>0</xdr:row>
      <xdr:rowOff>8546</xdr:rowOff>
    </xdr:from>
    <xdr:to>
      <xdr:col>10</xdr:col>
      <xdr:colOff>27215</xdr:colOff>
      <xdr:row>7</xdr:row>
      <xdr:rowOff>12483</xdr:rowOff>
    </xdr:to>
    <xdr:grpSp>
      <xdr:nvGrpSpPr>
        <xdr:cNvPr id="37" name="Agrupar 36">
          <a:extLst>
            <a:ext uri="{FF2B5EF4-FFF2-40B4-BE49-F238E27FC236}">
              <a16:creationId xmlns:a16="http://schemas.microsoft.com/office/drawing/2014/main" id="{532C45B6-DE16-781D-28C4-5D25E06A2171}"/>
            </a:ext>
          </a:extLst>
        </xdr:cNvPr>
        <xdr:cNvGrpSpPr/>
      </xdr:nvGrpSpPr>
      <xdr:grpSpPr>
        <a:xfrm>
          <a:off x="6058" y="8546"/>
          <a:ext cx="11498782" cy="1337437"/>
          <a:chOff x="6058" y="8546"/>
          <a:chExt cx="11505586" cy="1337437"/>
        </a:xfrm>
      </xdr:grpSpPr>
      <xdr:grpSp>
        <xdr:nvGrpSpPr>
          <xdr:cNvPr id="17" name="Agrupar 16">
            <a:extLst>
              <a:ext uri="{FF2B5EF4-FFF2-40B4-BE49-F238E27FC236}">
                <a16:creationId xmlns:a16="http://schemas.microsoft.com/office/drawing/2014/main" id="{4C5B8602-BBDC-B6C2-D391-C27CFFA7B548}"/>
              </a:ext>
            </a:extLst>
          </xdr:cNvPr>
          <xdr:cNvGrpSpPr/>
        </xdr:nvGrpSpPr>
        <xdr:grpSpPr>
          <a:xfrm>
            <a:off x="6058" y="8546"/>
            <a:ext cx="11451156" cy="1267803"/>
            <a:chOff x="6058" y="8546"/>
            <a:chExt cx="8883488" cy="1267803"/>
          </a:xfrm>
        </xdr:grpSpPr>
        <xdr:grpSp>
          <xdr:nvGrpSpPr>
            <xdr:cNvPr id="11" name="Agrupar 10">
              <a:extLst>
                <a:ext uri="{FF2B5EF4-FFF2-40B4-BE49-F238E27FC236}">
                  <a16:creationId xmlns:a16="http://schemas.microsoft.com/office/drawing/2014/main" id="{E0A5557B-8CBE-5EAE-B73E-A11C890C7569}"/>
                </a:ext>
              </a:extLst>
            </xdr:cNvPr>
            <xdr:cNvGrpSpPr/>
          </xdr:nvGrpSpPr>
          <xdr:grpSpPr>
            <a:xfrm>
              <a:off x="6058" y="8546"/>
              <a:ext cx="8883488" cy="1267803"/>
              <a:chOff x="0" y="114300"/>
              <a:chExt cx="9078920" cy="1082842"/>
            </a:xfrm>
          </xdr:grpSpPr>
          <xdr:sp macro="" textlink="">
            <xdr:nvSpPr>
              <xdr:cNvPr id="13" name="Retângulo 12">
                <a:extLst>
                  <a:ext uri="{FF2B5EF4-FFF2-40B4-BE49-F238E27FC236}">
                    <a16:creationId xmlns:a16="http://schemas.microsoft.com/office/drawing/2014/main" id="{30A0B9B4-CFE6-1AA4-897C-F74400C9018A}"/>
                  </a:ext>
                </a:extLst>
              </xdr:cNvPr>
              <xdr:cNvSpPr/>
            </xdr:nvSpPr>
            <xdr:spPr>
              <a:xfrm>
                <a:off x="0" y="114300"/>
                <a:ext cx="9071516" cy="1082842"/>
              </a:xfrm>
              <a:prstGeom prst="rect">
                <a:avLst/>
              </a:prstGeom>
              <a:gradFill flip="none" rotWithShape="1">
                <a:gsLst>
                  <a:gs pos="14536">
                    <a:srgbClr val="B8E53E"/>
                  </a:gs>
                  <a:gs pos="1000">
                    <a:srgbClr val="D7F83C"/>
                  </a:gs>
                  <a:gs pos="95000">
                    <a:srgbClr val="00744D"/>
                  </a:gs>
                </a:gsLst>
                <a:lin ang="16200000" scaled="1"/>
                <a:tileRect/>
              </a:gra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 rtlCol="0" anchor="ctr"/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pt-BR"/>
              </a:p>
            </xdr:txBody>
          </xdr:sp>
          <xdr:pic>
            <xdr:nvPicPr>
              <xdr:cNvPr id="14" name="Elements">
                <a:extLst>
                  <a:ext uri="{FF2B5EF4-FFF2-40B4-BE49-F238E27FC236}">
                    <a16:creationId xmlns:a16="http://schemas.microsoft.com/office/drawing/2014/main" id="{0798B260-BF27-1BF9-CD29-F8BA447B43A2}"/>
                  </a:ext>
                </a:extLst>
              </xdr:cNvPr>
              <xdr:cNvPicPr>
                <a:picLocks/>
              </xdr:cNvPicPr>
            </xdr:nvPicPr>
            <xdr:blipFill rotWithShape="1">
              <a:blip xmlns:r="http://schemas.openxmlformats.org/officeDocument/2006/relationships" r:embed="rId1" cstate="email">
                <a:alphaModFix amt="31000"/>
                <a:extLst>
                  <a:ext uri="{28A0092B-C50C-407E-A947-70E740481C1C}">
                    <a14:useLocalDpi xmlns:a14="http://schemas.microsoft.com/office/drawing/2010/main"/>
                  </a:ext>
                </a:extLst>
              </a:blip>
              <a:srcRect l="583" t="47588" r="15070" b="9748"/>
              <a:stretch/>
            </xdr:blipFill>
            <xdr:spPr>
              <a:xfrm>
                <a:off x="2426370" y="165099"/>
                <a:ext cx="6652550" cy="930442"/>
              </a:xfrm>
              <a:prstGeom prst="rect">
                <a:avLst/>
              </a:prstGeom>
            </xdr:spPr>
          </xdr:pic>
          <xdr:grpSp>
            <xdr:nvGrpSpPr>
              <xdr:cNvPr id="15" name="Agrupar 14">
                <a:extLst>
                  <a:ext uri="{FF2B5EF4-FFF2-40B4-BE49-F238E27FC236}">
                    <a16:creationId xmlns:a16="http://schemas.microsoft.com/office/drawing/2014/main" id="{F160B652-F0AB-09E0-8F27-697D21C37086}"/>
                  </a:ext>
                </a:extLst>
              </xdr:cNvPr>
              <xdr:cNvGrpSpPr/>
            </xdr:nvGrpSpPr>
            <xdr:grpSpPr>
              <a:xfrm>
                <a:off x="166794" y="265596"/>
                <a:ext cx="1255946" cy="302186"/>
                <a:chOff x="6118195" y="543218"/>
                <a:chExt cx="5181503" cy="1290478"/>
              </a:xfrm>
            </xdr:grpSpPr>
            <xdr:sp macro="" textlink="">
              <xdr:nvSpPr>
                <xdr:cNvPr id="21" name="Forma Livre: Forma 20">
                  <a:extLst>
                    <a:ext uri="{FF2B5EF4-FFF2-40B4-BE49-F238E27FC236}">
                      <a16:creationId xmlns:a16="http://schemas.microsoft.com/office/drawing/2014/main" id="{AF4F90A2-A7BB-CEF5-DE7F-D8C333E73D27}"/>
                    </a:ext>
                  </a:extLst>
                </xdr:cNvPr>
                <xdr:cNvSpPr/>
              </xdr:nvSpPr>
              <xdr:spPr>
                <a:xfrm>
                  <a:off x="7513226" y="1037121"/>
                  <a:ext cx="513968" cy="303752"/>
                </a:xfrm>
                <a:custGeom>
                  <a:avLst/>
                  <a:gdLst>
                    <a:gd name="connsiteX0" fmla="*/ 153257 w 513968"/>
                    <a:gd name="connsiteY0" fmla="*/ 95 h 303752"/>
                    <a:gd name="connsiteX1" fmla="*/ 0 w 513968"/>
                    <a:gd name="connsiteY1" fmla="*/ 151829 h 303752"/>
                    <a:gd name="connsiteX2" fmla="*/ 152971 w 513968"/>
                    <a:gd name="connsiteY2" fmla="*/ 303752 h 303752"/>
                    <a:gd name="connsiteX3" fmla="*/ 360807 w 513968"/>
                    <a:gd name="connsiteY3" fmla="*/ 303467 h 303752"/>
                    <a:gd name="connsiteX4" fmla="*/ 513969 w 513968"/>
                    <a:gd name="connsiteY4" fmla="*/ 151733 h 303752"/>
                    <a:gd name="connsiteX5" fmla="*/ 360902 w 513968"/>
                    <a:gd name="connsiteY5" fmla="*/ 0 h 303752"/>
                    <a:gd name="connsiteX6" fmla="*/ 153162 w 513968"/>
                    <a:gd name="connsiteY6" fmla="*/ 0 h 303752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</a:cxnLst>
                  <a:rect l="l" t="t" r="r" b="b"/>
                  <a:pathLst>
                    <a:path w="513968" h="303752">
                      <a:moveTo>
                        <a:pt x="153257" y="95"/>
                      </a:moveTo>
                      <a:cubicBezTo>
                        <a:pt x="68580" y="95"/>
                        <a:pt x="0" y="68104"/>
                        <a:pt x="0" y="151829"/>
                      </a:cubicBezTo>
                      <a:cubicBezTo>
                        <a:pt x="0" y="235553"/>
                        <a:pt x="68294" y="303752"/>
                        <a:pt x="152971" y="303752"/>
                      </a:cubicBezTo>
                      <a:lnTo>
                        <a:pt x="360807" y="303467"/>
                      </a:lnTo>
                      <a:cubicBezTo>
                        <a:pt x="445484" y="303467"/>
                        <a:pt x="513969" y="235458"/>
                        <a:pt x="513969" y="151733"/>
                      </a:cubicBezTo>
                      <a:cubicBezTo>
                        <a:pt x="513969" y="68009"/>
                        <a:pt x="445484" y="0"/>
                        <a:pt x="360902" y="0"/>
                      </a:cubicBezTo>
                      <a:lnTo>
                        <a:pt x="153162" y="0"/>
                      </a:lnTo>
                      <a:close/>
                    </a:path>
                  </a:pathLst>
                </a:custGeom>
                <a:gradFill>
                  <a:gsLst>
                    <a:gs pos="10000">
                      <a:srgbClr val="FFFF00"/>
                    </a:gs>
                    <a:gs pos="90000">
                      <a:srgbClr val="46D232"/>
                    </a:gs>
                  </a:gsLst>
                  <a:lin ang="0" scaled="1"/>
                </a:gradFill>
                <a:ln w="9525" cap="flat">
                  <a:noFill/>
                  <a:prstDash val="solid"/>
                  <a:miter/>
                </a:ln>
              </xdr:spPr>
              <xdr:txBody>
                <a:bodyPr wrap="square" rtlCol="0" anchor="ctr"/>
                <a:lstStyle>
                  <a:defPPr>
                    <a:defRPr lang="pt-BR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pt-BR"/>
                </a:p>
              </xdr:txBody>
            </xdr:sp>
            <xdr:grpSp>
              <xdr:nvGrpSpPr>
                <xdr:cNvPr id="22" name="Gráfico 1">
                  <a:extLst>
                    <a:ext uri="{FF2B5EF4-FFF2-40B4-BE49-F238E27FC236}">
                      <a16:creationId xmlns:a16="http://schemas.microsoft.com/office/drawing/2014/main" id="{4BCFE1BF-12DC-1FBE-88E0-06FAE9CCDF62}"/>
                    </a:ext>
                  </a:extLst>
                </xdr:cNvPr>
                <xdr:cNvGrpSpPr/>
              </xdr:nvGrpSpPr>
              <xdr:grpSpPr>
                <a:xfrm>
                  <a:off x="6118195" y="543218"/>
                  <a:ext cx="5181503" cy="1290478"/>
                  <a:chOff x="6118195" y="543218"/>
                  <a:chExt cx="5181503" cy="1290478"/>
                </a:xfrm>
                <a:solidFill>
                  <a:schemeClr val="accent1"/>
                </a:solidFill>
              </xdr:grpSpPr>
              <xdr:sp macro="" textlink="">
                <xdr:nvSpPr>
                  <xdr:cNvPr id="23" name="Forma Livre: Forma 22">
                    <a:extLst>
                      <a:ext uri="{FF2B5EF4-FFF2-40B4-BE49-F238E27FC236}">
                        <a16:creationId xmlns:a16="http://schemas.microsoft.com/office/drawing/2014/main" id="{BD8C4E2F-AF3B-30B0-AC55-4A7F249F66B0}"/>
                      </a:ext>
                    </a:extLst>
                  </xdr:cNvPr>
                  <xdr:cNvSpPr/>
                </xdr:nvSpPr>
                <xdr:spPr>
                  <a:xfrm>
                    <a:off x="9627871" y="543726"/>
                    <a:ext cx="306228" cy="1289399"/>
                  </a:xfrm>
                  <a:custGeom>
                    <a:avLst/>
                    <a:gdLst>
                      <a:gd name="connsiteX0" fmla="*/ 306038 w 306228"/>
                      <a:gd name="connsiteY0" fmla="*/ 1138142 h 1289399"/>
                      <a:gd name="connsiteX1" fmla="*/ 152971 w 306228"/>
                      <a:gd name="connsiteY1" fmla="*/ 1289399 h 1289399"/>
                      <a:gd name="connsiteX2" fmla="*/ 0 w 306228"/>
                      <a:gd name="connsiteY2" fmla="*/ 1138142 h 1289399"/>
                      <a:gd name="connsiteX3" fmla="*/ 0 w 306228"/>
                      <a:gd name="connsiteY3" fmla="*/ 151733 h 1289399"/>
                      <a:gd name="connsiteX4" fmla="*/ 152971 w 306228"/>
                      <a:gd name="connsiteY4" fmla="*/ 0 h 1289399"/>
                      <a:gd name="connsiteX5" fmla="*/ 306038 w 306228"/>
                      <a:gd name="connsiteY5" fmla="*/ 151257 h 1289399"/>
                      <a:gd name="connsiteX6" fmla="*/ 306229 w 306228"/>
                      <a:gd name="connsiteY6" fmla="*/ 1138142 h 1289399"/>
                      <a:gd name="connsiteX7" fmla="*/ 306038 w 306228"/>
                      <a:gd name="connsiteY7" fmla="*/ 1138142 h 1289399"/>
                    </a:gdLst>
                    <a:ahLst/>
                    <a:cxnLst>
                      <a:cxn ang="0">
                        <a:pos x="connsiteX0" y="connsiteY0"/>
                      </a:cxn>
                      <a:cxn ang="0">
                        <a:pos x="connsiteX1" y="connsiteY1"/>
                      </a:cxn>
                      <a:cxn ang="0">
                        <a:pos x="connsiteX2" y="connsiteY2"/>
                      </a:cxn>
                      <a:cxn ang="0">
                        <a:pos x="connsiteX3" y="connsiteY3"/>
                      </a:cxn>
                      <a:cxn ang="0">
                        <a:pos x="connsiteX4" y="connsiteY4"/>
                      </a:cxn>
                      <a:cxn ang="0">
                        <a:pos x="connsiteX5" y="connsiteY5"/>
                      </a:cxn>
                      <a:cxn ang="0">
                        <a:pos x="connsiteX6" y="connsiteY6"/>
                      </a:cxn>
                      <a:cxn ang="0">
                        <a:pos x="connsiteX7" y="connsiteY7"/>
                      </a:cxn>
                    </a:cxnLst>
                    <a:rect l="l" t="t" r="r" b="b"/>
                    <a:pathLst>
                      <a:path w="306228" h="1289399">
                        <a:moveTo>
                          <a:pt x="306038" y="1138142"/>
                        </a:moveTo>
                        <a:cubicBezTo>
                          <a:pt x="305848" y="1221867"/>
                          <a:pt x="237554" y="1289399"/>
                          <a:pt x="152971" y="1289399"/>
                        </a:cubicBezTo>
                        <a:cubicBezTo>
                          <a:pt x="68389" y="1289399"/>
                          <a:pt x="190" y="1221867"/>
                          <a:pt x="0" y="1138142"/>
                        </a:cubicBezTo>
                        <a:lnTo>
                          <a:pt x="0" y="151733"/>
                        </a:lnTo>
                        <a:cubicBezTo>
                          <a:pt x="286" y="67723"/>
                          <a:pt x="68485" y="0"/>
                          <a:pt x="152971" y="0"/>
                        </a:cubicBezTo>
                        <a:cubicBezTo>
                          <a:pt x="237458" y="0"/>
                          <a:pt x="305848" y="67723"/>
                          <a:pt x="306038" y="151257"/>
                        </a:cubicBezTo>
                        <a:lnTo>
                          <a:pt x="306229" y="1138142"/>
                        </a:lnTo>
                        <a:lnTo>
                          <a:pt x="306038" y="1138142"/>
                        </a:lnTo>
                        <a:close/>
                      </a:path>
                    </a:pathLst>
                  </a:custGeom>
                  <a:solidFill>
                    <a:schemeClr val="bg1"/>
                  </a:solidFill>
                  <a:ln w="9525" cap="flat">
                    <a:noFill/>
                    <a:prstDash val="solid"/>
                    <a:miter/>
                  </a:ln>
                </xdr:spPr>
                <xdr:txBody>
                  <a:bodyPr wrap="square" rtlCol="0" anchor="ctr"/>
                  <a:lstStyle>
                    <a:defPPr>
                      <a:defRPr lang="pt-BR"/>
                    </a:defPPr>
                    <a:lvl1pPr marL="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endParaRPr lang="pt-BR"/>
                  </a:p>
                </xdr:txBody>
              </xdr:sp>
              <xdr:sp macro="" textlink="">
                <xdr:nvSpPr>
                  <xdr:cNvPr id="24" name="Forma Livre: Forma 23">
                    <a:extLst>
                      <a:ext uri="{FF2B5EF4-FFF2-40B4-BE49-F238E27FC236}">
                        <a16:creationId xmlns:a16="http://schemas.microsoft.com/office/drawing/2014/main" id="{CD7F3AE3-9C92-AC8B-85B2-12EE99FAE83D}"/>
                      </a:ext>
                    </a:extLst>
                  </xdr:cNvPr>
                  <xdr:cNvSpPr/>
                </xdr:nvSpPr>
                <xdr:spPr>
                  <a:xfrm>
                    <a:off x="9998203" y="543250"/>
                    <a:ext cx="1301495" cy="1290446"/>
                  </a:xfrm>
                  <a:custGeom>
                    <a:avLst/>
                    <a:gdLst>
                      <a:gd name="connsiteX0" fmla="*/ 974122 w 1301495"/>
                      <a:gd name="connsiteY0" fmla="*/ 85344 h 1290446"/>
                      <a:gd name="connsiteX1" fmla="*/ 1052418 w 1301495"/>
                      <a:gd name="connsiteY1" fmla="*/ 217932 h 1290446"/>
                      <a:gd name="connsiteX2" fmla="*/ 899446 w 1301495"/>
                      <a:gd name="connsiteY2" fmla="*/ 369761 h 1290446"/>
                      <a:gd name="connsiteX3" fmla="*/ 818674 w 1301495"/>
                      <a:gd name="connsiteY3" fmla="*/ 346996 h 1290446"/>
                      <a:gd name="connsiteX4" fmla="*/ 650367 w 1301495"/>
                      <a:gd name="connsiteY4" fmla="*/ 303752 h 1290446"/>
                      <a:gd name="connsiteX5" fmla="*/ 305848 w 1301495"/>
                      <a:gd name="connsiteY5" fmla="*/ 645224 h 1290446"/>
                      <a:gd name="connsiteX6" fmla="*/ 650367 w 1301495"/>
                      <a:gd name="connsiteY6" fmla="*/ 986981 h 1290446"/>
                      <a:gd name="connsiteX7" fmla="*/ 958977 w 1301495"/>
                      <a:gd name="connsiteY7" fmla="*/ 797243 h 1290446"/>
                      <a:gd name="connsiteX8" fmla="*/ 650748 w 1301495"/>
                      <a:gd name="connsiteY8" fmla="*/ 797243 h 1290446"/>
                      <a:gd name="connsiteX9" fmla="*/ 497586 w 1301495"/>
                      <a:gd name="connsiteY9" fmla="*/ 645319 h 1290446"/>
                      <a:gd name="connsiteX10" fmla="*/ 650748 w 1301495"/>
                      <a:gd name="connsiteY10" fmla="*/ 493681 h 1290446"/>
                      <a:gd name="connsiteX11" fmla="*/ 1148239 w 1301495"/>
                      <a:gd name="connsiteY11" fmla="*/ 493395 h 1290446"/>
                      <a:gd name="connsiteX12" fmla="*/ 1301496 w 1301495"/>
                      <a:gd name="connsiteY12" fmla="*/ 645224 h 1290446"/>
                      <a:gd name="connsiteX13" fmla="*/ 650653 w 1301495"/>
                      <a:gd name="connsiteY13" fmla="*/ 1290447 h 1290446"/>
                      <a:gd name="connsiteX14" fmla="*/ 0 w 1301495"/>
                      <a:gd name="connsiteY14" fmla="*/ 645224 h 1290446"/>
                      <a:gd name="connsiteX15" fmla="*/ 650748 w 1301495"/>
                      <a:gd name="connsiteY15" fmla="*/ 0 h 1290446"/>
                      <a:gd name="connsiteX16" fmla="*/ 974217 w 1301495"/>
                      <a:gd name="connsiteY16" fmla="*/ 85153 h 1290446"/>
                      <a:gd name="connsiteX17" fmla="*/ 974026 w 1301495"/>
                      <a:gd name="connsiteY17" fmla="*/ 85344 h 1290446"/>
                    </a:gdLst>
                    <a:ahLst/>
                    <a:cxnLst>
                      <a:cxn ang="0">
                        <a:pos x="connsiteX0" y="connsiteY0"/>
                      </a:cxn>
                      <a:cxn ang="0">
                        <a:pos x="connsiteX1" y="connsiteY1"/>
                      </a:cxn>
                      <a:cxn ang="0">
                        <a:pos x="connsiteX2" y="connsiteY2"/>
                      </a:cxn>
                      <a:cxn ang="0">
                        <a:pos x="connsiteX3" y="connsiteY3"/>
                      </a:cxn>
                      <a:cxn ang="0">
                        <a:pos x="connsiteX4" y="connsiteY4"/>
                      </a:cxn>
                      <a:cxn ang="0">
                        <a:pos x="connsiteX5" y="connsiteY5"/>
                      </a:cxn>
                      <a:cxn ang="0">
                        <a:pos x="connsiteX6" y="connsiteY6"/>
                      </a:cxn>
                      <a:cxn ang="0">
                        <a:pos x="connsiteX7" y="connsiteY7"/>
                      </a:cxn>
                      <a:cxn ang="0">
                        <a:pos x="connsiteX8" y="connsiteY8"/>
                      </a:cxn>
                      <a:cxn ang="0">
                        <a:pos x="connsiteX9" y="connsiteY9"/>
                      </a:cxn>
                      <a:cxn ang="0">
                        <a:pos x="connsiteX10" y="connsiteY10"/>
                      </a:cxn>
                      <a:cxn ang="0">
                        <a:pos x="connsiteX11" y="connsiteY11"/>
                      </a:cxn>
                      <a:cxn ang="0">
                        <a:pos x="connsiteX12" y="connsiteY12"/>
                      </a:cxn>
                      <a:cxn ang="0">
                        <a:pos x="connsiteX13" y="connsiteY13"/>
                      </a:cxn>
                      <a:cxn ang="0">
                        <a:pos x="connsiteX14" y="connsiteY14"/>
                      </a:cxn>
                      <a:cxn ang="0">
                        <a:pos x="connsiteX15" y="connsiteY15"/>
                      </a:cxn>
                      <a:cxn ang="0">
                        <a:pos x="connsiteX16" y="connsiteY16"/>
                      </a:cxn>
                      <a:cxn ang="0">
                        <a:pos x="connsiteX17" y="connsiteY17"/>
                      </a:cxn>
                    </a:cxnLst>
                    <a:rect l="l" t="t" r="r" b="b"/>
                    <a:pathLst>
                      <a:path w="1301495" h="1290446">
                        <a:moveTo>
                          <a:pt x="974122" y="85344"/>
                        </a:moveTo>
                        <a:cubicBezTo>
                          <a:pt x="1020794" y="111347"/>
                          <a:pt x="1052418" y="160877"/>
                          <a:pt x="1052418" y="217932"/>
                        </a:cubicBezTo>
                        <a:cubicBezTo>
                          <a:pt x="1052418" y="301752"/>
                          <a:pt x="983932" y="369761"/>
                          <a:pt x="899446" y="369761"/>
                        </a:cubicBezTo>
                        <a:cubicBezTo>
                          <a:pt x="869823" y="369761"/>
                          <a:pt x="842105" y="361474"/>
                          <a:pt x="818674" y="346996"/>
                        </a:cubicBezTo>
                        <a:cubicBezTo>
                          <a:pt x="768667" y="319278"/>
                          <a:pt x="711422" y="303752"/>
                          <a:pt x="650367" y="303752"/>
                        </a:cubicBezTo>
                        <a:cubicBezTo>
                          <a:pt x="459962" y="303752"/>
                          <a:pt x="305848" y="456533"/>
                          <a:pt x="305848" y="645224"/>
                        </a:cubicBezTo>
                        <a:cubicBezTo>
                          <a:pt x="305848" y="833914"/>
                          <a:pt x="459962" y="986981"/>
                          <a:pt x="650367" y="986981"/>
                        </a:cubicBezTo>
                        <a:cubicBezTo>
                          <a:pt x="785622" y="986981"/>
                          <a:pt x="902684" y="909733"/>
                          <a:pt x="958977" y="797243"/>
                        </a:cubicBezTo>
                        <a:lnTo>
                          <a:pt x="650748" y="797243"/>
                        </a:lnTo>
                        <a:cubicBezTo>
                          <a:pt x="566356" y="797243"/>
                          <a:pt x="497586" y="729329"/>
                          <a:pt x="497586" y="645319"/>
                        </a:cubicBezTo>
                        <a:cubicBezTo>
                          <a:pt x="497586" y="561308"/>
                          <a:pt x="566356" y="493681"/>
                          <a:pt x="650748" y="493681"/>
                        </a:cubicBezTo>
                        <a:cubicBezTo>
                          <a:pt x="982408" y="493681"/>
                          <a:pt x="1148239" y="493586"/>
                          <a:pt x="1148239" y="493395"/>
                        </a:cubicBezTo>
                        <a:cubicBezTo>
                          <a:pt x="1233011" y="493681"/>
                          <a:pt x="1301496" y="561499"/>
                          <a:pt x="1301496" y="645224"/>
                        </a:cubicBezTo>
                        <a:cubicBezTo>
                          <a:pt x="1301496" y="1001649"/>
                          <a:pt x="1010126" y="1290447"/>
                          <a:pt x="650653" y="1290447"/>
                        </a:cubicBezTo>
                        <a:cubicBezTo>
                          <a:pt x="291179" y="1290447"/>
                          <a:pt x="0" y="1001649"/>
                          <a:pt x="0" y="645224"/>
                        </a:cubicBezTo>
                        <a:cubicBezTo>
                          <a:pt x="0" y="288798"/>
                          <a:pt x="291465" y="0"/>
                          <a:pt x="650748" y="0"/>
                        </a:cubicBezTo>
                        <a:cubicBezTo>
                          <a:pt x="768382" y="0"/>
                          <a:pt x="878681" y="30956"/>
                          <a:pt x="974217" y="85153"/>
                        </a:cubicBezTo>
                        <a:lnTo>
                          <a:pt x="974026" y="85344"/>
                        </a:lnTo>
                        <a:close/>
                      </a:path>
                    </a:pathLst>
                  </a:custGeom>
                  <a:solidFill>
                    <a:schemeClr val="bg1"/>
                  </a:solidFill>
                  <a:ln w="9525" cap="flat">
                    <a:noFill/>
                    <a:prstDash val="solid"/>
                    <a:miter/>
                  </a:ln>
                </xdr:spPr>
                <xdr:txBody>
                  <a:bodyPr wrap="square" rtlCol="0" anchor="ctr"/>
                  <a:lstStyle>
                    <a:defPPr>
                      <a:defRPr lang="pt-BR"/>
                    </a:defPPr>
                    <a:lvl1pPr marL="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endParaRPr lang="pt-BR"/>
                  </a:p>
                </xdr:txBody>
              </xdr:sp>
              <xdr:sp macro="" textlink="">
                <xdr:nvSpPr>
                  <xdr:cNvPr id="25" name="Forma Livre: Forma 24">
                    <a:extLst>
                      <a:ext uri="{FF2B5EF4-FFF2-40B4-BE49-F238E27FC236}">
                        <a16:creationId xmlns:a16="http://schemas.microsoft.com/office/drawing/2014/main" id="{308C6F29-BF0A-FE3B-AED2-1B17ABF0F317}"/>
                      </a:ext>
                    </a:extLst>
                  </xdr:cNvPr>
                  <xdr:cNvSpPr/>
                </xdr:nvSpPr>
                <xdr:spPr>
                  <a:xfrm>
                    <a:off x="6118195" y="543345"/>
                    <a:ext cx="2060543" cy="1290066"/>
                  </a:xfrm>
                  <a:custGeom>
                    <a:avLst/>
                    <a:gdLst>
                      <a:gd name="connsiteX0" fmla="*/ 993362 w 2060543"/>
                      <a:gd name="connsiteY0" fmla="*/ 96774 h 1290066"/>
                      <a:gd name="connsiteX1" fmla="*/ 1067372 w 2060543"/>
                      <a:gd name="connsiteY1" fmla="*/ 227457 h 1290066"/>
                      <a:gd name="connsiteX2" fmla="*/ 914210 w 2060543"/>
                      <a:gd name="connsiteY2" fmla="*/ 379381 h 1290066"/>
                      <a:gd name="connsiteX3" fmla="*/ 831628 w 2060543"/>
                      <a:gd name="connsiteY3" fmla="*/ 354330 h 1290066"/>
                      <a:gd name="connsiteX4" fmla="*/ 650748 w 2060543"/>
                      <a:gd name="connsiteY4" fmla="*/ 303657 h 1290066"/>
                      <a:gd name="connsiteX5" fmla="*/ 306229 w 2060543"/>
                      <a:gd name="connsiteY5" fmla="*/ 645128 h 1290066"/>
                      <a:gd name="connsiteX6" fmla="*/ 650748 w 2060543"/>
                      <a:gd name="connsiteY6" fmla="*/ 986885 h 1290066"/>
                      <a:gd name="connsiteX7" fmla="*/ 980408 w 2060543"/>
                      <a:gd name="connsiteY7" fmla="*/ 745141 h 1290066"/>
                      <a:gd name="connsiteX8" fmla="*/ 1173766 w 2060543"/>
                      <a:gd name="connsiteY8" fmla="*/ 118205 h 1290066"/>
                      <a:gd name="connsiteX9" fmla="*/ 1320165 w 2060543"/>
                      <a:gd name="connsiteY9" fmla="*/ 12573 h 1290066"/>
                      <a:gd name="connsiteX10" fmla="*/ 1907477 w 2060543"/>
                      <a:gd name="connsiteY10" fmla="*/ 12573 h 1290066"/>
                      <a:gd name="connsiteX11" fmla="*/ 2060543 w 2060543"/>
                      <a:gd name="connsiteY11" fmla="*/ 164402 h 1290066"/>
                      <a:gd name="connsiteX12" fmla="*/ 1907477 w 2060543"/>
                      <a:gd name="connsiteY12" fmla="*/ 316135 h 1290066"/>
                      <a:gd name="connsiteX13" fmla="*/ 1479995 w 2060543"/>
                      <a:gd name="connsiteY13" fmla="*/ 316135 h 1290066"/>
                      <a:gd name="connsiteX14" fmla="*/ 1419511 w 2060543"/>
                      <a:gd name="connsiteY14" fmla="*/ 358902 h 1290066"/>
                      <a:gd name="connsiteX15" fmla="*/ 1273683 w 2060543"/>
                      <a:gd name="connsiteY15" fmla="*/ 831723 h 1290066"/>
                      <a:gd name="connsiteX16" fmla="*/ 650748 w 2060543"/>
                      <a:gd name="connsiteY16" fmla="*/ 1290066 h 1290066"/>
                      <a:gd name="connsiteX17" fmla="*/ 0 w 2060543"/>
                      <a:gd name="connsiteY17" fmla="*/ 645033 h 1290066"/>
                      <a:gd name="connsiteX18" fmla="*/ 650653 w 2060543"/>
                      <a:gd name="connsiteY18" fmla="*/ 0 h 1290066"/>
                      <a:gd name="connsiteX19" fmla="*/ 993362 w 2060543"/>
                      <a:gd name="connsiteY19" fmla="*/ 96679 h 1290066"/>
                    </a:gdLst>
                    <a:ahLst/>
                    <a:cxnLst>
                      <a:cxn ang="0">
                        <a:pos x="connsiteX0" y="connsiteY0"/>
                      </a:cxn>
                      <a:cxn ang="0">
                        <a:pos x="connsiteX1" y="connsiteY1"/>
                      </a:cxn>
                      <a:cxn ang="0">
                        <a:pos x="connsiteX2" y="connsiteY2"/>
                      </a:cxn>
                      <a:cxn ang="0">
                        <a:pos x="connsiteX3" y="connsiteY3"/>
                      </a:cxn>
                      <a:cxn ang="0">
                        <a:pos x="connsiteX4" y="connsiteY4"/>
                      </a:cxn>
                      <a:cxn ang="0">
                        <a:pos x="connsiteX5" y="connsiteY5"/>
                      </a:cxn>
                      <a:cxn ang="0">
                        <a:pos x="connsiteX6" y="connsiteY6"/>
                      </a:cxn>
                      <a:cxn ang="0">
                        <a:pos x="connsiteX7" y="connsiteY7"/>
                      </a:cxn>
                      <a:cxn ang="0">
                        <a:pos x="connsiteX8" y="connsiteY8"/>
                      </a:cxn>
                      <a:cxn ang="0">
                        <a:pos x="connsiteX9" y="connsiteY9"/>
                      </a:cxn>
                      <a:cxn ang="0">
                        <a:pos x="connsiteX10" y="connsiteY10"/>
                      </a:cxn>
                      <a:cxn ang="0">
                        <a:pos x="connsiteX11" y="connsiteY11"/>
                      </a:cxn>
                      <a:cxn ang="0">
                        <a:pos x="connsiteX12" y="connsiteY12"/>
                      </a:cxn>
                      <a:cxn ang="0">
                        <a:pos x="connsiteX13" y="connsiteY13"/>
                      </a:cxn>
                      <a:cxn ang="0">
                        <a:pos x="connsiteX14" y="connsiteY14"/>
                      </a:cxn>
                      <a:cxn ang="0">
                        <a:pos x="connsiteX15" y="connsiteY15"/>
                      </a:cxn>
                      <a:cxn ang="0">
                        <a:pos x="connsiteX16" y="connsiteY16"/>
                      </a:cxn>
                      <a:cxn ang="0">
                        <a:pos x="connsiteX17" y="connsiteY17"/>
                      </a:cxn>
                      <a:cxn ang="0">
                        <a:pos x="connsiteX18" y="connsiteY18"/>
                      </a:cxn>
                      <a:cxn ang="0">
                        <a:pos x="connsiteX19" y="connsiteY19"/>
                      </a:cxn>
                    </a:cxnLst>
                    <a:rect l="l" t="t" r="r" b="b"/>
                    <a:pathLst>
                      <a:path w="2060543" h="1290066">
                        <a:moveTo>
                          <a:pt x="993362" y="96774"/>
                        </a:moveTo>
                        <a:cubicBezTo>
                          <a:pt x="1038511" y="123158"/>
                          <a:pt x="1067372" y="171926"/>
                          <a:pt x="1067372" y="227457"/>
                        </a:cubicBezTo>
                        <a:cubicBezTo>
                          <a:pt x="1067372" y="311468"/>
                          <a:pt x="998696" y="379381"/>
                          <a:pt x="914210" y="379381"/>
                        </a:cubicBezTo>
                        <a:cubicBezTo>
                          <a:pt x="883730" y="379381"/>
                          <a:pt x="855726" y="369665"/>
                          <a:pt x="831628" y="354330"/>
                        </a:cubicBezTo>
                        <a:cubicBezTo>
                          <a:pt x="778764" y="322231"/>
                          <a:pt x="717042" y="303657"/>
                          <a:pt x="650748" y="303657"/>
                        </a:cubicBezTo>
                        <a:cubicBezTo>
                          <a:pt x="460343" y="303657"/>
                          <a:pt x="306229" y="456533"/>
                          <a:pt x="306229" y="645128"/>
                        </a:cubicBezTo>
                        <a:cubicBezTo>
                          <a:pt x="306229" y="833723"/>
                          <a:pt x="460343" y="986885"/>
                          <a:pt x="650748" y="986885"/>
                        </a:cubicBezTo>
                        <a:cubicBezTo>
                          <a:pt x="806863" y="986885"/>
                          <a:pt x="937832" y="886111"/>
                          <a:pt x="980408" y="745141"/>
                        </a:cubicBezTo>
                        <a:lnTo>
                          <a:pt x="1173766" y="118205"/>
                        </a:lnTo>
                        <a:cubicBezTo>
                          <a:pt x="1193387" y="56959"/>
                          <a:pt x="1252157" y="12573"/>
                          <a:pt x="1320165" y="12573"/>
                        </a:cubicBezTo>
                        <a:lnTo>
                          <a:pt x="1907477" y="12573"/>
                        </a:lnTo>
                        <a:cubicBezTo>
                          <a:pt x="1991868" y="12573"/>
                          <a:pt x="2060543" y="80486"/>
                          <a:pt x="2060543" y="164402"/>
                        </a:cubicBezTo>
                        <a:cubicBezTo>
                          <a:pt x="2060543" y="248317"/>
                          <a:pt x="1991963" y="316135"/>
                          <a:pt x="1907477" y="316135"/>
                        </a:cubicBezTo>
                        <a:lnTo>
                          <a:pt x="1479995" y="316135"/>
                        </a:lnTo>
                        <a:cubicBezTo>
                          <a:pt x="1452086" y="316135"/>
                          <a:pt x="1427988" y="334137"/>
                          <a:pt x="1419511" y="358902"/>
                        </a:cubicBezTo>
                        <a:lnTo>
                          <a:pt x="1273683" y="831723"/>
                        </a:lnTo>
                        <a:cubicBezTo>
                          <a:pt x="1193006" y="1096994"/>
                          <a:pt x="944499" y="1290066"/>
                          <a:pt x="650748" y="1290066"/>
                        </a:cubicBezTo>
                        <a:cubicBezTo>
                          <a:pt x="291179" y="1290257"/>
                          <a:pt x="0" y="1001459"/>
                          <a:pt x="0" y="645033"/>
                        </a:cubicBezTo>
                        <a:cubicBezTo>
                          <a:pt x="0" y="288608"/>
                          <a:pt x="291179" y="0"/>
                          <a:pt x="650653" y="0"/>
                        </a:cubicBezTo>
                        <a:cubicBezTo>
                          <a:pt x="776383" y="0"/>
                          <a:pt x="893636" y="35243"/>
                          <a:pt x="993362" y="96679"/>
                        </a:cubicBezTo>
                      </a:path>
                    </a:pathLst>
                  </a:custGeom>
                  <a:solidFill>
                    <a:schemeClr val="bg1"/>
                  </a:solidFill>
                  <a:ln w="9525" cap="flat">
                    <a:noFill/>
                    <a:prstDash val="solid"/>
                    <a:miter/>
                  </a:ln>
                </xdr:spPr>
                <xdr:txBody>
                  <a:bodyPr wrap="square" rtlCol="0" anchor="ctr"/>
                  <a:lstStyle>
                    <a:defPPr>
                      <a:defRPr lang="pt-BR"/>
                    </a:defPPr>
                    <a:lvl1pPr marL="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endParaRPr lang="pt-BR"/>
                  </a:p>
                </xdr:txBody>
              </xdr:sp>
              <xdr:sp macro="" textlink="">
                <xdr:nvSpPr>
                  <xdr:cNvPr id="26" name="Forma Livre: Forma 25">
                    <a:extLst>
                      <a:ext uri="{FF2B5EF4-FFF2-40B4-BE49-F238E27FC236}">
                        <a16:creationId xmlns:a16="http://schemas.microsoft.com/office/drawing/2014/main" id="{2523AFD7-046E-7231-27CA-E0B166E54E14}"/>
                      </a:ext>
                    </a:extLst>
                  </xdr:cNvPr>
                  <xdr:cNvSpPr/>
                </xdr:nvSpPr>
                <xdr:spPr>
                  <a:xfrm>
                    <a:off x="7363207" y="543218"/>
                    <a:ext cx="2200941" cy="1290192"/>
                  </a:xfrm>
                  <a:custGeom>
                    <a:avLst/>
                    <a:gdLst>
                      <a:gd name="connsiteX0" fmla="*/ 640175 w 2200941"/>
                      <a:gd name="connsiteY0" fmla="*/ 929576 h 1290192"/>
                      <a:gd name="connsiteX1" fmla="*/ 640366 w 2200941"/>
                      <a:gd name="connsiteY1" fmla="*/ 929005 h 1290192"/>
                      <a:gd name="connsiteX2" fmla="*/ 892683 w 2200941"/>
                      <a:gd name="connsiteY2" fmla="*/ 109855 h 1290192"/>
                      <a:gd name="connsiteX3" fmla="*/ 1039654 w 2200941"/>
                      <a:gd name="connsiteY3" fmla="*/ 508 h 1290192"/>
                      <a:gd name="connsiteX4" fmla="*/ 1053560 w 2200941"/>
                      <a:gd name="connsiteY4" fmla="*/ 127 h 1290192"/>
                      <a:gd name="connsiteX5" fmla="*/ 1071943 w 2200941"/>
                      <a:gd name="connsiteY5" fmla="*/ 127 h 1290192"/>
                      <a:gd name="connsiteX6" fmla="*/ 1217962 w 2200941"/>
                      <a:gd name="connsiteY6" fmla="*/ 106807 h 1290192"/>
                      <a:gd name="connsiteX7" fmla="*/ 1391984 w 2200941"/>
                      <a:gd name="connsiteY7" fmla="*/ 671735 h 1290192"/>
                      <a:gd name="connsiteX8" fmla="*/ 1564386 w 2200941"/>
                      <a:gd name="connsiteY8" fmla="*/ 111855 h 1290192"/>
                      <a:gd name="connsiteX9" fmla="*/ 1711928 w 2200941"/>
                      <a:gd name="connsiteY9" fmla="*/ 603 h 1290192"/>
                      <a:gd name="connsiteX10" fmla="*/ 1725930 w 2200941"/>
                      <a:gd name="connsiteY10" fmla="*/ 413 h 1290192"/>
                      <a:gd name="connsiteX11" fmla="*/ 1744027 w 2200941"/>
                      <a:gd name="connsiteY11" fmla="*/ 603 h 1290192"/>
                      <a:gd name="connsiteX12" fmla="*/ 1890522 w 2200941"/>
                      <a:gd name="connsiteY12" fmla="*/ 107283 h 1290192"/>
                      <a:gd name="connsiteX13" fmla="*/ 2193322 w 2200941"/>
                      <a:gd name="connsiteY13" fmla="*/ 1091121 h 1290192"/>
                      <a:gd name="connsiteX14" fmla="*/ 2200942 w 2200941"/>
                      <a:gd name="connsiteY14" fmla="*/ 1138365 h 1290192"/>
                      <a:gd name="connsiteX15" fmla="*/ 2047780 w 2200941"/>
                      <a:gd name="connsiteY15" fmla="*/ 1290098 h 1290192"/>
                      <a:gd name="connsiteX16" fmla="*/ 1901476 w 2200941"/>
                      <a:gd name="connsiteY16" fmla="*/ 1183418 h 1290192"/>
                      <a:gd name="connsiteX17" fmla="*/ 1727930 w 2200941"/>
                      <a:gd name="connsiteY17" fmla="*/ 620109 h 1290192"/>
                      <a:gd name="connsiteX18" fmla="*/ 1553718 w 2200941"/>
                      <a:gd name="connsiteY18" fmla="*/ 1185609 h 1290192"/>
                      <a:gd name="connsiteX19" fmla="*/ 1408081 w 2200941"/>
                      <a:gd name="connsiteY19" fmla="*/ 1290193 h 1290192"/>
                      <a:gd name="connsiteX20" fmla="*/ 1389602 w 2200941"/>
                      <a:gd name="connsiteY20" fmla="*/ 1290193 h 1290192"/>
                      <a:gd name="connsiteX21" fmla="*/ 1375601 w 2200941"/>
                      <a:gd name="connsiteY21" fmla="*/ 1289812 h 1290192"/>
                      <a:gd name="connsiteX22" fmla="*/ 1229582 w 2200941"/>
                      <a:gd name="connsiteY22" fmla="*/ 1183513 h 1290192"/>
                      <a:gd name="connsiteX23" fmla="*/ 1055846 w 2200941"/>
                      <a:gd name="connsiteY23" fmla="*/ 619443 h 1290192"/>
                      <a:gd name="connsiteX24" fmla="*/ 886873 w 2200941"/>
                      <a:gd name="connsiteY24" fmla="*/ 1167702 h 1290192"/>
                      <a:gd name="connsiteX25" fmla="*/ 740188 w 2200941"/>
                      <a:gd name="connsiteY25" fmla="*/ 1276953 h 1290192"/>
                      <a:gd name="connsiteX26" fmla="*/ 152971 w 2200941"/>
                      <a:gd name="connsiteY26" fmla="*/ 1276953 h 1290192"/>
                      <a:gd name="connsiteX27" fmla="*/ 0 w 2200941"/>
                      <a:gd name="connsiteY27" fmla="*/ 1125887 h 1290192"/>
                      <a:gd name="connsiteX28" fmla="*/ 153162 w 2200941"/>
                      <a:gd name="connsiteY28" fmla="*/ 974153 h 1290192"/>
                      <a:gd name="connsiteX29" fmla="*/ 579310 w 2200941"/>
                      <a:gd name="connsiteY29" fmla="*/ 974153 h 1290192"/>
                      <a:gd name="connsiteX30" fmla="*/ 640175 w 2200941"/>
                      <a:gd name="connsiteY30" fmla="*/ 929767 h 1290192"/>
                    </a:gdLst>
                    <a:ahLst/>
                    <a:cxnLst>
                      <a:cxn ang="0">
                        <a:pos x="connsiteX0" y="connsiteY0"/>
                      </a:cxn>
                      <a:cxn ang="0">
                        <a:pos x="connsiteX1" y="connsiteY1"/>
                      </a:cxn>
                      <a:cxn ang="0">
                        <a:pos x="connsiteX2" y="connsiteY2"/>
                      </a:cxn>
                      <a:cxn ang="0">
                        <a:pos x="connsiteX3" y="connsiteY3"/>
                      </a:cxn>
                      <a:cxn ang="0">
                        <a:pos x="connsiteX4" y="connsiteY4"/>
                      </a:cxn>
                      <a:cxn ang="0">
                        <a:pos x="connsiteX5" y="connsiteY5"/>
                      </a:cxn>
                      <a:cxn ang="0">
                        <a:pos x="connsiteX6" y="connsiteY6"/>
                      </a:cxn>
                      <a:cxn ang="0">
                        <a:pos x="connsiteX7" y="connsiteY7"/>
                      </a:cxn>
                      <a:cxn ang="0">
                        <a:pos x="connsiteX8" y="connsiteY8"/>
                      </a:cxn>
                      <a:cxn ang="0">
                        <a:pos x="connsiteX9" y="connsiteY9"/>
                      </a:cxn>
                      <a:cxn ang="0">
                        <a:pos x="connsiteX10" y="connsiteY10"/>
                      </a:cxn>
                      <a:cxn ang="0">
                        <a:pos x="connsiteX11" y="connsiteY11"/>
                      </a:cxn>
                      <a:cxn ang="0">
                        <a:pos x="connsiteX12" y="connsiteY12"/>
                      </a:cxn>
                      <a:cxn ang="0">
                        <a:pos x="connsiteX13" y="connsiteY13"/>
                      </a:cxn>
                      <a:cxn ang="0">
                        <a:pos x="connsiteX14" y="connsiteY14"/>
                      </a:cxn>
                      <a:cxn ang="0">
                        <a:pos x="connsiteX15" y="connsiteY15"/>
                      </a:cxn>
                      <a:cxn ang="0">
                        <a:pos x="connsiteX16" y="connsiteY16"/>
                      </a:cxn>
                      <a:cxn ang="0">
                        <a:pos x="connsiteX17" y="connsiteY17"/>
                      </a:cxn>
                      <a:cxn ang="0">
                        <a:pos x="connsiteX18" y="connsiteY18"/>
                      </a:cxn>
                      <a:cxn ang="0">
                        <a:pos x="connsiteX19" y="connsiteY19"/>
                      </a:cxn>
                      <a:cxn ang="0">
                        <a:pos x="connsiteX20" y="connsiteY20"/>
                      </a:cxn>
                      <a:cxn ang="0">
                        <a:pos x="connsiteX21" y="connsiteY21"/>
                      </a:cxn>
                      <a:cxn ang="0">
                        <a:pos x="connsiteX22" y="connsiteY22"/>
                      </a:cxn>
                      <a:cxn ang="0">
                        <a:pos x="connsiteX23" y="connsiteY23"/>
                      </a:cxn>
                      <a:cxn ang="0">
                        <a:pos x="connsiteX24" y="connsiteY24"/>
                      </a:cxn>
                      <a:cxn ang="0">
                        <a:pos x="connsiteX25" y="connsiteY25"/>
                      </a:cxn>
                      <a:cxn ang="0">
                        <a:pos x="connsiteX26" y="connsiteY26"/>
                      </a:cxn>
                      <a:cxn ang="0">
                        <a:pos x="connsiteX27" y="connsiteY27"/>
                      </a:cxn>
                      <a:cxn ang="0">
                        <a:pos x="connsiteX28" y="connsiteY28"/>
                      </a:cxn>
                      <a:cxn ang="0">
                        <a:pos x="connsiteX29" y="connsiteY29"/>
                      </a:cxn>
                      <a:cxn ang="0">
                        <a:pos x="connsiteX30" y="connsiteY30"/>
                      </a:cxn>
                    </a:cxnLst>
                    <a:rect l="l" t="t" r="r" b="b"/>
                    <a:pathLst>
                      <a:path w="2200941" h="1290192">
                        <a:moveTo>
                          <a:pt x="640175" y="929576"/>
                        </a:moveTo>
                        <a:lnTo>
                          <a:pt x="640366" y="929005"/>
                        </a:lnTo>
                        <a:lnTo>
                          <a:pt x="892683" y="109855"/>
                        </a:lnTo>
                        <a:cubicBezTo>
                          <a:pt x="911257" y="46704"/>
                          <a:pt x="969931" y="508"/>
                          <a:pt x="1039654" y="508"/>
                        </a:cubicBezTo>
                        <a:cubicBezTo>
                          <a:pt x="1044416" y="508"/>
                          <a:pt x="1048036" y="127"/>
                          <a:pt x="1053560" y="127"/>
                        </a:cubicBezTo>
                        <a:cubicBezTo>
                          <a:pt x="1060799" y="-159"/>
                          <a:pt x="1065752" y="127"/>
                          <a:pt x="1071943" y="127"/>
                        </a:cubicBezTo>
                        <a:cubicBezTo>
                          <a:pt x="1140523" y="127"/>
                          <a:pt x="1198531" y="45085"/>
                          <a:pt x="1217962" y="106807"/>
                        </a:cubicBezTo>
                        <a:lnTo>
                          <a:pt x="1391984" y="671735"/>
                        </a:lnTo>
                        <a:lnTo>
                          <a:pt x="1564386" y="111855"/>
                        </a:lnTo>
                        <a:cubicBezTo>
                          <a:pt x="1582579" y="47943"/>
                          <a:pt x="1641729" y="603"/>
                          <a:pt x="1711928" y="603"/>
                        </a:cubicBezTo>
                        <a:cubicBezTo>
                          <a:pt x="1716595" y="603"/>
                          <a:pt x="1720405" y="413"/>
                          <a:pt x="1725930" y="413"/>
                        </a:cubicBezTo>
                        <a:cubicBezTo>
                          <a:pt x="1732883" y="413"/>
                          <a:pt x="1737836" y="603"/>
                          <a:pt x="1744027" y="603"/>
                        </a:cubicBezTo>
                        <a:cubicBezTo>
                          <a:pt x="1812798" y="603"/>
                          <a:pt x="1870805" y="45466"/>
                          <a:pt x="1890522" y="107283"/>
                        </a:cubicBezTo>
                        <a:lnTo>
                          <a:pt x="2193322" y="1091121"/>
                        </a:lnTo>
                        <a:cubicBezTo>
                          <a:pt x="2198275" y="1105980"/>
                          <a:pt x="2200942" y="1121886"/>
                          <a:pt x="2200942" y="1138365"/>
                        </a:cubicBezTo>
                        <a:cubicBezTo>
                          <a:pt x="2200942" y="1222280"/>
                          <a:pt x="2132457" y="1290098"/>
                          <a:pt x="2047780" y="1290098"/>
                        </a:cubicBezTo>
                        <a:cubicBezTo>
                          <a:pt x="1979200" y="1290098"/>
                          <a:pt x="1920907" y="1245330"/>
                          <a:pt x="1901476" y="1183418"/>
                        </a:cubicBezTo>
                        <a:lnTo>
                          <a:pt x="1727930" y="620109"/>
                        </a:lnTo>
                        <a:lnTo>
                          <a:pt x="1553718" y="1185609"/>
                        </a:lnTo>
                        <a:cubicBezTo>
                          <a:pt x="1532763" y="1244378"/>
                          <a:pt x="1474946" y="1290193"/>
                          <a:pt x="1408081" y="1290193"/>
                        </a:cubicBezTo>
                        <a:lnTo>
                          <a:pt x="1389602" y="1290193"/>
                        </a:lnTo>
                        <a:cubicBezTo>
                          <a:pt x="1384173" y="1289907"/>
                          <a:pt x="1380363" y="1289812"/>
                          <a:pt x="1375601" y="1289812"/>
                        </a:cubicBezTo>
                        <a:cubicBezTo>
                          <a:pt x="1307020" y="1289812"/>
                          <a:pt x="1249204" y="1245140"/>
                          <a:pt x="1229582" y="1183513"/>
                        </a:cubicBezTo>
                        <a:lnTo>
                          <a:pt x="1055846" y="619443"/>
                        </a:lnTo>
                        <a:lnTo>
                          <a:pt x="886873" y="1167702"/>
                        </a:lnTo>
                        <a:cubicBezTo>
                          <a:pt x="868299" y="1230852"/>
                          <a:pt x="809530" y="1276953"/>
                          <a:pt x="740188" y="1276953"/>
                        </a:cubicBezTo>
                        <a:lnTo>
                          <a:pt x="152971" y="1276953"/>
                        </a:lnTo>
                        <a:cubicBezTo>
                          <a:pt x="68485" y="1276953"/>
                          <a:pt x="0" y="1209897"/>
                          <a:pt x="0" y="1125887"/>
                        </a:cubicBezTo>
                        <a:cubicBezTo>
                          <a:pt x="0" y="1041876"/>
                          <a:pt x="68485" y="974153"/>
                          <a:pt x="153162" y="974153"/>
                        </a:cubicBezTo>
                        <a:lnTo>
                          <a:pt x="579310" y="974153"/>
                        </a:lnTo>
                        <a:cubicBezTo>
                          <a:pt x="607790" y="974153"/>
                          <a:pt x="632174" y="955580"/>
                          <a:pt x="640175" y="929767"/>
                        </a:cubicBezTo>
                      </a:path>
                    </a:pathLst>
                  </a:custGeom>
                  <a:solidFill>
                    <a:schemeClr val="bg1"/>
                  </a:solidFill>
                  <a:ln w="9525" cap="flat">
                    <a:noFill/>
                    <a:prstDash val="solid"/>
                    <a:miter/>
                  </a:ln>
                </xdr:spPr>
                <xdr:txBody>
                  <a:bodyPr wrap="square" rtlCol="0" anchor="ctr"/>
                  <a:lstStyle>
                    <a:defPPr>
                      <a:defRPr lang="pt-BR"/>
                    </a:defPPr>
                    <a:lvl1pPr marL="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endParaRPr lang="pt-BR"/>
                  </a:p>
                </xdr:txBody>
              </xdr:sp>
            </xdr:grpSp>
          </xdr:grpSp>
        </xdr:grpSp>
        <xdr:sp macro="" textlink="">
          <xdr:nvSpPr>
            <xdr:cNvPr id="27" name="CaixaDeTexto 26">
              <a:extLst>
                <a:ext uri="{FF2B5EF4-FFF2-40B4-BE49-F238E27FC236}">
                  <a16:creationId xmlns:a16="http://schemas.microsoft.com/office/drawing/2014/main" id="{979961AC-3413-40BF-A2C1-752EBCF997C3}"/>
                </a:ext>
                <a:ext uri="{147F2762-F138-4A5C-976F-8EAC2B608ADB}">
                  <a16:predDERef xmlns:a16="http://schemas.microsoft.com/office/drawing/2014/main" pred="{00000000-0008-0000-0000-000021000000}"/>
                </a:ext>
              </a:extLst>
            </xdr:cNvPr>
            <xdr:cNvSpPr txBox="1"/>
          </xdr:nvSpPr>
          <xdr:spPr>
            <a:xfrm>
              <a:off x="2637269" y="200634"/>
              <a:ext cx="3777135" cy="640614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marL="0" indent="0" algn="ctr"/>
              <a:r>
                <a:rPr lang="pt-BR" sz="2600" b="1">
                  <a:solidFill>
                    <a:schemeClr val="bg1"/>
                  </a:solidFill>
                  <a:latin typeface="+mj-lt"/>
                  <a:ea typeface="+mj-lt"/>
                  <a:cs typeface="+mj-lt"/>
                </a:rPr>
                <a:t>INVESTMENTS</a:t>
              </a:r>
              <a:endParaRPr lang="en-US" sz="2600" b="1">
                <a:solidFill>
                  <a:schemeClr val="bg1"/>
                </a:solidFill>
                <a:latin typeface="+mj-lt"/>
                <a:ea typeface="+mj-lt"/>
                <a:cs typeface="+mj-lt"/>
              </a:endParaRPr>
            </a:p>
          </xdr:txBody>
        </xdr:sp>
      </xdr:grpSp>
      <xdr:grpSp>
        <xdr:nvGrpSpPr>
          <xdr:cNvPr id="20" name="Agrupar 19">
            <a:extLst>
              <a:ext uri="{FF2B5EF4-FFF2-40B4-BE49-F238E27FC236}">
                <a16:creationId xmlns:a16="http://schemas.microsoft.com/office/drawing/2014/main" id="{9314C6A3-EE58-4054-A02F-5C4D7DB80129}"/>
              </a:ext>
            </a:extLst>
          </xdr:cNvPr>
          <xdr:cNvGrpSpPr/>
        </xdr:nvGrpSpPr>
        <xdr:grpSpPr>
          <a:xfrm>
            <a:off x="10355036" y="367393"/>
            <a:ext cx="1156608" cy="978590"/>
            <a:chOff x="8023397" y="421255"/>
            <a:chExt cx="1087484" cy="747926"/>
          </a:xfrm>
        </xdr:grpSpPr>
        <xdr:sp macro="" textlink="">
          <xdr:nvSpPr>
            <xdr:cNvPr id="31" name="Seta para a Direita 10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4E79C3CB-FF2F-CA66-F494-EE7E263EBB59}"/>
                </a:ext>
              </a:extLst>
            </xdr:cNvPr>
            <xdr:cNvSpPr/>
          </xdr:nvSpPr>
          <xdr:spPr>
            <a:xfrm rot="10800000">
              <a:off x="8023397" y="421255"/>
              <a:ext cx="696828" cy="376116"/>
            </a:xfrm>
            <a:prstGeom prst="rightArrow">
              <a:avLst>
                <a:gd name="adj1" fmla="val 53502"/>
                <a:gd name="adj2" fmla="val 45694"/>
              </a:avLst>
            </a:prstGeom>
            <a:solidFill>
              <a:srgbClr val="B8E53E"/>
            </a:solidFill>
            <a:ln w="9525" cap="flat" cmpd="sng" algn="ctr">
              <a:solidFill>
                <a:srgbClr val="00744D"/>
              </a:solidFill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1050" b="0" i="0" u="none" strike="noStrike" kern="0" cap="none" spc="0" normalizeH="0" baseline="0" noProof="0">
                <a:ln>
                  <a:noFill/>
                </a:ln>
                <a:solidFill>
                  <a:sysClr val="window" lastClr="FFFFFF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  <xdr:sp macro="" textlink="">
          <xdr:nvSpPr>
            <xdr:cNvPr id="32" name="Retângulo Arredondado 9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7365A7D8-278C-6DC1-A29A-6A5A9007C75C}"/>
                </a:ext>
              </a:extLst>
            </xdr:cNvPr>
            <xdr:cNvSpPr/>
          </xdr:nvSpPr>
          <xdr:spPr>
            <a:xfrm>
              <a:off x="8091654" y="474590"/>
              <a:ext cx="1019227" cy="694591"/>
            </a:xfrm>
            <a:prstGeom prst="roundRect">
              <a:avLst>
                <a:gd name="adj" fmla="val 9474"/>
              </a:avLst>
            </a:prstGeom>
            <a:noFill/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pt-BR" sz="1200" b="1" i="0" u="none" strike="noStrike" kern="0" cap="none" spc="0" normalizeH="0" baseline="0">
                  <a:ln>
                    <a:noFill/>
                  </a:ln>
                  <a:solidFill>
                    <a:srgbClr val="00744D"/>
                  </a:solidFill>
                  <a:effectLst/>
                  <a:uLnTx/>
                  <a:uFillTx/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INDEX</a:t>
              </a:r>
              <a:endParaRPr kumimoji="0" lang="pt-BR" sz="800" b="1" i="0" u="none" strike="noStrike" kern="0" cap="none" spc="0" normalizeH="0" baseline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  <a:p>
              <a:pPr marL="0" marR="0" lvl="0" indent="0" algn="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800" b="1" i="0" u="none" strike="noStrike" kern="0" cap="none" spc="0" normalizeH="0" baseline="0" noProof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33" name="Agrupar 32">
            <a:extLst>
              <a:ext uri="{FF2B5EF4-FFF2-40B4-BE49-F238E27FC236}">
                <a16:creationId xmlns:a16="http://schemas.microsoft.com/office/drawing/2014/main" id="{8906C5FE-6A74-4211-9131-09A96F350165}"/>
              </a:ext>
            </a:extLst>
          </xdr:cNvPr>
          <xdr:cNvGrpSpPr/>
        </xdr:nvGrpSpPr>
        <xdr:grpSpPr>
          <a:xfrm>
            <a:off x="163287" y="530678"/>
            <a:ext cx="3564066" cy="256787"/>
            <a:chOff x="178609" y="635455"/>
            <a:chExt cx="3564066" cy="256787"/>
          </a:xfrm>
        </xdr:grpSpPr>
        <xdr:sp macro="" textlink="">
          <xdr:nvSpPr>
            <xdr:cNvPr id="34" name="CaixaDeTexto 10">
              <a:extLst>
                <a:ext uri="{FF2B5EF4-FFF2-40B4-BE49-F238E27FC236}">
                  <a16:creationId xmlns:a16="http://schemas.microsoft.com/office/drawing/2014/main" id="{ECB19CCC-ACED-1609-1CE6-69948299092F}"/>
                </a:ext>
              </a:extLst>
            </xdr:cNvPr>
            <xdr:cNvSpPr txBox="1"/>
          </xdr:nvSpPr>
          <xdr:spPr>
            <a:xfrm>
              <a:off x="178609" y="635455"/>
              <a:ext cx="3564066" cy="188485"/>
            </a:xfrm>
            <a:prstGeom prst="rect">
              <a:avLst/>
            </a:prstGeom>
            <a:noFill/>
          </xdr:spPr>
          <xdr:txBody>
            <a:bodyPr wrap="square">
              <a:no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rtl="0"/>
              <a:r>
                <a:rPr kumimoji="0" lang="en-US" sz="2000" b="1" i="0" u="none" strike="noStrike" kern="0" cap="none" spc="0" normalizeH="0" baseline="0">
                  <a:ln>
                    <a:noFill/>
                  </a:ln>
                  <a:solidFill>
                    <a:srgbClr val="006C21"/>
                  </a:solidFill>
                  <a:effectLst/>
                  <a:uLnTx/>
                  <a:uFillTx/>
                  <a:latin typeface="Bradley Hand ITC" panose="03070402050302030203" pitchFamily="66" charset="0"/>
                  <a:cs typeface="Dreaming Outloud Script Pro" panose="020B0604020202020204" pitchFamily="66" charset="0"/>
                </a:rPr>
                <a:t>Transf    rming lives   </a:t>
              </a:r>
            </a:p>
            <a:p>
              <a:pPr rtl="0"/>
              <a:r>
                <a:rPr kumimoji="0" lang="en-US" sz="2000" b="1" i="0" u="none" strike="noStrike" kern="0" cap="none" spc="0" normalizeH="0" baseline="0">
                  <a:ln>
                    <a:noFill/>
                  </a:ln>
                  <a:solidFill>
                    <a:srgbClr val="006C21"/>
                  </a:solidFill>
                  <a:effectLst/>
                  <a:uLnTx/>
                  <a:uFillTx/>
                  <a:latin typeface="Bradley Hand ITC" panose="03070402050302030203" pitchFamily="66" charset="0"/>
                  <a:cs typeface="Dreaming Outloud Script Pro" panose="020B0604020202020204" pitchFamily="66" charset="0"/>
                </a:rPr>
                <a:t>with our energy</a:t>
              </a:r>
              <a:endParaRPr lang="en-US" sz="2000" b="1" kern="0">
                <a:solidFill>
                  <a:srgbClr val="006C21"/>
                </a:solidFill>
                <a:latin typeface="Bradley Hand ITC" panose="03070402050302030203" pitchFamily="66" charset="0"/>
                <a:cs typeface="Dreaming Outloud Script Pro" panose="020B0604020202020204" pitchFamily="66" charset="0"/>
              </a:endParaRPr>
            </a:p>
          </xdr:txBody>
        </xdr:sp>
        <xdr:pic>
          <xdr:nvPicPr>
            <xdr:cNvPr id="35" name="Imagem 34">
              <a:extLst>
                <a:ext uri="{FF2B5EF4-FFF2-40B4-BE49-F238E27FC236}">
                  <a16:creationId xmlns:a16="http://schemas.microsoft.com/office/drawing/2014/main" id="{8D595BC3-9E53-3987-03B3-21A6B0416A89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4">
              <a:extLst>
                <a:ext uri="{BEBA8EAE-BF5A-486C-A8C5-ECC9F3942E4B}">
                  <a14:imgProps xmlns:a14="http://schemas.microsoft.com/office/drawing/2010/main">
                    <a14:imgLayer r:embed="rId5">
                      <a14:imgEffect>
                        <a14:backgroundRemoval t="10000" b="90000" l="10000" r="90000">
                          <a14:foregroundMark x1="66667" y1="19048" x2="63636" y2="23810"/>
                          <a14:foregroundMark x1="51515" y1="23810" x2="54545" y2="80952"/>
                          <a14:foregroundMark x1="87879" y1="42857" x2="15152" y2="38095"/>
                        </a14:backgroundRemoval>
                      </a14:imgEffect>
                    </a14:imgLayer>
                  </a14:imgProps>
                </a:ext>
              </a:extLst>
            </a:blip>
            <a:stretch>
              <a:fillRect/>
            </a:stretch>
          </xdr:blipFill>
          <xdr:spPr>
            <a:xfrm flipH="1">
              <a:off x="1138256" y="785282"/>
              <a:ext cx="102531" cy="101329"/>
            </a:xfrm>
            <a:prstGeom prst="rect">
              <a:avLst/>
            </a:prstGeom>
          </xdr:spPr>
        </xdr:pic>
        <xdr:sp macro="" textlink="">
          <xdr:nvSpPr>
            <xdr:cNvPr id="36" name="Retângulo: Cantos Arredondados 35">
              <a:extLst>
                <a:ext uri="{FF2B5EF4-FFF2-40B4-BE49-F238E27FC236}">
                  <a16:creationId xmlns:a16="http://schemas.microsoft.com/office/drawing/2014/main" id="{89AE999F-E641-2CEC-ACC5-21E9C9F6B9BE}"/>
                </a:ext>
              </a:extLst>
            </xdr:cNvPr>
            <xdr:cNvSpPr/>
          </xdr:nvSpPr>
          <xdr:spPr>
            <a:xfrm>
              <a:off x="1034142" y="775607"/>
              <a:ext cx="215396" cy="116635"/>
            </a:xfrm>
            <a:prstGeom prst="roundRect">
              <a:avLst>
                <a:gd name="adj" fmla="val 42451"/>
              </a:avLst>
            </a:prstGeom>
            <a:noFill/>
            <a:ln w="12700" cap="flat" cmpd="sng" algn="ctr">
              <a:solidFill>
                <a:srgbClr val="006C21"/>
              </a:solidFill>
              <a:prstDash val="solid"/>
              <a:miter lim="800000"/>
            </a:ln>
            <a:effectLst/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en-US" sz="1100" b="0" i="0" u="none" strike="noStrike" kern="0" cap="none" spc="0" normalizeH="0" baseline="0">
                <a:ln>
                  <a:noFill/>
                </a:ln>
                <a:solidFill>
                  <a:srgbClr val="003300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</xdr:grpSp>
    </xdr:grpSp>
    <xdr:clientData/>
  </xdr:twoCellAnchor>
  <xdr:twoCellAnchor editAs="oneCell">
    <xdr:from>
      <xdr:col>0</xdr:col>
      <xdr:colOff>742950</xdr:colOff>
      <xdr:row>28</xdr:row>
      <xdr:rowOff>111955</xdr:rowOff>
    </xdr:from>
    <xdr:to>
      <xdr:col>2</xdr:col>
      <xdr:colOff>828675</xdr:colOff>
      <xdr:row>42</xdr:row>
      <xdr:rowOff>47920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25DC2472-0100-08EA-D97A-1FB8622EA1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742950" y="5912680"/>
          <a:ext cx="4314825" cy="2602965"/>
        </a:xfrm>
        <a:prstGeom prst="rect">
          <a:avLst/>
        </a:prstGeom>
      </xdr:spPr>
    </xdr:pic>
    <xdr:clientData/>
  </xdr:twoCellAnchor>
  <xdr:twoCellAnchor editAs="oneCell">
    <xdr:from>
      <xdr:col>0</xdr:col>
      <xdr:colOff>762000</xdr:colOff>
      <xdr:row>47</xdr:row>
      <xdr:rowOff>119361</xdr:rowOff>
    </xdr:from>
    <xdr:to>
      <xdr:col>2</xdr:col>
      <xdr:colOff>898682</xdr:colOff>
      <xdr:row>61</xdr:row>
      <xdr:rowOff>180974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4418FBD-3B7C-3A18-F58A-5E6C92797D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62000" y="9672936"/>
          <a:ext cx="4365782" cy="2728613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11195</xdr:colOff>
      <xdr:row>0</xdr:row>
      <xdr:rowOff>11207</xdr:rowOff>
    </xdr:from>
    <xdr:to>
      <xdr:col>6</xdr:col>
      <xdr:colOff>231322</xdr:colOff>
      <xdr:row>6</xdr:row>
      <xdr:rowOff>148555</xdr:rowOff>
    </xdr:to>
    <xdr:grpSp>
      <xdr:nvGrpSpPr>
        <xdr:cNvPr id="15" name="Agrupar 14">
          <a:extLst>
            <a:ext uri="{FF2B5EF4-FFF2-40B4-BE49-F238E27FC236}">
              <a16:creationId xmlns:a16="http://schemas.microsoft.com/office/drawing/2014/main" id="{3CA27E0F-FC3F-A4E1-858A-9D8EBCBE0A41}"/>
            </a:ext>
          </a:extLst>
        </xdr:cNvPr>
        <xdr:cNvGrpSpPr/>
      </xdr:nvGrpSpPr>
      <xdr:grpSpPr>
        <a:xfrm>
          <a:off x="11195" y="11207"/>
          <a:ext cx="9649877" cy="1280348"/>
          <a:chOff x="11195" y="11207"/>
          <a:chExt cx="8452448" cy="1280348"/>
        </a:xfrm>
      </xdr:grpSpPr>
      <xdr:grpSp>
        <xdr:nvGrpSpPr>
          <xdr:cNvPr id="2" name="Agrupar 1">
            <a:extLst>
              <a:ext uri="{FF2B5EF4-FFF2-40B4-BE49-F238E27FC236}">
                <a16:creationId xmlns:a16="http://schemas.microsoft.com/office/drawing/2014/main" id="{56B1CC08-1431-01D2-7F4F-828018323DA1}"/>
              </a:ext>
            </a:extLst>
          </xdr:cNvPr>
          <xdr:cNvGrpSpPr/>
        </xdr:nvGrpSpPr>
        <xdr:grpSpPr>
          <a:xfrm>
            <a:off x="11195" y="11207"/>
            <a:ext cx="8275556" cy="1255058"/>
            <a:chOff x="11194" y="11207"/>
            <a:chExt cx="17065771" cy="1255058"/>
          </a:xfrm>
        </xdr:grpSpPr>
        <xdr:grpSp>
          <xdr:nvGrpSpPr>
            <xdr:cNvPr id="9" name="Agrupar 8">
              <a:extLst>
                <a:ext uri="{FF2B5EF4-FFF2-40B4-BE49-F238E27FC236}">
                  <a16:creationId xmlns:a16="http://schemas.microsoft.com/office/drawing/2014/main" id="{329C0C7C-20C2-D54D-9E41-ACC19F025E5D}"/>
                </a:ext>
              </a:extLst>
            </xdr:cNvPr>
            <xdr:cNvGrpSpPr/>
          </xdr:nvGrpSpPr>
          <xdr:grpSpPr>
            <a:xfrm>
              <a:off x="11194" y="11207"/>
              <a:ext cx="17065771" cy="1255058"/>
              <a:chOff x="0" y="114300"/>
              <a:chExt cx="9078920" cy="1082842"/>
            </a:xfrm>
          </xdr:grpSpPr>
          <xdr:sp macro="" textlink="">
            <xdr:nvSpPr>
              <xdr:cNvPr id="11" name="Retângulo 10">
                <a:extLst>
                  <a:ext uri="{FF2B5EF4-FFF2-40B4-BE49-F238E27FC236}">
                    <a16:creationId xmlns:a16="http://schemas.microsoft.com/office/drawing/2014/main" id="{D6C3C8C8-8FAD-38D7-D801-6E89771AED20}"/>
                  </a:ext>
                </a:extLst>
              </xdr:cNvPr>
              <xdr:cNvSpPr/>
            </xdr:nvSpPr>
            <xdr:spPr>
              <a:xfrm>
                <a:off x="0" y="114300"/>
                <a:ext cx="9071516" cy="1082842"/>
              </a:xfrm>
              <a:prstGeom prst="rect">
                <a:avLst/>
              </a:prstGeom>
              <a:gradFill flip="none" rotWithShape="1">
                <a:gsLst>
                  <a:gs pos="14536">
                    <a:srgbClr val="B8E53E"/>
                  </a:gs>
                  <a:gs pos="1000">
                    <a:srgbClr val="D7F83C"/>
                  </a:gs>
                  <a:gs pos="95000">
                    <a:srgbClr val="00744D"/>
                  </a:gs>
                </a:gsLst>
                <a:lin ang="16200000" scaled="1"/>
                <a:tileRect/>
              </a:gra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 rtlCol="0" anchor="ctr"/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pt-BR"/>
              </a:p>
            </xdr:txBody>
          </xdr:sp>
          <xdr:pic>
            <xdr:nvPicPr>
              <xdr:cNvPr id="12" name="Elements">
                <a:extLst>
                  <a:ext uri="{FF2B5EF4-FFF2-40B4-BE49-F238E27FC236}">
                    <a16:creationId xmlns:a16="http://schemas.microsoft.com/office/drawing/2014/main" id="{0B8BBB6E-5D4E-AC98-0047-DAB5F75D878A}"/>
                  </a:ext>
                </a:extLst>
              </xdr:cNvPr>
              <xdr:cNvPicPr>
                <a:picLocks/>
              </xdr:cNvPicPr>
            </xdr:nvPicPr>
            <xdr:blipFill rotWithShape="1">
              <a:blip xmlns:r="http://schemas.openxmlformats.org/officeDocument/2006/relationships" r:embed="rId1" cstate="email">
                <a:alphaModFix amt="31000"/>
                <a:extLst>
                  <a:ext uri="{28A0092B-C50C-407E-A947-70E740481C1C}">
                    <a14:useLocalDpi xmlns:a14="http://schemas.microsoft.com/office/drawing/2010/main"/>
                  </a:ext>
                </a:extLst>
              </a:blip>
              <a:srcRect l="583" t="47588" r="15070" b="9748"/>
              <a:stretch/>
            </xdr:blipFill>
            <xdr:spPr>
              <a:xfrm>
                <a:off x="2426370" y="165099"/>
                <a:ext cx="6652550" cy="930442"/>
              </a:xfrm>
              <a:prstGeom prst="rect">
                <a:avLst/>
              </a:prstGeom>
            </xdr:spPr>
          </xdr:pic>
          <xdr:grpSp>
            <xdr:nvGrpSpPr>
              <xdr:cNvPr id="13" name="Agrupar 12">
                <a:extLst>
                  <a:ext uri="{FF2B5EF4-FFF2-40B4-BE49-F238E27FC236}">
                    <a16:creationId xmlns:a16="http://schemas.microsoft.com/office/drawing/2014/main" id="{D61803C3-C08E-5124-DBC1-AE186B5CC768}"/>
                  </a:ext>
                </a:extLst>
              </xdr:cNvPr>
              <xdr:cNvGrpSpPr/>
            </xdr:nvGrpSpPr>
            <xdr:grpSpPr>
              <a:xfrm>
                <a:off x="166794" y="265596"/>
                <a:ext cx="1255946" cy="302186"/>
                <a:chOff x="6118195" y="543218"/>
                <a:chExt cx="5181503" cy="1290478"/>
              </a:xfrm>
            </xdr:grpSpPr>
            <xdr:sp macro="" textlink="">
              <xdr:nvSpPr>
                <xdr:cNvPr id="19" name="Forma Livre: Forma 18">
                  <a:extLst>
                    <a:ext uri="{FF2B5EF4-FFF2-40B4-BE49-F238E27FC236}">
                      <a16:creationId xmlns:a16="http://schemas.microsoft.com/office/drawing/2014/main" id="{20D603C7-71C5-3B44-8D5A-E9F7D7A77948}"/>
                    </a:ext>
                  </a:extLst>
                </xdr:cNvPr>
                <xdr:cNvSpPr/>
              </xdr:nvSpPr>
              <xdr:spPr>
                <a:xfrm>
                  <a:off x="7513226" y="1037121"/>
                  <a:ext cx="513968" cy="303752"/>
                </a:xfrm>
                <a:custGeom>
                  <a:avLst/>
                  <a:gdLst>
                    <a:gd name="connsiteX0" fmla="*/ 153257 w 513968"/>
                    <a:gd name="connsiteY0" fmla="*/ 95 h 303752"/>
                    <a:gd name="connsiteX1" fmla="*/ 0 w 513968"/>
                    <a:gd name="connsiteY1" fmla="*/ 151829 h 303752"/>
                    <a:gd name="connsiteX2" fmla="*/ 152971 w 513968"/>
                    <a:gd name="connsiteY2" fmla="*/ 303752 h 303752"/>
                    <a:gd name="connsiteX3" fmla="*/ 360807 w 513968"/>
                    <a:gd name="connsiteY3" fmla="*/ 303467 h 303752"/>
                    <a:gd name="connsiteX4" fmla="*/ 513969 w 513968"/>
                    <a:gd name="connsiteY4" fmla="*/ 151733 h 303752"/>
                    <a:gd name="connsiteX5" fmla="*/ 360902 w 513968"/>
                    <a:gd name="connsiteY5" fmla="*/ 0 h 303752"/>
                    <a:gd name="connsiteX6" fmla="*/ 153162 w 513968"/>
                    <a:gd name="connsiteY6" fmla="*/ 0 h 303752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</a:cxnLst>
                  <a:rect l="l" t="t" r="r" b="b"/>
                  <a:pathLst>
                    <a:path w="513968" h="303752">
                      <a:moveTo>
                        <a:pt x="153257" y="95"/>
                      </a:moveTo>
                      <a:cubicBezTo>
                        <a:pt x="68580" y="95"/>
                        <a:pt x="0" y="68104"/>
                        <a:pt x="0" y="151829"/>
                      </a:cubicBezTo>
                      <a:cubicBezTo>
                        <a:pt x="0" y="235553"/>
                        <a:pt x="68294" y="303752"/>
                        <a:pt x="152971" y="303752"/>
                      </a:cubicBezTo>
                      <a:lnTo>
                        <a:pt x="360807" y="303467"/>
                      </a:lnTo>
                      <a:cubicBezTo>
                        <a:pt x="445484" y="303467"/>
                        <a:pt x="513969" y="235458"/>
                        <a:pt x="513969" y="151733"/>
                      </a:cubicBezTo>
                      <a:cubicBezTo>
                        <a:pt x="513969" y="68009"/>
                        <a:pt x="445484" y="0"/>
                        <a:pt x="360902" y="0"/>
                      </a:cubicBezTo>
                      <a:lnTo>
                        <a:pt x="153162" y="0"/>
                      </a:lnTo>
                      <a:close/>
                    </a:path>
                  </a:pathLst>
                </a:custGeom>
                <a:gradFill>
                  <a:gsLst>
                    <a:gs pos="10000">
                      <a:srgbClr val="FFFF00"/>
                    </a:gs>
                    <a:gs pos="90000">
                      <a:srgbClr val="46D232"/>
                    </a:gs>
                  </a:gsLst>
                  <a:lin ang="0" scaled="1"/>
                </a:gradFill>
                <a:ln w="9525" cap="flat">
                  <a:noFill/>
                  <a:prstDash val="solid"/>
                  <a:miter/>
                </a:ln>
              </xdr:spPr>
              <xdr:txBody>
                <a:bodyPr wrap="square" rtlCol="0" anchor="ctr"/>
                <a:lstStyle>
                  <a:defPPr>
                    <a:defRPr lang="pt-BR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pt-BR"/>
                </a:p>
              </xdr:txBody>
            </xdr:sp>
            <xdr:grpSp>
              <xdr:nvGrpSpPr>
                <xdr:cNvPr id="20" name="Gráfico 1">
                  <a:extLst>
                    <a:ext uri="{FF2B5EF4-FFF2-40B4-BE49-F238E27FC236}">
                      <a16:creationId xmlns:a16="http://schemas.microsoft.com/office/drawing/2014/main" id="{B58496B2-814C-C181-64CE-F72B11DBDE35}"/>
                    </a:ext>
                  </a:extLst>
                </xdr:cNvPr>
                <xdr:cNvGrpSpPr/>
              </xdr:nvGrpSpPr>
              <xdr:grpSpPr>
                <a:xfrm>
                  <a:off x="6118195" y="543218"/>
                  <a:ext cx="5181503" cy="1290478"/>
                  <a:chOff x="6118195" y="543218"/>
                  <a:chExt cx="5181503" cy="1290478"/>
                </a:xfrm>
                <a:solidFill>
                  <a:schemeClr val="accent1"/>
                </a:solidFill>
              </xdr:grpSpPr>
              <xdr:sp macro="" textlink="">
                <xdr:nvSpPr>
                  <xdr:cNvPr id="21" name="Forma Livre: Forma 20">
                    <a:extLst>
                      <a:ext uri="{FF2B5EF4-FFF2-40B4-BE49-F238E27FC236}">
                        <a16:creationId xmlns:a16="http://schemas.microsoft.com/office/drawing/2014/main" id="{495F338F-6287-EAE9-9984-6EE66F863F3B}"/>
                      </a:ext>
                    </a:extLst>
                  </xdr:cNvPr>
                  <xdr:cNvSpPr/>
                </xdr:nvSpPr>
                <xdr:spPr>
                  <a:xfrm>
                    <a:off x="9627871" y="543726"/>
                    <a:ext cx="306228" cy="1289399"/>
                  </a:xfrm>
                  <a:custGeom>
                    <a:avLst/>
                    <a:gdLst>
                      <a:gd name="connsiteX0" fmla="*/ 306038 w 306228"/>
                      <a:gd name="connsiteY0" fmla="*/ 1138142 h 1289399"/>
                      <a:gd name="connsiteX1" fmla="*/ 152971 w 306228"/>
                      <a:gd name="connsiteY1" fmla="*/ 1289399 h 1289399"/>
                      <a:gd name="connsiteX2" fmla="*/ 0 w 306228"/>
                      <a:gd name="connsiteY2" fmla="*/ 1138142 h 1289399"/>
                      <a:gd name="connsiteX3" fmla="*/ 0 w 306228"/>
                      <a:gd name="connsiteY3" fmla="*/ 151733 h 1289399"/>
                      <a:gd name="connsiteX4" fmla="*/ 152971 w 306228"/>
                      <a:gd name="connsiteY4" fmla="*/ 0 h 1289399"/>
                      <a:gd name="connsiteX5" fmla="*/ 306038 w 306228"/>
                      <a:gd name="connsiteY5" fmla="*/ 151257 h 1289399"/>
                      <a:gd name="connsiteX6" fmla="*/ 306229 w 306228"/>
                      <a:gd name="connsiteY6" fmla="*/ 1138142 h 1289399"/>
                      <a:gd name="connsiteX7" fmla="*/ 306038 w 306228"/>
                      <a:gd name="connsiteY7" fmla="*/ 1138142 h 1289399"/>
                    </a:gdLst>
                    <a:ahLst/>
                    <a:cxnLst>
                      <a:cxn ang="0">
                        <a:pos x="connsiteX0" y="connsiteY0"/>
                      </a:cxn>
                      <a:cxn ang="0">
                        <a:pos x="connsiteX1" y="connsiteY1"/>
                      </a:cxn>
                      <a:cxn ang="0">
                        <a:pos x="connsiteX2" y="connsiteY2"/>
                      </a:cxn>
                      <a:cxn ang="0">
                        <a:pos x="connsiteX3" y="connsiteY3"/>
                      </a:cxn>
                      <a:cxn ang="0">
                        <a:pos x="connsiteX4" y="connsiteY4"/>
                      </a:cxn>
                      <a:cxn ang="0">
                        <a:pos x="connsiteX5" y="connsiteY5"/>
                      </a:cxn>
                      <a:cxn ang="0">
                        <a:pos x="connsiteX6" y="connsiteY6"/>
                      </a:cxn>
                      <a:cxn ang="0">
                        <a:pos x="connsiteX7" y="connsiteY7"/>
                      </a:cxn>
                    </a:cxnLst>
                    <a:rect l="l" t="t" r="r" b="b"/>
                    <a:pathLst>
                      <a:path w="306228" h="1289399">
                        <a:moveTo>
                          <a:pt x="306038" y="1138142"/>
                        </a:moveTo>
                        <a:cubicBezTo>
                          <a:pt x="305848" y="1221867"/>
                          <a:pt x="237554" y="1289399"/>
                          <a:pt x="152971" y="1289399"/>
                        </a:cubicBezTo>
                        <a:cubicBezTo>
                          <a:pt x="68389" y="1289399"/>
                          <a:pt x="190" y="1221867"/>
                          <a:pt x="0" y="1138142"/>
                        </a:cubicBezTo>
                        <a:lnTo>
                          <a:pt x="0" y="151733"/>
                        </a:lnTo>
                        <a:cubicBezTo>
                          <a:pt x="286" y="67723"/>
                          <a:pt x="68485" y="0"/>
                          <a:pt x="152971" y="0"/>
                        </a:cubicBezTo>
                        <a:cubicBezTo>
                          <a:pt x="237458" y="0"/>
                          <a:pt x="305848" y="67723"/>
                          <a:pt x="306038" y="151257"/>
                        </a:cubicBezTo>
                        <a:lnTo>
                          <a:pt x="306229" y="1138142"/>
                        </a:lnTo>
                        <a:lnTo>
                          <a:pt x="306038" y="1138142"/>
                        </a:lnTo>
                        <a:close/>
                      </a:path>
                    </a:pathLst>
                  </a:custGeom>
                  <a:solidFill>
                    <a:schemeClr val="bg1"/>
                  </a:solidFill>
                  <a:ln w="9525" cap="flat">
                    <a:noFill/>
                    <a:prstDash val="solid"/>
                    <a:miter/>
                  </a:ln>
                </xdr:spPr>
                <xdr:txBody>
                  <a:bodyPr wrap="square" rtlCol="0" anchor="ctr"/>
                  <a:lstStyle>
                    <a:defPPr>
                      <a:defRPr lang="pt-BR"/>
                    </a:defPPr>
                    <a:lvl1pPr marL="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endParaRPr lang="pt-BR"/>
                  </a:p>
                </xdr:txBody>
              </xdr:sp>
              <xdr:sp macro="" textlink="">
                <xdr:nvSpPr>
                  <xdr:cNvPr id="22" name="Forma Livre: Forma 21">
                    <a:extLst>
                      <a:ext uri="{FF2B5EF4-FFF2-40B4-BE49-F238E27FC236}">
                        <a16:creationId xmlns:a16="http://schemas.microsoft.com/office/drawing/2014/main" id="{EFE70348-B380-61E1-2D70-7CFB5769D55D}"/>
                      </a:ext>
                    </a:extLst>
                  </xdr:cNvPr>
                  <xdr:cNvSpPr/>
                </xdr:nvSpPr>
                <xdr:spPr>
                  <a:xfrm>
                    <a:off x="9998203" y="543250"/>
                    <a:ext cx="1301495" cy="1290446"/>
                  </a:xfrm>
                  <a:custGeom>
                    <a:avLst/>
                    <a:gdLst>
                      <a:gd name="connsiteX0" fmla="*/ 974122 w 1301495"/>
                      <a:gd name="connsiteY0" fmla="*/ 85344 h 1290446"/>
                      <a:gd name="connsiteX1" fmla="*/ 1052418 w 1301495"/>
                      <a:gd name="connsiteY1" fmla="*/ 217932 h 1290446"/>
                      <a:gd name="connsiteX2" fmla="*/ 899446 w 1301495"/>
                      <a:gd name="connsiteY2" fmla="*/ 369761 h 1290446"/>
                      <a:gd name="connsiteX3" fmla="*/ 818674 w 1301495"/>
                      <a:gd name="connsiteY3" fmla="*/ 346996 h 1290446"/>
                      <a:gd name="connsiteX4" fmla="*/ 650367 w 1301495"/>
                      <a:gd name="connsiteY4" fmla="*/ 303752 h 1290446"/>
                      <a:gd name="connsiteX5" fmla="*/ 305848 w 1301495"/>
                      <a:gd name="connsiteY5" fmla="*/ 645224 h 1290446"/>
                      <a:gd name="connsiteX6" fmla="*/ 650367 w 1301495"/>
                      <a:gd name="connsiteY6" fmla="*/ 986981 h 1290446"/>
                      <a:gd name="connsiteX7" fmla="*/ 958977 w 1301495"/>
                      <a:gd name="connsiteY7" fmla="*/ 797243 h 1290446"/>
                      <a:gd name="connsiteX8" fmla="*/ 650748 w 1301495"/>
                      <a:gd name="connsiteY8" fmla="*/ 797243 h 1290446"/>
                      <a:gd name="connsiteX9" fmla="*/ 497586 w 1301495"/>
                      <a:gd name="connsiteY9" fmla="*/ 645319 h 1290446"/>
                      <a:gd name="connsiteX10" fmla="*/ 650748 w 1301495"/>
                      <a:gd name="connsiteY10" fmla="*/ 493681 h 1290446"/>
                      <a:gd name="connsiteX11" fmla="*/ 1148239 w 1301495"/>
                      <a:gd name="connsiteY11" fmla="*/ 493395 h 1290446"/>
                      <a:gd name="connsiteX12" fmla="*/ 1301496 w 1301495"/>
                      <a:gd name="connsiteY12" fmla="*/ 645224 h 1290446"/>
                      <a:gd name="connsiteX13" fmla="*/ 650653 w 1301495"/>
                      <a:gd name="connsiteY13" fmla="*/ 1290447 h 1290446"/>
                      <a:gd name="connsiteX14" fmla="*/ 0 w 1301495"/>
                      <a:gd name="connsiteY14" fmla="*/ 645224 h 1290446"/>
                      <a:gd name="connsiteX15" fmla="*/ 650748 w 1301495"/>
                      <a:gd name="connsiteY15" fmla="*/ 0 h 1290446"/>
                      <a:gd name="connsiteX16" fmla="*/ 974217 w 1301495"/>
                      <a:gd name="connsiteY16" fmla="*/ 85153 h 1290446"/>
                      <a:gd name="connsiteX17" fmla="*/ 974026 w 1301495"/>
                      <a:gd name="connsiteY17" fmla="*/ 85344 h 1290446"/>
                    </a:gdLst>
                    <a:ahLst/>
                    <a:cxnLst>
                      <a:cxn ang="0">
                        <a:pos x="connsiteX0" y="connsiteY0"/>
                      </a:cxn>
                      <a:cxn ang="0">
                        <a:pos x="connsiteX1" y="connsiteY1"/>
                      </a:cxn>
                      <a:cxn ang="0">
                        <a:pos x="connsiteX2" y="connsiteY2"/>
                      </a:cxn>
                      <a:cxn ang="0">
                        <a:pos x="connsiteX3" y="connsiteY3"/>
                      </a:cxn>
                      <a:cxn ang="0">
                        <a:pos x="connsiteX4" y="connsiteY4"/>
                      </a:cxn>
                      <a:cxn ang="0">
                        <a:pos x="connsiteX5" y="connsiteY5"/>
                      </a:cxn>
                      <a:cxn ang="0">
                        <a:pos x="connsiteX6" y="connsiteY6"/>
                      </a:cxn>
                      <a:cxn ang="0">
                        <a:pos x="connsiteX7" y="connsiteY7"/>
                      </a:cxn>
                      <a:cxn ang="0">
                        <a:pos x="connsiteX8" y="connsiteY8"/>
                      </a:cxn>
                      <a:cxn ang="0">
                        <a:pos x="connsiteX9" y="connsiteY9"/>
                      </a:cxn>
                      <a:cxn ang="0">
                        <a:pos x="connsiteX10" y="connsiteY10"/>
                      </a:cxn>
                      <a:cxn ang="0">
                        <a:pos x="connsiteX11" y="connsiteY11"/>
                      </a:cxn>
                      <a:cxn ang="0">
                        <a:pos x="connsiteX12" y="connsiteY12"/>
                      </a:cxn>
                      <a:cxn ang="0">
                        <a:pos x="connsiteX13" y="connsiteY13"/>
                      </a:cxn>
                      <a:cxn ang="0">
                        <a:pos x="connsiteX14" y="connsiteY14"/>
                      </a:cxn>
                      <a:cxn ang="0">
                        <a:pos x="connsiteX15" y="connsiteY15"/>
                      </a:cxn>
                      <a:cxn ang="0">
                        <a:pos x="connsiteX16" y="connsiteY16"/>
                      </a:cxn>
                      <a:cxn ang="0">
                        <a:pos x="connsiteX17" y="connsiteY17"/>
                      </a:cxn>
                    </a:cxnLst>
                    <a:rect l="l" t="t" r="r" b="b"/>
                    <a:pathLst>
                      <a:path w="1301495" h="1290446">
                        <a:moveTo>
                          <a:pt x="974122" y="85344"/>
                        </a:moveTo>
                        <a:cubicBezTo>
                          <a:pt x="1020794" y="111347"/>
                          <a:pt x="1052418" y="160877"/>
                          <a:pt x="1052418" y="217932"/>
                        </a:cubicBezTo>
                        <a:cubicBezTo>
                          <a:pt x="1052418" y="301752"/>
                          <a:pt x="983932" y="369761"/>
                          <a:pt x="899446" y="369761"/>
                        </a:cubicBezTo>
                        <a:cubicBezTo>
                          <a:pt x="869823" y="369761"/>
                          <a:pt x="842105" y="361474"/>
                          <a:pt x="818674" y="346996"/>
                        </a:cubicBezTo>
                        <a:cubicBezTo>
                          <a:pt x="768667" y="319278"/>
                          <a:pt x="711422" y="303752"/>
                          <a:pt x="650367" y="303752"/>
                        </a:cubicBezTo>
                        <a:cubicBezTo>
                          <a:pt x="459962" y="303752"/>
                          <a:pt x="305848" y="456533"/>
                          <a:pt x="305848" y="645224"/>
                        </a:cubicBezTo>
                        <a:cubicBezTo>
                          <a:pt x="305848" y="833914"/>
                          <a:pt x="459962" y="986981"/>
                          <a:pt x="650367" y="986981"/>
                        </a:cubicBezTo>
                        <a:cubicBezTo>
                          <a:pt x="785622" y="986981"/>
                          <a:pt x="902684" y="909733"/>
                          <a:pt x="958977" y="797243"/>
                        </a:cubicBezTo>
                        <a:lnTo>
                          <a:pt x="650748" y="797243"/>
                        </a:lnTo>
                        <a:cubicBezTo>
                          <a:pt x="566356" y="797243"/>
                          <a:pt x="497586" y="729329"/>
                          <a:pt x="497586" y="645319"/>
                        </a:cubicBezTo>
                        <a:cubicBezTo>
                          <a:pt x="497586" y="561308"/>
                          <a:pt x="566356" y="493681"/>
                          <a:pt x="650748" y="493681"/>
                        </a:cubicBezTo>
                        <a:cubicBezTo>
                          <a:pt x="982408" y="493681"/>
                          <a:pt x="1148239" y="493586"/>
                          <a:pt x="1148239" y="493395"/>
                        </a:cubicBezTo>
                        <a:cubicBezTo>
                          <a:pt x="1233011" y="493681"/>
                          <a:pt x="1301496" y="561499"/>
                          <a:pt x="1301496" y="645224"/>
                        </a:cubicBezTo>
                        <a:cubicBezTo>
                          <a:pt x="1301496" y="1001649"/>
                          <a:pt x="1010126" y="1290447"/>
                          <a:pt x="650653" y="1290447"/>
                        </a:cubicBezTo>
                        <a:cubicBezTo>
                          <a:pt x="291179" y="1290447"/>
                          <a:pt x="0" y="1001649"/>
                          <a:pt x="0" y="645224"/>
                        </a:cubicBezTo>
                        <a:cubicBezTo>
                          <a:pt x="0" y="288798"/>
                          <a:pt x="291465" y="0"/>
                          <a:pt x="650748" y="0"/>
                        </a:cubicBezTo>
                        <a:cubicBezTo>
                          <a:pt x="768382" y="0"/>
                          <a:pt x="878681" y="30956"/>
                          <a:pt x="974217" y="85153"/>
                        </a:cubicBezTo>
                        <a:lnTo>
                          <a:pt x="974026" y="85344"/>
                        </a:lnTo>
                        <a:close/>
                      </a:path>
                    </a:pathLst>
                  </a:custGeom>
                  <a:solidFill>
                    <a:schemeClr val="bg1"/>
                  </a:solidFill>
                  <a:ln w="9525" cap="flat">
                    <a:noFill/>
                    <a:prstDash val="solid"/>
                    <a:miter/>
                  </a:ln>
                </xdr:spPr>
                <xdr:txBody>
                  <a:bodyPr wrap="square" rtlCol="0" anchor="ctr"/>
                  <a:lstStyle>
                    <a:defPPr>
                      <a:defRPr lang="pt-BR"/>
                    </a:defPPr>
                    <a:lvl1pPr marL="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endParaRPr lang="pt-BR"/>
                  </a:p>
                </xdr:txBody>
              </xdr:sp>
              <xdr:sp macro="" textlink="">
                <xdr:nvSpPr>
                  <xdr:cNvPr id="23" name="Forma Livre: Forma 22">
                    <a:extLst>
                      <a:ext uri="{FF2B5EF4-FFF2-40B4-BE49-F238E27FC236}">
                        <a16:creationId xmlns:a16="http://schemas.microsoft.com/office/drawing/2014/main" id="{6A8E98F9-EE65-2520-675B-729526C5033E}"/>
                      </a:ext>
                    </a:extLst>
                  </xdr:cNvPr>
                  <xdr:cNvSpPr/>
                </xdr:nvSpPr>
                <xdr:spPr>
                  <a:xfrm>
                    <a:off x="6118195" y="543345"/>
                    <a:ext cx="2060543" cy="1290066"/>
                  </a:xfrm>
                  <a:custGeom>
                    <a:avLst/>
                    <a:gdLst>
                      <a:gd name="connsiteX0" fmla="*/ 993362 w 2060543"/>
                      <a:gd name="connsiteY0" fmla="*/ 96774 h 1290066"/>
                      <a:gd name="connsiteX1" fmla="*/ 1067372 w 2060543"/>
                      <a:gd name="connsiteY1" fmla="*/ 227457 h 1290066"/>
                      <a:gd name="connsiteX2" fmla="*/ 914210 w 2060543"/>
                      <a:gd name="connsiteY2" fmla="*/ 379381 h 1290066"/>
                      <a:gd name="connsiteX3" fmla="*/ 831628 w 2060543"/>
                      <a:gd name="connsiteY3" fmla="*/ 354330 h 1290066"/>
                      <a:gd name="connsiteX4" fmla="*/ 650748 w 2060543"/>
                      <a:gd name="connsiteY4" fmla="*/ 303657 h 1290066"/>
                      <a:gd name="connsiteX5" fmla="*/ 306229 w 2060543"/>
                      <a:gd name="connsiteY5" fmla="*/ 645128 h 1290066"/>
                      <a:gd name="connsiteX6" fmla="*/ 650748 w 2060543"/>
                      <a:gd name="connsiteY6" fmla="*/ 986885 h 1290066"/>
                      <a:gd name="connsiteX7" fmla="*/ 980408 w 2060543"/>
                      <a:gd name="connsiteY7" fmla="*/ 745141 h 1290066"/>
                      <a:gd name="connsiteX8" fmla="*/ 1173766 w 2060543"/>
                      <a:gd name="connsiteY8" fmla="*/ 118205 h 1290066"/>
                      <a:gd name="connsiteX9" fmla="*/ 1320165 w 2060543"/>
                      <a:gd name="connsiteY9" fmla="*/ 12573 h 1290066"/>
                      <a:gd name="connsiteX10" fmla="*/ 1907477 w 2060543"/>
                      <a:gd name="connsiteY10" fmla="*/ 12573 h 1290066"/>
                      <a:gd name="connsiteX11" fmla="*/ 2060543 w 2060543"/>
                      <a:gd name="connsiteY11" fmla="*/ 164402 h 1290066"/>
                      <a:gd name="connsiteX12" fmla="*/ 1907477 w 2060543"/>
                      <a:gd name="connsiteY12" fmla="*/ 316135 h 1290066"/>
                      <a:gd name="connsiteX13" fmla="*/ 1479995 w 2060543"/>
                      <a:gd name="connsiteY13" fmla="*/ 316135 h 1290066"/>
                      <a:gd name="connsiteX14" fmla="*/ 1419511 w 2060543"/>
                      <a:gd name="connsiteY14" fmla="*/ 358902 h 1290066"/>
                      <a:gd name="connsiteX15" fmla="*/ 1273683 w 2060543"/>
                      <a:gd name="connsiteY15" fmla="*/ 831723 h 1290066"/>
                      <a:gd name="connsiteX16" fmla="*/ 650748 w 2060543"/>
                      <a:gd name="connsiteY16" fmla="*/ 1290066 h 1290066"/>
                      <a:gd name="connsiteX17" fmla="*/ 0 w 2060543"/>
                      <a:gd name="connsiteY17" fmla="*/ 645033 h 1290066"/>
                      <a:gd name="connsiteX18" fmla="*/ 650653 w 2060543"/>
                      <a:gd name="connsiteY18" fmla="*/ 0 h 1290066"/>
                      <a:gd name="connsiteX19" fmla="*/ 993362 w 2060543"/>
                      <a:gd name="connsiteY19" fmla="*/ 96679 h 1290066"/>
                    </a:gdLst>
                    <a:ahLst/>
                    <a:cxnLst>
                      <a:cxn ang="0">
                        <a:pos x="connsiteX0" y="connsiteY0"/>
                      </a:cxn>
                      <a:cxn ang="0">
                        <a:pos x="connsiteX1" y="connsiteY1"/>
                      </a:cxn>
                      <a:cxn ang="0">
                        <a:pos x="connsiteX2" y="connsiteY2"/>
                      </a:cxn>
                      <a:cxn ang="0">
                        <a:pos x="connsiteX3" y="connsiteY3"/>
                      </a:cxn>
                      <a:cxn ang="0">
                        <a:pos x="connsiteX4" y="connsiteY4"/>
                      </a:cxn>
                      <a:cxn ang="0">
                        <a:pos x="connsiteX5" y="connsiteY5"/>
                      </a:cxn>
                      <a:cxn ang="0">
                        <a:pos x="connsiteX6" y="connsiteY6"/>
                      </a:cxn>
                      <a:cxn ang="0">
                        <a:pos x="connsiteX7" y="connsiteY7"/>
                      </a:cxn>
                      <a:cxn ang="0">
                        <a:pos x="connsiteX8" y="connsiteY8"/>
                      </a:cxn>
                      <a:cxn ang="0">
                        <a:pos x="connsiteX9" y="connsiteY9"/>
                      </a:cxn>
                      <a:cxn ang="0">
                        <a:pos x="connsiteX10" y="connsiteY10"/>
                      </a:cxn>
                      <a:cxn ang="0">
                        <a:pos x="connsiteX11" y="connsiteY11"/>
                      </a:cxn>
                      <a:cxn ang="0">
                        <a:pos x="connsiteX12" y="connsiteY12"/>
                      </a:cxn>
                      <a:cxn ang="0">
                        <a:pos x="connsiteX13" y="connsiteY13"/>
                      </a:cxn>
                      <a:cxn ang="0">
                        <a:pos x="connsiteX14" y="connsiteY14"/>
                      </a:cxn>
                      <a:cxn ang="0">
                        <a:pos x="connsiteX15" y="connsiteY15"/>
                      </a:cxn>
                      <a:cxn ang="0">
                        <a:pos x="connsiteX16" y="connsiteY16"/>
                      </a:cxn>
                      <a:cxn ang="0">
                        <a:pos x="connsiteX17" y="connsiteY17"/>
                      </a:cxn>
                      <a:cxn ang="0">
                        <a:pos x="connsiteX18" y="connsiteY18"/>
                      </a:cxn>
                      <a:cxn ang="0">
                        <a:pos x="connsiteX19" y="connsiteY19"/>
                      </a:cxn>
                    </a:cxnLst>
                    <a:rect l="l" t="t" r="r" b="b"/>
                    <a:pathLst>
                      <a:path w="2060543" h="1290066">
                        <a:moveTo>
                          <a:pt x="993362" y="96774"/>
                        </a:moveTo>
                        <a:cubicBezTo>
                          <a:pt x="1038511" y="123158"/>
                          <a:pt x="1067372" y="171926"/>
                          <a:pt x="1067372" y="227457"/>
                        </a:cubicBezTo>
                        <a:cubicBezTo>
                          <a:pt x="1067372" y="311468"/>
                          <a:pt x="998696" y="379381"/>
                          <a:pt x="914210" y="379381"/>
                        </a:cubicBezTo>
                        <a:cubicBezTo>
                          <a:pt x="883730" y="379381"/>
                          <a:pt x="855726" y="369665"/>
                          <a:pt x="831628" y="354330"/>
                        </a:cubicBezTo>
                        <a:cubicBezTo>
                          <a:pt x="778764" y="322231"/>
                          <a:pt x="717042" y="303657"/>
                          <a:pt x="650748" y="303657"/>
                        </a:cubicBezTo>
                        <a:cubicBezTo>
                          <a:pt x="460343" y="303657"/>
                          <a:pt x="306229" y="456533"/>
                          <a:pt x="306229" y="645128"/>
                        </a:cubicBezTo>
                        <a:cubicBezTo>
                          <a:pt x="306229" y="833723"/>
                          <a:pt x="460343" y="986885"/>
                          <a:pt x="650748" y="986885"/>
                        </a:cubicBezTo>
                        <a:cubicBezTo>
                          <a:pt x="806863" y="986885"/>
                          <a:pt x="937832" y="886111"/>
                          <a:pt x="980408" y="745141"/>
                        </a:cubicBezTo>
                        <a:lnTo>
                          <a:pt x="1173766" y="118205"/>
                        </a:lnTo>
                        <a:cubicBezTo>
                          <a:pt x="1193387" y="56959"/>
                          <a:pt x="1252157" y="12573"/>
                          <a:pt x="1320165" y="12573"/>
                        </a:cubicBezTo>
                        <a:lnTo>
                          <a:pt x="1907477" y="12573"/>
                        </a:lnTo>
                        <a:cubicBezTo>
                          <a:pt x="1991868" y="12573"/>
                          <a:pt x="2060543" y="80486"/>
                          <a:pt x="2060543" y="164402"/>
                        </a:cubicBezTo>
                        <a:cubicBezTo>
                          <a:pt x="2060543" y="248317"/>
                          <a:pt x="1991963" y="316135"/>
                          <a:pt x="1907477" y="316135"/>
                        </a:cubicBezTo>
                        <a:lnTo>
                          <a:pt x="1479995" y="316135"/>
                        </a:lnTo>
                        <a:cubicBezTo>
                          <a:pt x="1452086" y="316135"/>
                          <a:pt x="1427988" y="334137"/>
                          <a:pt x="1419511" y="358902"/>
                        </a:cubicBezTo>
                        <a:lnTo>
                          <a:pt x="1273683" y="831723"/>
                        </a:lnTo>
                        <a:cubicBezTo>
                          <a:pt x="1193006" y="1096994"/>
                          <a:pt x="944499" y="1290066"/>
                          <a:pt x="650748" y="1290066"/>
                        </a:cubicBezTo>
                        <a:cubicBezTo>
                          <a:pt x="291179" y="1290257"/>
                          <a:pt x="0" y="1001459"/>
                          <a:pt x="0" y="645033"/>
                        </a:cubicBezTo>
                        <a:cubicBezTo>
                          <a:pt x="0" y="288608"/>
                          <a:pt x="291179" y="0"/>
                          <a:pt x="650653" y="0"/>
                        </a:cubicBezTo>
                        <a:cubicBezTo>
                          <a:pt x="776383" y="0"/>
                          <a:pt x="893636" y="35243"/>
                          <a:pt x="993362" y="96679"/>
                        </a:cubicBezTo>
                      </a:path>
                    </a:pathLst>
                  </a:custGeom>
                  <a:solidFill>
                    <a:schemeClr val="bg1"/>
                  </a:solidFill>
                  <a:ln w="9525" cap="flat">
                    <a:noFill/>
                    <a:prstDash val="solid"/>
                    <a:miter/>
                  </a:ln>
                </xdr:spPr>
                <xdr:txBody>
                  <a:bodyPr wrap="square" rtlCol="0" anchor="ctr"/>
                  <a:lstStyle>
                    <a:defPPr>
                      <a:defRPr lang="pt-BR"/>
                    </a:defPPr>
                    <a:lvl1pPr marL="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endParaRPr lang="pt-BR"/>
                  </a:p>
                </xdr:txBody>
              </xdr:sp>
              <xdr:sp macro="" textlink="">
                <xdr:nvSpPr>
                  <xdr:cNvPr id="24" name="Forma Livre: Forma 23">
                    <a:extLst>
                      <a:ext uri="{FF2B5EF4-FFF2-40B4-BE49-F238E27FC236}">
                        <a16:creationId xmlns:a16="http://schemas.microsoft.com/office/drawing/2014/main" id="{1AE71118-1060-30A5-9017-857AEF8C9298}"/>
                      </a:ext>
                    </a:extLst>
                  </xdr:cNvPr>
                  <xdr:cNvSpPr/>
                </xdr:nvSpPr>
                <xdr:spPr>
                  <a:xfrm>
                    <a:off x="7363207" y="543218"/>
                    <a:ext cx="2200941" cy="1290192"/>
                  </a:xfrm>
                  <a:custGeom>
                    <a:avLst/>
                    <a:gdLst>
                      <a:gd name="connsiteX0" fmla="*/ 640175 w 2200941"/>
                      <a:gd name="connsiteY0" fmla="*/ 929576 h 1290192"/>
                      <a:gd name="connsiteX1" fmla="*/ 640366 w 2200941"/>
                      <a:gd name="connsiteY1" fmla="*/ 929005 h 1290192"/>
                      <a:gd name="connsiteX2" fmla="*/ 892683 w 2200941"/>
                      <a:gd name="connsiteY2" fmla="*/ 109855 h 1290192"/>
                      <a:gd name="connsiteX3" fmla="*/ 1039654 w 2200941"/>
                      <a:gd name="connsiteY3" fmla="*/ 508 h 1290192"/>
                      <a:gd name="connsiteX4" fmla="*/ 1053560 w 2200941"/>
                      <a:gd name="connsiteY4" fmla="*/ 127 h 1290192"/>
                      <a:gd name="connsiteX5" fmla="*/ 1071943 w 2200941"/>
                      <a:gd name="connsiteY5" fmla="*/ 127 h 1290192"/>
                      <a:gd name="connsiteX6" fmla="*/ 1217962 w 2200941"/>
                      <a:gd name="connsiteY6" fmla="*/ 106807 h 1290192"/>
                      <a:gd name="connsiteX7" fmla="*/ 1391984 w 2200941"/>
                      <a:gd name="connsiteY7" fmla="*/ 671735 h 1290192"/>
                      <a:gd name="connsiteX8" fmla="*/ 1564386 w 2200941"/>
                      <a:gd name="connsiteY8" fmla="*/ 111855 h 1290192"/>
                      <a:gd name="connsiteX9" fmla="*/ 1711928 w 2200941"/>
                      <a:gd name="connsiteY9" fmla="*/ 603 h 1290192"/>
                      <a:gd name="connsiteX10" fmla="*/ 1725930 w 2200941"/>
                      <a:gd name="connsiteY10" fmla="*/ 413 h 1290192"/>
                      <a:gd name="connsiteX11" fmla="*/ 1744027 w 2200941"/>
                      <a:gd name="connsiteY11" fmla="*/ 603 h 1290192"/>
                      <a:gd name="connsiteX12" fmla="*/ 1890522 w 2200941"/>
                      <a:gd name="connsiteY12" fmla="*/ 107283 h 1290192"/>
                      <a:gd name="connsiteX13" fmla="*/ 2193322 w 2200941"/>
                      <a:gd name="connsiteY13" fmla="*/ 1091121 h 1290192"/>
                      <a:gd name="connsiteX14" fmla="*/ 2200942 w 2200941"/>
                      <a:gd name="connsiteY14" fmla="*/ 1138365 h 1290192"/>
                      <a:gd name="connsiteX15" fmla="*/ 2047780 w 2200941"/>
                      <a:gd name="connsiteY15" fmla="*/ 1290098 h 1290192"/>
                      <a:gd name="connsiteX16" fmla="*/ 1901476 w 2200941"/>
                      <a:gd name="connsiteY16" fmla="*/ 1183418 h 1290192"/>
                      <a:gd name="connsiteX17" fmla="*/ 1727930 w 2200941"/>
                      <a:gd name="connsiteY17" fmla="*/ 620109 h 1290192"/>
                      <a:gd name="connsiteX18" fmla="*/ 1553718 w 2200941"/>
                      <a:gd name="connsiteY18" fmla="*/ 1185609 h 1290192"/>
                      <a:gd name="connsiteX19" fmla="*/ 1408081 w 2200941"/>
                      <a:gd name="connsiteY19" fmla="*/ 1290193 h 1290192"/>
                      <a:gd name="connsiteX20" fmla="*/ 1389602 w 2200941"/>
                      <a:gd name="connsiteY20" fmla="*/ 1290193 h 1290192"/>
                      <a:gd name="connsiteX21" fmla="*/ 1375601 w 2200941"/>
                      <a:gd name="connsiteY21" fmla="*/ 1289812 h 1290192"/>
                      <a:gd name="connsiteX22" fmla="*/ 1229582 w 2200941"/>
                      <a:gd name="connsiteY22" fmla="*/ 1183513 h 1290192"/>
                      <a:gd name="connsiteX23" fmla="*/ 1055846 w 2200941"/>
                      <a:gd name="connsiteY23" fmla="*/ 619443 h 1290192"/>
                      <a:gd name="connsiteX24" fmla="*/ 886873 w 2200941"/>
                      <a:gd name="connsiteY24" fmla="*/ 1167702 h 1290192"/>
                      <a:gd name="connsiteX25" fmla="*/ 740188 w 2200941"/>
                      <a:gd name="connsiteY25" fmla="*/ 1276953 h 1290192"/>
                      <a:gd name="connsiteX26" fmla="*/ 152971 w 2200941"/>
                      <a:gd name="connsiteY26" fmla="*/ 1276953 h 1290192"/>
                      <a:gd name="connsiteX27" fmla="*/ 0 w 2200941"/>
                      <a:gd name="connsiteY27" fmla="*/ 1125887 h 1290192"/>
                      <a:gd name="connsiteX28" fmla="*/ 153162 w 2200941"/>
                      <a:gd name="connsiteY28" fmla="*/ 974153 h 1290192"/>
                      <a:gd name="connsiteX29" fmla="*/ 579310 w 2200941"/>
                      <a:gd name="connsiteY29" fmla="*/ 974153 h 1290192"/>
                      <a:gd name="connsiteX30" fmla="*/ 640175 w 2200941"/>
                      <a:gd name="connsiteY30" fmla="*/ 929767 h 1290192"/>
                    </a:gdLst>
                    <a:ahLst/>
                    <a:cxnLst>
                      <a:cxn ang="0">
                        <a:pos x="connsiteX0" y="connsiteY0"/>
                      </a:cxn>
                      <a:cxn ang="0">
                        <a:pos x="connsiteX1" y="connsiteY1"/>
                      </a:cxn>
                      <a:cxn ang="0">
                        <a:pos x="connsiteX2" y="connsiteY2"/>
                      </a:cxn>
                      <a:cxn ang="0">
                        <a:pos x="connsiteX3" y="connsiteY3"/>
                      </a:cxn>
                      <a:cxn ang="0">
                        <a:pos x="connsiteX4" y="connsiteY4"/>
                      </a:cxn>
                      <a:cxn ang="0">
                        <a:pos x="connsiteX5" y="connsiteY5"/>
                      </a:cxn>
                      <a:cxn ang="0">
                        <a:pos x="connsiteX6" y="connsiteY6"/>
                      </a:cxn>
                      <a:cxn ang="0">
                        <a:pos x="connsiteX7" y="connsiteY7"/>
                      </a:cxn>
                      <a:cxn ang="0">
                        <a:pos x="connsiteX8" y="connsiteY8"/>
                      </a:cxn>
                      <a:cxn ang="0">
                        <a:pos x="connsiteX9" y="connsiteY9"/>
                      </a:cxn>
                      <a:cxn ang="0">
                        <a:pos x="connsiteX10" y="connsiteY10"/>
                      </a:cxn>
                      <a:cxn ang="0">
                        <a:pos x="connsiteX11" y="connsiteY11"/>
                      </a:cxn>
                      <a:cxn ang="0">
                        <a:pos x="connsiteX12" y="connsiteY12"/>
                      </a:cxn>
                      <a:cxn ang="0">
                        <a:pos x="connsiteX13" y="connsiteY13"/>
                      </a:cxn>
                      <a:cxn ang="0">
                        <a:pos x="connsiteX14" y="connsiteY14"/>
                      </a:cxn>
                      <a:cxn ang="0">
                        <a:pos x="connsiteX15" y="connsiteY15"/>
                      </a:cxn>
                      <a:cxn ang="0">
                        <a:pos x="connsiteX16" y="connsiteY16"/>
                      </a:cxn>
                      <a:cxn ang="0">
                        <a:pos x="connsiteX17" y="connsiteY17"/>
                      </a:cxn>
                      <a:cxn ang="0">
                        <a:pos x="connsiteX18" y="connsiteY18"/>
                      </a:cxn>
                      <a:cxn ang="0">
                        <a:pos x="connsiteX19" y="connsiteY19"/>
                      </a:cxn>
                      <a:cxn ang="0">
                        <a:pos x="connsiteX20" y="connsiteY20"/>
                      </a:cxn>
                      <a:cxn ang="0">
                        <a:pos x="connsiteX21" y="connsiteY21"/>
                      </a:cxn>
                      <a:cxn ang="0">
                        <a:pos x="connsiteX22" y="connsiteY22"/>
                      </a:cxn>
                      <a:cxn ang="0">
                        <a:pos x="connsiteX23" y="connsiteY23"/>
                      </a:cxn>
                      <a:cxn ang="0">
                        <a:pos x="connsiteX24" y="connsiteY24"/>
                      </a:cxn>
                      <a:cxn ang="0">
                        <a:pos x="connsiteX25" y="connsiteY25"/>
                      </a:cxn>
                      <a:cxn ang="0">
                        <a:pos x="connsiteX26" y="connsiteY26"/>
                      </a:cxn>
                      <a:cxn ang="0">
                        <a:pos x="connsiteX27" y="connsiteY27"/>
                      </a:cxn>
                      <a:cxn ang="0">
                        <a:pos x="connsiteX28" y="connsiteY28"/>
                      </a:cxn>
                      <a:cxn ang="0">
                        <a:pos x="connsiteX29" y="connsiteY29"/>
                      </a:cxn>
                      <a:cxn ang="0">
                        <a:pos x="connsiteX30" y="connsiteY30"/>
                      </a:cxn>
                    </a:cxnLst>
                    <a:rect l="l" t="t" r="r" b="b"/>
                    <a:pathLst>
                      <a:path w="2200941" h="1290192">
                        <a:moveTo>
                          <a:pt x="640175" y="929576"/>
                        </a:moveTo>
                        <a:lnTo>
                          <a:pt x="640366" y="929005"/>
                        </a:lnTo>
                        <a:lnTo>
                          <a:pt x="892683" y="109855"/>
                        </a:lnTo>
                        <a:cubicBezTo>
                          <a:pt x="911257" y="46704"/>
                          <a:pt x="969931" y="508"/>
                          <a:pt x="1039654" y="508"/>
                        </a:cubicBezTo>
                        <a:cubicBezTo>
                          <a:pt x="1044416" y="508"/>
                          <a:pt x="1048036" y="127"/>
                          <a:pt x="1053560" y="127"/>
                        </a:cubicBezTo>
                        <a:cubicBezTo>
                          <a:pt x="1060799" y="-159"/>
                          <a:pt x="1065752" y="127"/>
                          <a:pt x="1071943" y="127"/>
                        </a:cubicBezTo>
                        <a:cubicBezTo>
                          <a:pt x="1140523" y="127"/>
                          <a:pt x="1198531" y="45085"/>
                          <a:pt x="1217962" y="106807"/>
                        </a:cubicBezTo>
                        <a:lnTo>
                          <a:pt x="1391984" y="671735"/>
                        </a:lnTo>
                        <a:lnTo>
                          <a:pt x="1564386" y="111855"/>
                        </a:lnTo>
                        <a:cubicBezTo>
                          <a:pt x="1582579" y="47943"/>
                          <a:pt x="1641729" y="603"/>
                          <a:pt x="1711928" y="603"/>
                        </a:cubicBezTo>
                        <a:cubicBezTo>
                          <a:pt x="1716595" y="603"/>
                          <a:pt x="1720405" y="413"/>
                          <a:pt x="1725930" y="413"/>
                        </a:cubicBezTo>
                        <a:cubicBezTo>
                          <a:pt x="1732883" y="413"/>
                          <a:pt x="1737836" y="603"/>
                          <a:pt x="1744027" y="603"/>
                        </a:cubicBezTo>
                        <a:cubicBezTo>
                          <a:pt x="1812798" y="603"/>
                          <a:pt x="1870805" y="45466"/>
                          <a:pt x="1890522" y="107283"/>
                        </a:cubicBezTo>
                        <a:lnTo>
                          <a:pt x="2193322" y="1091121"/>
                        </a:lnTo>
                        <a:cubicBezTo>
                          <a:pt x="2198275" y="1105980"/>
                          <a:pt x="2200942" y="1121886"/>
                          <a:pt x="2200942" y="1138365"/>
                        </a:cubicBezTo>
                        <a:cubicBezTo>
                          <a:pt x="2200942" y="1222280"/>
                          <a:pt x="2132457" y="1290098"/>
                          <a:pt x="2047780" y="1290098"/>
                        </a:cubicBezTo>
                        <a:cubicBezTo>
                          <a:pt x="1979200" y="1290098"/>
                          <a:pt x="1920907" y="1245330"/>
                          <a:pt x="1901476" y="1183418"/>
                        </a:cubicBezTo>
                        <a:lnTo>
                          <a:pt x="1727930" y="620109"/>
                        </a:lnTo>
                        <a:lnTo>
                          <a:pt x="1553718" y="1185609"/>
                        </a:lnTo>
                        <a:cubicBezTo>
                          <a:pt x="1532763" y="1244378"/>
                          <a:pt x="1474946" y="1290193"/>
                          <a:pt x="1408081" y="1290193"/>
                        </a:cubicBezTo>
                        <a:lnTo>
                          <a:pt x="1389602" y="1290193"/>
                        </a:lnTo>
                        <a:cubicBezTo>
                          <a:pt x="1384173" y="1289907"/>
                          <a:pt x="1380363" y="1289812"/>
                          <a:pt x="1375601" y="1289812"/>
                        </a:cubicBezTo>
                        <a:cubicBezTo>
                          <a:pt x="1307020" y="1289812"/>
                          <a:pt x="1249204" y="1245140"/>
                          <a:pt x="1229582" y="1183513"/>
                        </a:cubicBezTo>
                        <a:lnTo>
                          <a:pt x="1055846" y="619443"/>
                        </a:lnTo>
                        <a:lnTo>
                          <a:pt x="886873" y="1167702"/>
                        </a:lnTo>
                        <a:cubicBezTo>
                          <a:pt x="868299" y="1230852"/>
                          <a:pt x="809530" y="1276953"/>
                          <a:pt x="740188" y="1276953"/>
                        </a:cubicBezTo>
                        <a:lnTo>
                          <a:pt x="152971" y="1276953"/>
                        </a:lnTo>
                        <a:cubicBezTo>
                          <a:pt x="68485" y="1276953"/>
                          <a:pt x="0" y="1209897"/>
                          <a:pt x="0" y="1125887"/>
                        </a:cubicBezTo>
                        <a:cubicBezTo>
                          <a:pt x="0" y="1041876"/>
                          <a:pt x="68485" y="974153"/>
                          <a:pt x="153162" y="974153"/>
                        </a:cubicBezTo>
                        <a:lnTo>
                          <a:pt x="579310" y="974153"/>
                        </a:lnTo>
                        <a:cubicBezTo>
                          <a:pt x="607790" y="974153"/>
                          <a:pt x="632174" y="955580"/>
                          <a:pt x="640175" y="929767"/>
                        </a:cubicBezTo>
                      </a:path>
                    </a:pathLst>
                  </a:custGeom>
                  <a:solidFill>
                    <a:schemeClr val="bg1"/>
                  </a:solidFill>
                  <a:ln w="9525" cap="flat">
                    <a:noFill/>
                    <a:prstDash val="solid"/>
                    <a:miter/>
                  </a:ln>
                </xdr:spPr>
                <xdr:txBody>
                  <a:bodyPr wrap="square" rtlCol="0" anchor="ctr"/>
                  <a:lstStyle>
                    <a:defPPr>
                      <a:defRPr lang="pt-BR"/>
                    </a:defPPr>
                    <a:lvl1pPr marL="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endParaRPr lang="pt-BR"/>
                  </a:p>
                </xdr:txBody>
              </xdr:sp>
            </xdr:grpSp>
          </xdr:grpSp>
        </xdr:grpSp>
        <xdr:sp macro="" textlink="">
          <xdr:nvSpPr>
            <xdr:cNvPr id="25" name="CaixaDeTexto 24">
              <a:extLst>
                <a:ext uri="{FF2B5EF4-FFF2-40B4-BE49-F238E27FC236}">
                  <a16:creationId xmlns:a16="http://schemas.microsoft.com/office/drawing/2014/main" id="{60F4744E-49F3-4B11-B470-B8DB06CEC069}"/>
                </a:ext>
                <a:ext uri="{147F2762-F138-4A5C-976F-8EAC2B608ADB}">
                  <a16:predDERef xmlns:a16="http://schemas.microsoft.com/office/drawing/2014/main" pred="{00000000-0008-0000-0000-000021000000}"/>
                </a:ext>
              </a:extLst>
            </xdr:cNvPr>
            <xdr:cNvSpPr txBox="1"/>
          </xdr:nvSpPr>
          <xdr:spPr>
            <a:xfrm>
              <a:off x="2820080" y="215205"/>
              <a:ext cx="13300148" cy="949234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marL="0" indent="0" algn="ctr"/>
              <a:r>
                <a:rPr lang="pt-BR" sz="2400" b="1">
                  <a:solidFill>
                    <a:schemeClr val="bg1"/>
                  </a:solidFill>
                  <a:latin typeface="+mj-lt"/>
                  <a:ea typeface="+mj-lt"/>
                  <a:cs typeface="+mj-lt"/>
                </a:rPr>
                <a:t>BALANCE SHEET</a:t>
              </a:r>
            </a:p>
            <a:p>
              <a:pPr marL="0" indent="0" algn="ctr"/>
              <a:r>
                <a:rPr lang="pt-BR" sz="2400" b="1">
                  <a:solidFill>
                    <a:schemeClr val="bg1"/>
                  </a:solidFill>
                  <a:latin typeface="+mj-lt"/>
                  <a:ea typeface="+mj-lt"/>
                  <a:cs typeface="+mj-lt"/>
                </a:rPr>
                <a:t>ASSETS</a:t>
              </a:r>
              <a:endParaRPr lang="en-US" sz="2400" b="1">
                <a:solidFill>
                  <a:schemeClr val="bg1"/>
                </a:solidFill>
                <a:latin typeface="+mj-lt"/>
                <a:ea typeface="+mj-lt"/>
                <a:cs typeface="+mj-lt"/>
              </a:endParaRPr>
            </a:p>
          </xdr:txBody>
        </xdr:sp>
      </xdr:grpSp>
      <xdr:grpSp>
        <xdr:nvGrpSpPr>
          <xdr:cNvPr id="3" name="Agrupar 2">
            <a:extLst>
              <a:ext uri="{FF2B5EF4-FFF2-40B4-BE49-F238E27FC236}">
                <a16:creationId xmlns:a16="http://schemas.microsoft.com/office/drawing/2014/main" id="{808E500C-1ACE-4F55-87FD-BFAC4F783470}"/>
              </a:ext>
            </a:extLst>
          </xdr:cNvPr>
          <xdr:cNvGrpSpPr/>
        </xdr:nvGrpSpPr>
        <xdr:grpSpPr>
          <a:xfrm>
            <a:off x="7307035" y="312965"/>
            <a:ext cx="1156608" cy="978590"/>
            <a:chOff x="8023397" y="421255"/>
            <a:chExt cx="1087484" cy="747926"/>
          </a:xfrm>
        </xdr:grpSpPr>
        <xdr:sp macro="" textlink="">
          <xdr:nvSpPr>
            <xdr:cNvPr id="4" name="Seta para a Direita 10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9711473E-087C-0A17-3293-263BA6314019}"/>
                </a:ext>
              </a:extLst>
            </xdr:cNvPr>
            <xdr:cNvSpPr/>
          </xdr:nvSpPr>
          <xdr:spPr>
            <a:xfrm rot="10800000">
              <a:off x="8023397" y="421255"/>
              <a:ext cx="696828" cy="376116"/>
            </a:xfrm>
            <a:prstGeom prst="rightArrow">
              <a:avLst>
                <a:gd name="adj1" fmla="val 53502"/>
                <a:gd name="adj2" fmla="val 45694"/>
              </a:avLst>
            </a:prstGeom>
            <a:solidFill>
              <a:srgbClr val="B8E53E"/>
            </a:solidFill>
            <a:ln w="9525" cap="flat" cmpd="sng" algn="ctr">
              <a:solidFill>
                <a:srgbClr val="00744D"/>
              </a:solidFill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1050" b="0" i="0" u="none" strike="noStrike" kern="0" cap="none" spc="0" normalizeH="0" baseline="0" noProof="0">
                <a:ln>
                  <a:noFill/>
                </a:ln>
                <a:solidFill>
                  <a:sysClr val="window" lastClr="FFFFFF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  <xdr:sp macro="" textlink="">
          <xdr:nvSpPr>
            <xdr:cNvPr id="5" name="Retângulo Arredondado 9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BBB81299-DFC9-01CC-93E5-D75730779154}"/>
                </a:ext>
              </a:extLst>
            </xdr:cNvPr>
            <xdr:cNvSpPr/>
          </xdr:nvSpPr>
          <xdr:spPr>
            <a:xfrm>
              <a:off x="8091654" y="474590"/>
              <a:ext cx="1019227" cy="694591"/>
            </a:xfrm>
            <a:prstGeom prst="roundRect">
              <a:avLst>
                <a:gd name="adj" fmla="val 9474"/>
              </a:avLst>
            </a:prstGeom>
            <a:noFill/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pt-BR" sz="1200" b="1" i="0" u="none" strike="noStrike" kern="0" cap="none" spc="0" normalizeH="0" baseline="0">
                  <a:ln>
                    <a:noFill/>
                  </a:ln>
                  <a:solidFill>
                    <a:srgbClr val="00744D"/>
                  </a:solidFill>
                  <a:effectLst/>
                  <a:uLnTx/>
                  <a:uFillTx/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INDEX</a:t>
              </a:r>
              <a:endParaRPr kumimoji="0" lang="pt-BR" sz="800" b="1" i="0" u="none" strike="noStrike" kern="0" cap="none" spc="0" normalizeH="0" baseline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  <a:p>
              <a:pPr marL="0" marR="0" lvl="0" indent="0" algn="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800" b="1" i="0" u="none" strike="noStrike" kern="0" cap="none" spc="0" normalizeH="0" baseline="0" noProof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6" name="Agrupar 5">
            <a:extLst>
              <a:ext uri="{FF2B5EF4-FFF2-40B4-BE49-F238E27FC236}">
                <a16:creationId xmlns:a16="http://schemas.microsoft.com/office/drawing/2014/main" id="{086D9B79-D356-4F38-ADC1-2DC10CBEEB33}"/>
              </a:ext>
            </a:extLst>
          </xdr:cNvPr>
          <xdr:cNvGrpSpPr/>
        </xdr:nvGrpSpPr>
        <xdr:grpSpPr>
          <a:xfrm>
            <a:off x="226359" y="530679"/>
            <a:ext cx="3564066" cy="256787"/>
            <a:chOff x="309718" y="635455"/>
            <a:chExt cx="3564066" cy="256787"/>
          </a:xfrm>
        </xdr:grpSpPr>
        <xdr:sp macro="" textlink="">
          <xdr:nvSpPr>
            <xdr:cNvPr id="7" name="CaixaDeTexto 10">
              <a:extLst>
                <a:ext uri="{FF2B5EF4-FFF2-40B4-BE49-F238E27FC236}">
                  <a16:creationId xmlns:a16="http://schemas.microsoft.com/office/drawing/2014/main" id="{6D4B7DDD-43EF-C270-C86D-51A5C49BC6C2}"/>
                </a:ext>
              </a:extLst>
            </xdr:cNvPr>
            <xdr:cNvSpPr txBox="1"/>
          </xdr:nvSpPr>
          <xdr:spPr>
            <a:xfrm>
              <a:off x="309718" y="635455"/>
              <a:ext cx="3564066" cy="188485"/>
            </a:xfrm>
            <a:prstGeom prst="rect">
              <a:avLst/>
            </a:prstGeom>
            <a:noFill/>
          </xdr:spPr>
          <xdr:txBody>
            <a:bodyPr wrap="square">
              <a:no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rtl="0"/>
              <a:r>
                <a:rPr kumimoji="0" lang="en-US" sz="2000" b="1" i="0" u="none" strike="noStrike" kern="0" cap="none" spc="0" normalizeH="0" baseline="0">
                  <a:ln>
                    <a:noFill/>
                  </a:ln>
                  <a:solidFill>
                    <a:srgbClr val="006C21"/>
                  </a:solidFill>
                  <a:effectLst/>
                  <a:uLnTx/>
                  <a:uFillTx/>
                  <a:latin typeface="Bradley Hand ITC" panose="03070402050302030203" pitchFamily="66" charset="0"/>
                  <a:cs typeface="Dreaming Outloud Script Pro" panose="020B0604020202020204" pitchFamily="66" charset="0"/>
                </a:rPr>
                <a:t>Transf    rming lives   </a:t>
              </a:r>
            </a:p>
            <a:p>
              <a:pPr rtl="0"/>
              <a:r>
                <a:rPr kumimoji="0" lang="en-US" sz="2000" b="1" i="0" u="none" strike="noStrike" kern="0" cap="none" spc="0" normalizeH="0" baseline="0">
                  <a:ln>
                    <a:noFill/>
                  </a:ln>
                  <a:solidFill>
                    <a:srgbClr val="006C21"/>
                  </a:solidFill>
                  <a:effectLst/>
                  <a:uLnTx/>
                  <a:uFillTx/>
                  <a:latin typeface="Bradley Hand ITC" panose="03070402050302030203" pitchFamily="66" charset="0"/>
                  <a:cs typeface="Dreaming Outloud Script Pro" panose="020B0604020202020204" pitchFamily="66" charset="0"/>
                </a:rPr>
                <a:t>with our energy</a:t>
              </a:r>
              <a:endParaRPr lang="en-US" sz="2000" b="1" kern="0">
                <a:solidFill>
                  <a:srgbClr val="006C21"/>
                </a:solidFill>
                <a:latin typeface="Bradley Hand ITC" panose="03070402050302030203" pitchFamily="66" charset="0"/>
                <a:cs typeface="Dreaming Outloud Script Pro" panose="020B0604020202020204" pitchFamily="66" charset="0"/>
              </a:endParaRPr>
            </a:p>
          </xdr:txBody>
        </xdr:sp>
        <xdr:pic>
          <xdr:nvPicPr>
            <xdr:cNvPr id="10" name="Imagem 9">
              <a:extLst>
                <a:ext uri="{FF2B5EF4-FFF2-40B4-BE49-F238E27FC236}">
                  <a16:creationId xmlns:a16="http://schemas.microsoft.com/office/drawing/2014/main" id="{9C949C01-E465-211E-3547-8946C430C1AD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4">
              <a:extLst>
                <a:ext uri="{BEBA8EAE-BF5A-486C-A8C5-ECC9F3942E4B}">
                  <a14:imgProps xmlns:a14="http://schemas.microsoft.com/office/drawing/2010/main">
                    <a14:imgLayer r:embed="rId5">
                      <a14:imgEffect>
                        <a14:backgroundRemoval t="10000" b="90000" l="10000" r="90000">
                          <a14:foregroundMark x1="66667" y1="19048" x2="63636" y2="23810"/>
                          <a14:foregroundMark x1="51515" y1="23810" x2="54545" y2="80952"/>
                          <a14:foregroundMark x1="87879" y1="42857" x2="15152" y2="38095"/>
                        </a14:backgroundRemoval>
                      </a14:imgEffect>
                    </a14:imgLayer>
                  </a14:imgProps>
                </a:ext>
              </a:extLst>
            </a:blip>
            <a:stretch>
              <a:fillRect/>
            </a:stretch>
          </xdr:blipFill>
          <xdr:spPr>
            <a:xfrm flipH="1">
              <a:off x="1138256" y="785282"/>
              <a:ext cx="102531" cy="101329"/>
            </a:xfrm>
            <a:prstGeom prst="rect">
              <a:avLst/>
            </a:prstGeom>
          </xdr:spPr>
        </xdr:pic>
        <xdr:sp macro="" textlink="">
          <xdr:nvSpPr>
            <xdr:cNvPr id="14" name="Retângulo: Cantos Arredondados 13">
              <a:extLst>
                <a:ext uri="{FF2B5EF4-FFF2-40B4-BE49-F238E27FC236}">
                  <a16:creationId xmlns:a16="http://schemas.microsoft.com/office/drawing/2014/main" id="{AC6C538C-6A3D-DDF1-425D-C56433B83E34}"/>
                </a:ext>
              </a:extLst>
            </xdr:cNvPr>
            <xdr:cNvSpPr/>
          </xdr:nvSpPr>
          <xdr:spPr>
            <a:xfrm>
              <a:off x="1034142" y="775607"/>
              <a:ext cx="215396" cy="116635"/>
            </a:xfrm>
            <a:prstGeom prst="roundRect">
              <a:avLst>
                <a:gd name="adj" fmla="val 42451"/>
              </a:avLst>
            </a:prstGeom>
            <a:noFill/>
            <a:ln w="12700" cap="flat" cmpd="sng" algn="ctr">
              <a:solidFill>
                <a:srgbClr val="006C21"/>
              </a:solidFill>
              <a:prstDash val="solid"/>
              <a:miter lim="800000"/>
            </a:ln>
            <a:effectLst/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en-US" sz="1100" b="0" i="0" u="none" strike="noStrike" kern="0" cap="none" spc="0" normalizeH="0" baseline="0">
                <a:ln>
                  <a:noFill/>
                </a:ln>
                <a:solidFill>
                  <a:srgbClr val="003300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</xdr:grp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13607</xdr:colOff>
      <xdr:row>0</xdr:row>
      <xdr:rowOff>9526</xdr:rowOff>
    </xdr:from>
    <xdr:to>
      <xdr:col>7</xdr:col>
      <xdr:colOff>27215</xdr:colOff>
      <xdr:row>7</xdr:row>
      <xdr:rowOff>40823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EBFADA8A-3A9C-6519-D824-F01117E90009}"/>
            </a:ext>
          </a:extLst>
        </xdr:cNvPr>
        <xdr:cNvGrpSpPr/>
      </xdr:nvGrpSpPr>
      <xdr:grpSpPr>
        <a:xfrm>
          <a:off x="13607" y="9526"/>
          <a:ext cx="10477501" cy="1283154"/>
          <a:chOff x="585107" y="9526"/>
          <a:chExt cx="15851084" cy="1283154"/>
        </a:xfrm>
      </xdr:grpSpPr>
      <xdr:grpSp>
        <xdr:nvGrpSpPr>
          <xdr:cNvPr id="11" name="Agrupar 10">
            <a:extLst>
              <a:ext uri="{FF2B5EF4-FFF2-40B4-BE49-F238E27FC236}">
                <a16:creationId xmlns:a16="http://schemas.microsoft.com/office/drawing/2014/main" id="{47459B81-FC02-3B9D-9508-53C2E2C36CB8}"/>
              </a:ext>
            </a:extLst>
          </xdr:cNvPr>
          <xdr:cNvGrpSpPr/>
        </xdr:nvGrpSpPr>
        <xdr:grpSpPr>
          <a:xfrm>
            <a:off x="585107" y="9526"/>
            <a:ext cx="15851084" cy="1283154"/>
            <a:chOff x="0" y="114300"/>
            <a:chExt cx="9078920" cy="1082842"/>
          </a:xfrm>
        </xdr:grpSpPr>
        <xdr:sp macro="" textlink="">
          <xdr:nvSpPr>
            <xdr:cNvPr id="13" name="Retângulo 12">
              <a:extLst>
                <a:ext uri="{FF2B5EF4-FFF2-40B4-BE49-F238E27FC236}">
                  <a16:creationId xmlns:a16="http://schemas.microsoft.com/office/drawing/2014/main" id="{DBA261B7-B244-DE63-FB5A-53A21E9B1C61}"/>
                </a:ext>
              </a:extLst>
            </xdr:cNvPr>
            <xdr:cNvSpPr/>
          </xdr:nvSpPr>
          <xdr:spPr>
            <a:xfrm>
              <a:off x="0" y="114300"/>
              <a:ext cx="9071516" cy="1082842"/>
            </a:xfrm>
            <a:prstGeom prst="rect">
              <a:avLst/>
            </a:prstGeom>
            <a:gradFill flip="none" rotWithShape="1">
              <a:gsLst>
                <a:gs pos="14536">
                  <a:srgbClr val="B8E53E"/>
                </a:gs>
                <a:gs pos="1000">
                  <a:srgbClr val="D7F83C"/>
                </a:gs>
                <a:gs pos="95000">
                  <a:srgbClr val="00744D"/>
                </a:gs>
              </a:gsLst>
              <a:lin ang="16200000" scaled="1"/>
              <a:tileRect/>
            </a:gra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/>
            </a:p>
          </xdr:txBody>
        </xdr:sp>
        <xdr:pic>
          <xdr:nvPicPr>
            <xdr:cNvPr id="14" name="Elements">
              <a:extLst>
                <a:ext uri="{FF2B5EF4-FFF2-40B4-BE49-F238E27FC236}">
                  <a16:creationId xmlns:a16="http://schemas.microsoft.com/office/drawing/2014/main" id="{CF09B2ED-3108-5E2C-A2F3-DABDCAB533CC}"/>
                </a:ext>
              </a:extLst>
            </xdr:cNvPr>
            <xdr:cNvPicPr>
              <a:picLocks/>
            </xdr:cNvPicPr>
          </xdr:nvPicPr>
          <xdr:blipFill rotWithShape="1">
            <a:blip xmlns:r="http://schemas.openxmlformats.org/officeDocument/2006/relationships" r:embed="rId1" cstate="email">
              <a:alphaModFix amt="31000"/>
              <a:extLst>
                <a:ext uri="{28A0092B-C50C-407E-A947-70E740481C1C}">
                  <a14:useLocalDpi xmlns:a14="http://schemas.microsoft.com/office/drawing/2010/main"/>
                </a:ext>
              </a:extLst>
            </a:blip>
            <a:srcRect l="583" t="47588" r="15070" b="9748"/>
            <a:stretch/>
          </xdr:blipFill>
          <xdr:spPr>
            <a:xfrm>
              <a:off x="2426370" y="165099"/>
              <a:ext cx="6652550" cy="930442"/>
            </a:xfrm>
            <a:prstGeom prst="rect">
              <a:avLst/>
            </a:prstGeom>
          </xdr:spPr>
        </xdr:pic>
        <xdr:grpSp>
          <xdr:nvGrpSpPr>
            <xdr:cNvPr id="15" name="Agrupar 14">
              <a:extLst>
                <a:ext uri="{FF2B5EF4-FFF2-40B4-BE49-F238E27FC236}">
                  <a16:creationId xmlns:a16="http://schemas.microsoft.com/office/drawing/2014/main" id="{BB66ED6D-D704-09DE-E979-1C76D578A80A}"/>
                </a:ext>
              </a:extLst>
            </xdr:cNvPr>
            <xdr:cNvGrpSpPr/>
          </xdr:nvGrpSpPr>
          <xdr:grpSpPr>
            <a:xfrm>
              <a:off x="166794" y="265596"/>
              <a:ext cx="1255946" cy="302186"/>
              <a:chOff x="6118195" y="543218"/>
              <a:chExt cx="5181503" cy="1290478"/>
            </a:xfrm>
          </xdr:grpSpPr>
          <xdr:sp macro="" textlink="">
            <xdr:nvSpPr>
              <xdr:cNvPr id="21" name="Forma Livre: Forma 20">
                <a:extLst>
                  <a:ext uri="{FF2B5EF4-FFF2-40B4-BE49-F238E27FC236}">
                    <a16:creationId xmlns:a16="http://schemas.microsoft.com/office/drawing/2014/main" id="{D897BF16-C8C0-1054-D60E-43DEE7F65340}"/>
                  </a:ext>
                </a:extLst>
              </xdr:cNvPr>
              <xdr:cNvSpPr/>
            </xdr:nvSpPr>
            <xdr:spPr>
              <a:xfrm>
                <a:off x="7513226" y="1037121"/>
                <a:ext cx="513968" cy="303752"/>
              </a:xfrm>
              <a:custGeom>
                <a:avLst/>
                <a:gdLst>
                  <a:gd name="connsiteX0" fmla="*/ 153257 w 513968"/>
                  <a:gd name="connsiteY0" fmla="*/ 95 h 303752"/>
                  <a:gd name="connsiteX1" fmla="*/ 0 w 513968"/>
                  <a:gd name="connsiteY1" fmla="*/ 151829 h 303752"/>
                  <a:gd name="connsiteX2" fmla="*/ 152971 w 513968"/>
                  <a:gd name="connsiteY2" fmla="*/ 303752 h 303752"/>
                  <a:gd name="connsiteX3" fmla="*/ 360807 w 513968"/>
                  <a:gd name="connsiteY3" fmla="*/ 303467 h 303752"/>
                  <a:gd name="connsiteX4" fmla="*/ 513969 w 513968"/>
                  <a:gd name="connsiteY4" fmla="*/ 151733 h 303752"/>
                  <a:gd name="connsiteX5" fmla="*/ 360902 w 513968"/>
                  <a:gd name="connsiteY5" fmla="*/ 0 h 303752"/>
                  <a:gd name="connsiteX6" fmla="*/ 153162 w 513968"/>
                  <a:gd name="connsiteY6" fmla="*/ 0 h 303752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  <a:cxn ang="0">
                    <a:pos x="connsiteX2" y="connsiteY2"/>
                  </a:cxn>
                  <a:cxn ang="0">
                    <a:pos x="connsiteX3" y="connsiteY3"/>
                  </a:cxn>
                  <a:cxn ang="0">
                    <a:pos x="connsiteX4" y="connsiteY4"/>
                  </a:cxn>
                  <a:cxn ang="0">
                    <a:pos x="connsiteX5" y="connsiteY5"/>
                  </a:cxn>
                  <a:cxn ang="0">
                    <a:pos x="connsiteX6" y="connsiteY6"/>
                  </a:cxn>
                </a:cxnLst>
                <a:rect l="l" t="t" r="r" b="b"/>
                <a:pathLst>
                  <a:path w="513968" h="303752">
                    <a:moveTo>
                      <a:pt x="153257" y="95"/>
                    </a:moveTo>
                    <a:cubicBezTo>
                      <a:pt x="68580" y="95"/>
                      <a:pt x="0" y="68104"/>
                      <a:pt x="0" y="151829"/>
                    </a:cubicBezTo>
                    <a:cubicBezTo>
                      <a:pt x="0" y="235553"/>
                      <a:pt x="68294" y="303752"/>
                      <a:pt x="152971" y="303752"/>
                    </a:cubicBezTo>
                    <a:lnTo>
                      <a:pt x="360807" y="303467"/>
                    </a:lnTo>
                    <a:cubicBezTo>
                      <a:pt x="445484" y="303467"/>
                      <a:pt x="513969" y="235458"/>
                      <a:pt x="513969" y="151733"/>
                    </a:cubicBezTo>
                    <a:cubicBezTo>
                      <a:pt x="513969" y="68009"/>
                      <a:pt x="445484" y="0"/>
                      <a:pt x="360902" y="0"/>
                    </a:cubicBezTo>
                    <a:lnTo>
                      <a:pt x="153162" y="0"/>
                    </a:lnTo>
                    <a:close/>
                  </a:path>
                </a:pathLst>
              </a:custGeom>
              <a:gradFill>
                <a:gsLst>
                  <a:gs pos="10000">
                    <a:srgbClr val="FFFF00"/>
                  </a:gs>
                  <a:gs pos="90000">
                    <a:srgbClr val="46D232"/>
                  </a:gs>
                </a:gsLst>
                <a:lin ang="0" scaled="1"/>
              </a:gradFill>
              <a:ln w="9525" cap="flat">
                <a:noFill/>
                <a:prstDash val="solid"/>
                <a:miter/>
              </a:ln>
            </xdr:spPr>
            <xdr:txBody>
              <a:bodyPr wrap="square" rtlCol="0" anchor="ctr"/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pt-BR"/>
              </a:p>
            </xdr:txBody>
          </xdr:sp>
          <xdr:grpSp>
            <xdr:nvGrpSpPr>
              <xdr:cNvPr id="22" name="Gráfico 1">
                <a:extLst>
                  <a:ext uri="{FF2B5EF4-FFF2-40B4-BE49-F238E27FC236}">
                    <a16:creationId xmlns:a16="http://schemas.microsoft.com/office/drawing/2014/main" id="{716ED961-84FC-FCC5-2B5B-36D23EF6118E}"/>
                  </a:ext>
                </a:extLst>
              </xdr:cNvPr>
              <xdr:cNvGrpSpPr/>
            </xdr:nvGrpSpPr>
            <xdr:grpSpPr>
              <a:xfrm>
                <a:off x="6118195" y="543218"/>
                <a:ext cx="5181503" cy="1290478"/>
                <a:chOff x="6118195" y="543218"/>
                <a:chExt cx="5181503" cy="1290478"/>
              </a:xfrm>
              <a:solidFill>
                <a:schemeClr val="accent1"/>
              </a:solidFill>
            </xdr:grpSpPr>
            <xdr:sp macro="" textlink="">
              <xdr:nvSpPr>
                <xdr:cNvPr id="23" name="Forma Livre: Forma 22">
                  <a:extLst>
                    <a:ext uri="{FF2B5EF4-FFF2-40B4-BE49-F238E27FC236}">
                      <a16:creationId xmlns:a16="http://schemas.microsoft.com/office/drawing/2014/main" id="{0E50B02D-6E6E-242B-91A6-D9694932FE74}"/>
                    </a:ext>
                  </a:extLst>
                </xdr:cNvPr>
                <xdr:cNvSpPr/>
              </xdr:nvSpPr>
              <xdr:spPr>
                <a:xfrm>
                  <a:off x="9627871" y="543726"/>
                  <a:ext cx="306228" cy="1289399"/>
                </a:xfrm>
                <a:custGeom>
                  <a:avLst/>
                  <a:gdLst>
                    <a:gd name="connsiteX0" fmla="*/ 306038 w 306228"/>
                    <a:gd name="connsiteY0" fmla="*/ 1138142 h 1289399"/>
                    <a:gd name="connsiteX1" fmla="*/ 152971 w 306228"/>
                    <a:gd name="connsiteY1" fmla="*/ 1289399 h 1289399"/>
                    <a:gd name="connsiteX2" fmla="*/ 0 w 306228"/>
                    <a:gd name="connsiteY2" fmla="*/ 1138142 h 1289399"/>
                    <a:gd name="connsiteX3" fmla="*/ 0 w 306228"/>
                    <a:gd name="connsiteY3" fmla="*/ 151733 h 1289399"/>
                    <a:gd name="connsiteX4" fmla="*/ 152971 w 306228"/>
                    <a:gd name="connsiteY4" fmla="*/ 0 h 1289399"/>
                    <a:gd name="connsiteX5" fmla="*/ 306038 w 306228"/>
                    <a:gd name="connsiteY5" fmla="*/ 151257 h 1289399"/>
                    <a:gd name="connsiteX6" fmla="*/ 306229 w 306228"/>
                    <a:gd name="connsiteY6" fmla="*/ 1138142 h 1289399"/>
                    <a:gd name="connsiteX7" fmla="*/ 306038 w 306228"/>
                    <a:gd name="connsiteY7" fmla="*/ 1138142 h 1289399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</a:cxnLst>
                  <a:rect l="l" t="t" r="r" b="b"/>
                  <a:pathLst>
                    <a:path w="306228" h="1289399">
                      <a:moveTo>
                        <a:pt x="306038" y="1138142"/>
                      </a:moveTo>
                      <a:cubicBezTo>
                        <a:pt x="305848" y="1221867"/>
                        <a:pt x="237554" y="1289399"/>
                        <a:pt x="152971" y="1289399"/>
                      </a:cubicBezTo>
                      <a:cubicBezTo>
                        <a:pt x="68389" y="1289399"/>
                        <a:pt x="190" y="1221867"/>
                        <a:pt x="0" y="1138142"/>
                      </a:cubicBezTo>
                      <a:lnTo>
                        <a:pt x="0" y="151733"/>
                      </a:lnTo>
                      <a:cubicBezTo>
                        <a:pt x="286" y="67723"/>
                        <a:pt x="68485" y="0"/>
                        <a:pt x="152971" y="0"/>
                      </a:cubicBezTo>
                      <a:cubicBezTo>
                        <a:pt x="237458" y="0"/>
                        <a:pt x="305848" y="67723"/>
                        <a:pt x="306038" y="151257"/>
                      </a:cubicBezTo>
                      <a:lnTo>
                        <a:pt x="306229" y="1138142"/>
                      </a:lnTo>
                      <a:lnTo>
                        <a:pt x="306038" y="1138142"/>
                      </a:lnTo>
                      <a:close/>
                    </a:path>
                  </a:pathLst>
                </a:custGeom>
                <a:solidFill>
                  <a:schemeClr val="bg1"/>
                </a:solidFill>
                <a:ln w="9525" cap="flat">
                  <a:noFill/>
                  <a:prstDash val="solid"/>
                  <a:miter/>
                </a:ln>
              </xdr:spPr>
              <xdr:txBody>
                <a:bodyPr wrap="square" rtlCol="0" anchor="ctr"/>
                <a:lstStyle>
                  <a:defPPr>
                    <a:defRPr lang="pt-BR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pt-BR"/>
                </a:p>
              </xdr:txBody>
            </xdr:sp>
            <xdr:sp macro="" textlink="">
              <xdr:nvSpPr>
                <xdr:cNvPr id="24" name="Forma Livre: Forma 23">
                  <a:extLst>
                    <a:ext uri="{FF2B5EF4-FFF2-40B4-BE49-F238E27FC236}">
                      <a16:creationId xmlns:a16="http://schemas.microsoft.com/office/drawing/2014/main" id="{6A4CE374-B153-71E0-79C5-FF58C5023FA1}"/>
                    </a:ext>
                  </a:extLst>
                </xdr:cNvPr>
                <xdr:cNvSpPr/>
              </xdr:nvSpPr>
              <xdr:spPr>
                <a:xfrm>
                  <a:off x="9998203" y="543250"/>
                  <a:ext cx="1301495" cy="1290446"/>
                </a:xfrm>
                <a:custGeom>
                  <a:avLst/>
                  <a:gdLst>
                    <a:gd name="connsiteX0" fmla="*/ 974122 w 1301495"/>
                    <a:gd name="connsiteY0" fmla="*/ 85344 h 1290446"/>
                    <a:gd name="connsiteX1" fmla="*/ 1052418 w 1301495"/>
                    <a:gd name="connsiteY1" fmla="*/ 217932 h 1290446"/>
                    <a:gd name="connsiteX2" fmla="*/ 899446 w 1301495"/>
                    <a:gd name="connsiteY2" fmla="*/ 369761 h 1290446"/>
                    <a:gd name="connsiteX3" fmla="*/ 818674 w 1301495"/>
                    <a:gd name="connsiteY3" fmla="*/ 346996 h 1290446"/>
                    <a:gd name="connsiteX4" fmla="*/ 650367 w 1301495"/>
                    <a:gd name="connsiteY4" fmla="*/ 303752 h 1290446"/>
                    <a:gd name="connsiteX5" fmla="*/ 305848 w 1301495"/>
                    <a:gd name="connsiteY5" fmla="*/ 645224 h 1290446"/>
                    <a:gd name="connsiteX6" fmla="*/ 650367 w 1301495"/>
                    <a:gd name="connsiteY6" fmla="*/ 986981 h 1290446"/>
                    <a:gd name="connsiteX7" fmla="*/ 958977 w 1301495"/>
                    <a:gd name="connsiteY7" fmla="*/ 797243 h 1290446"/>
                    <a:gd name="connsiteX8" fmla="*/ 650748 w 1301495"/>
                    <a:gd name="connsiteY8" fmla="*/ 797243 h 1290446"/>
                    <a:gd name="connsiteX9" fmla="*/ 497586 w 1301495"/>
                    <a:gd name="connsiteY9" fmla="*/ 645319 h 1290446"/>
                    <a:gd name="connsiteX10" fmla="*/ 650748 w 1301495"/>
                    <a:gd name="connsiteY10" fmla="*/ 493681 h 1290446"/>
                    <a:gd name="connsiteX11" fmla="*/ 1148239 w 1301495"/>
                    <a:gd name="connsiteY11" fmla="*/ 493395 h 1290446"/>
                    <a:gd name="connsiteX12" fmla="*/ 1301496 w 1301495"/>
                    <a:gd name="connsiteY12" fmla="*/ 645224 h 1290446"/>
                    <a:gd name="connsiteX13" fmla="*/ 650653 w 1301495"/>
                    <a:gd name="connsiteY13" fmla="*/ 1290447 h 1290446"/>
                    <a:gd name="connsiteX14" fmla="*/ 0 w 1301495"/>
                    <a:gd name="connsiteY14" fmla="*/ 645224 h 1290446"/>
                    <a:gd name="connsiteX15" fmla="*/ 650748 w 1301495"/>
                    <a:gd name="connsiteY15" fmla="*/ 0 h 1290446"/>
                    <a:gd name="connsiteX16" fmla="*/ 974217 w 1301495"/>
                    <a:gd name="connsiteY16" fmla="*/ 85153 h 1290446"/>
                    <a:gd name="connsiteX17" fmla="*/ 974026 w 1301495"/>
                    <a:gd name="connsiteY17" fmla="*/ 85344 h 1290446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  <a:cxn ang="0">
                      <a:pos x="connsiteX11" y="connsiteY11"/>
                    </a:cxn>
                    <a:cxn ang="0">
                      <a:pos x="connsiteX12" y="connsiteY12"/>
                    </a:cxn>
                    <a:cxn ang="0">
                      <a:pos x="connsiteX13" y="connsiteY13"/>
                    </a:cxn>
                    <a:cxn ang="0">
                      <a:pos x="connsiteX14" y="connsiteY14"/>
                    </a:cxn>
                    <a:cxn ang="0">
                      <a:pos x="connsiteX15" y="connsiteY15"/>
                    </a:cxn>
                    <a:cxn ang="0">
                      <a:pos x="connsiteX16" y="connsiteY16"/>
                    </a:cxn>
                    <a:cxn ang="0">
                      <a:pos x="connsiteX17" y="connsiteY17"/>
                    </a:cxn>
                  </a:cxnLst>
                  <a:rect l="l" t="t" r="r" b="b"/>
                  <a:pathLst>
                    <a:path w="1301495" h="1290446">
                      <a:moveTo>
                        <a:pt x="974122" y="85344"/>
                      </a:moveTo>
                      <a:cubicBezTo>
                        <a:pt x="1020794" y="111347"/>
                        <a:pt x="1052418" y="160877"/>
                        <a:pt x="1052418" y="217932"/>
                      </a:cubicBezTo>
                      <a:cubicBezTo>
                        <a:pt x="1052418" y="301752"/>
                        <a:pt x="983932" y="369761"/>
                        <a:pt x="899446" y="369761"/>
                      </a:cubicBezTo>
                      <a:cubicBezTo>
                        <a:pt x="869823" y="369761"/>
                        <a:pt x="842105" y="361474"/>
                        <a:pt x="818674" y="346996"/>
                      </a:cubicBezTo>
                      <a:cubicBezTo>
                        <a:pt x="768667" y="319278"/>
                        <a:pt x="711422" y="303752"/>
                        <a:pt x="650367" y="303752"/>
                      </a:cubicBezTo>
                      <a:cubicBezTo>
                        <a:pt x="459962" y="303752"/>
                        <a:pt x="305848" y="456533"/>
                        <a:pt x="305848" y="645224"/>
                      </a:cubicBezTo>
                      <a:cubicBezTo>
                        <a:pt x="305848" y="833914"/>
                        <a:pt x="459962" y="986981"/>
                        <a:pt x="650367" y="986981"/>
                      </a:cubicBezTo>
                      <a:cubicBezTo>
                        <a:pt x="785622" y="986981"/>
                        <a:pt x="902684" y="909733"/>
                        <a:pt x="958977" y="797243"/>
                      </a:cubicBezTo>
                      <a:lnTo>
                        <a:pt x="650748" y="797243"/>
                      </a:lnTo>
                      <a:cubicBezTo>
                        <a:pt x="566356" y="797243"/>
                        <a:pt x="497586" y="729329"/>
                        <a:pt x="497586" y="645319"/>
                      </a:cubicBezTo>
                      <a:cubicBezTo>
                        <a:pt x="497586" y="561308"/>
                        <a:pt x="566356" y="493681"/>
                        <a:pt x="650748" y="493681"/>
                      </a:cubicBezTo>
                      <a:cubicBezTo>
                        <a:pt x="982408" y="493681"/>
                        <a:pt x="1148239" y="493586"/>
                        <a:pt x="1148239" y="493395"/>
                      </a:cubicBezTo>
                      <a:cubicBezTo>
                        <a:pt x="1233011" y="493681"/>
                        <a:pt x="1301496" y="561499"/>
                        <a:pt x="1301496" y="645224"/>
                      </a:cubicBezTo>
                      <a:cubicBezTo>
                        <a:pt x="1301496" y="1001649"/>
                        <a:pt x="1010126" y="1290447"/>
                        <a:pt x="650653" y="1290447"/>
                      </a:cubicBezTo>
                      <a:cubicBezTo>
                        <a:pt x="291179" y="1290447"/>
                        <a:pt x="0" y="1001649"/>
                        <a:pt x="0" y="645224"/>
                      </a:cubicBezTo>
                      <a:cubicBezTo>
                        <a:pt x="0" y="288798"/>
                        <a:pt x="291465" y="0"/>
                        <a:pt x="650748" y="0"/>
                      </a:cubicBezTo>
                      <a:cubicBezTo>
                        <a:pt x="768382" y="0"/>
                        <a:pt x="878681" y="30956"/>
                        <a:pt x="974217" y="85153"/>
                      </a:cubicBezTo>
                      <a:lnTo>
                        <a:pt x="974026" y="85344"/>
                      </a:lnTo>
                      <a:close/>
                    </a:path>
                  </a:pathLst>
                </a:custGeom>
                <a:solidFill>
                  <a:schemeClr val="bg1"/>
                </a:solidFill>
                <a:ln w="9525" cap="flat">
                  <a:noFill/>
                  <a:prstDash val="solid"/>
                  <a:miter/>
                </a:ln>
              </xdr:spPr>
              <xdr:txBody>
                <a:bodyPr wrap="square" rtlCol="0" anchor="ctr"/>
                <a:lstStyle>
                  <a:defPPr>
                    <a:defRPr lang="pt-BR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pt-BR"/>
                </a:p>
              </xdr:txBody>
            </xdr:sp>
            <xdr:sp macro="" textlink="">
              <xdr:nvSpPr>
                <xdr:cNvPr id="25" name="Forma Livre: Forma 24">
                  <a:extLst>
                    <a:ext uri="{FF2B5EF4-FFF2-40B4-BE49-F238E27FC236}">
                      <a16:creationId xmlns:a16="http://schemas.microsoft.com/office/drawing/2014/main" id="{6B207982-AF0F-7375-73B4-FF9FD0AD6EE4}"/>
                    </a:ext>
                  </a:extLst>
                </xdr:cNvPr>
                <xdr:cNvSpPr/>
              </xdr:nvSpPr>
              <xdr:spPr>
                <a:xfrm>
                  <a:off x="6118195" y="543345"/>
                  <a:ext cx="2060543" cy="1290066"/>
                </a:xfrm>
                <a:custGeom>
                  <a:avLst/>
                  <a:gdLst>
                    <a:gd name="connsiteX0" fmla="*/ 993362 w 2060543"/>
                    <a:gd name="connsiteY0" fmla="*/ 96774 h 1290066"/>
                    <a:gd name="connsiteX1" fmla="*/ 1067372 w 2060543"/>
                    <a:gd name="connsiteY1" fmla="*/ 227457 h 1290066"/>
                    <a:gd name="connsiteX2" fmla="*/ 914210 w 2060543"/>
                    <a:gd name="connsiteY2" fmla="*/ 379381 h 1290066"/>
                    <a:gd name="connsiteX3" fmla="*/ 831628 w 2060543"/>
                    <a:gd name="connsiteY3" fmla="*/ 354330 h 1290066"/>
                    <a:gd name="connsiteX4" fmla="*/ 650748 w 2060543"/>
                    <a:gd name="connsiteY4" fmla="*/ 303657 h 1290066"/>
                    <a:gd name="connsiteX5" fmla="*/ 306229 w 2060543"/>
                    <a:gd name="connsiteY5" fmla="*/ 645128 h 1290066"/>
                    <a:gd name="connsiteX6" fmla="*/ 650748 w 2060543"/>
                    <a:gd name="connsiteY6" fmla="*/ 986885 h 1290066"/>
                    <a:gd name="connsiteX7" fmla="*/ 980408 w 2060543"/>
                    <a:gd name="connsiteY7" fmla="*/ 745141 h 1290066"/>
                    <a:gd name="connsiteX8" fmla="*/ 1173766 w 2060543"/>
                    <a:gd name="connsiteY8" fmla="*/ 118205 h 1290066"/>
                    <a:gd name="connsiteX9" fmla="*/ 1320165 w 2060543"/>
                    <a:gd name="connsiteY9" fmla="*/ 12573 h 1290066"/>
                    <a:gd name="connsiteX10" fmla="*/ 1907477 w 2060543"/>
                    <a:gd name="connsiteY10" fmla="*/ 12573 h 1290066"/>
                    <a:gd name="connsiteX11" fmla="*/ 2060543 w 2060543"/>
                    <a:gd name="connsiteY11" fmla="*/ 164402 h 1290066"/>
                    <a:gd name="connsiteX12" fmla="*/ 1907477 w 2060543"/>
                    <a:gd name="connsiteY12" fmla="*/ 316135 h 1290066"/>
                    <a:gd name="connsiteX13" fmla="*/ 1479995 w 2060543"/>
                    <a:gd name="connsiteY13" fmla="*/ 316135 h 1290066"/>
                    <a:gd name="connsiteX14" fmla="*/ 1419511 w 2060543"/>
                    <a:gd name="connsiteY14" fmla="*/ 358902 h 1290066"/>
                    <a:gd name="connsiteX15" fmla="*/ 1273683 w 2060543"/>
                    <a:gd name="connsiteY15" fmla="*/ 831723 h 1290066"/>
                    <a:gd name="connsiteX16" fmla="*/ 650748 w 2060543"/>
                    <a:gd name="connsiteY16" fmla="*/ 1290066 h 1290066"/>
                    <a:gd name="connsiteX17" fmla="*/ 0 w 2060543"/>
                    <a:gd name="connsiteY17" fmla="*/ 645033 h 1290066"/>
                    <a:gd name="connsiteX18" fmla="*/ 650653 w 2060543"/>
                    <a:gd name="connsiteY18" fmla="*/ 0 h 1290066"/>
                    <a:gd name="connsiteX19" fmla="*/ 993362 w 2060543"/>
                    <a:gd name="connsiteY19" fmla="*/ 96679 h 1290066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  <a:cxn ang="0">
                      <a:pos x="connsiteX11" y="connsiteY11"/>
                    </a:cxn>
                    <a:cxn ang="0">
                      <a:pos x="connsiteX12" y="connsiteY12"/>
                    </a:cxn>
                    <a:cxn ang="0">
                      <a:pos x="connsiteX13" y="connsiteY13"/>
                    </a:cxn>
                    <a:cxn ang="0">
                      <a:pos x="connsiteX14" y="connsiteY14"/>
                    </a:cxn>
                    <a:cxn ang="0">
                      <a:pos x="connsiteX15" y="connsiteY15"/>
                    </a:cxn>
                    <a:cxn ang="0">
                      <a:pos x="connsiteX16" y="connsiteY16"/>
                    </a:cxn>
                    <a:cxn ang="0">
                      <a:pos x="connsiteX17" y="connsiteY17"/>
                    </a:cxn>
                    <a:cxn ang="0">
                      <a:pos x="connsiteX18" y="connsiteY18"/>
                    </a:cxn>
                    <a:cxn ang="0">
                      <a:pos x="connsiteX19" y="connsiteY19"/>
                    </a:cxn>
                  </a:cxnLst>
                  <a:rect l="l" t="t" r="r" b="b"/>
                  <a:pathLst>
                    <a:path w="2060543" h="1290066">
                      <a:moveTo>
                        <a:pt x="993362" y="96774"/>
                      </a:moveTo>
                      <a:cubicBezTo>
                        <a:pt x="1038511" y="123158"/>
                        <a:pt x="1067372" y="171926"/>
                        <a:pt x="1067372" y="227457"/>
                      </a:cubicBezTo>
                      <a:cubicBezTo>
                        <a:pt x="1067372" y="311468"/>
                        <a:pt x="998696" y="379381"/>
                        <a:pt x="914210" y="379381"/>
                      </a:cubicBezTo>
                      <a:cubicBezTo>
                        <a:pt x="883730" y="379381"/>
                        <a:pt x="855726" y="369665"/>
                        <a:pt x="831628" y="354330"/>
                      </a:cubicBezTo>
                      <a:cubicBezTo>
                        <a:pt x="778764" y="322231"/>
                        <a:pt x="717042" y="303657"/>
                        <a:pt x="650748" y="303657"/>
                      </a:cubicBezTo>
                      <a:cubicBezTo>
                        <a:pt x="460343" y="303657"/>
                        <a:pt x="306229" y="456533"/>
                        <a:pt x="306229" y="645128"/>
                      </a:cubicBezTo>
                      <a:cubicBezTo>
                        <a:pt x="306229" y="833723"/>
                        <a:pt x="460343" y="986885"/>
                        <a:pt x="650748" y="986885"/>
                      </a:cubicBezTo>
                      <a:cubicBezTo>
                        <a:pt x="806863" y="986885"/>
                        <a:pt x="937832" y="886111"/>
                        <a:pt x="980408" y="745141"/>
                      </a:cubicBezTo>
                      <a:lnTo>
                        <a:pt x="1173766" y="118205"/>
                      </a:lnTo>
                      <a:cubicBezTo>
                        <a:pt x="1193387" y="56959"/>
                        <a:pt x="1252157" y="12573"/>
                        <a:pt x="1320165" y="12573"/>
                      </a:cubicBezTo>
                      <a:lnTo>
                        <a:pt x="1907477" y="12573"/>
                      </a:lnTo>
                      <a:cubicBezTo>
                        <a:pt x="1991868" y="12573"/>
                        <a:pt x="2060543" y="80486"/>
                        <a:pt x="2060543" y="164402"/>
                      </a:cubicBezTo>
                      <a:cubicBezTo>
                        <a:pt x="2060543" y="248317"/>
                        <a:pt x="1991963" y="316135"/>
                        <a:pt x="1907477" y="316135"/>
                      </a:cubicBezTo>
                      <a:lnTo>
                        <a:pt x="1479995" y="316135"/>
                      </a:lnTo>
                      <a:cubicBezTo>
                        <a:pt x="1452086" y="316135"/>
                        <a:pt x="1427988" y="334137"/>
                        <a:pt x="1419511" y="358902"/>
                      </a:cubicBezTo>
                      <a:lnTo>
                        <a:pt x="1273683" y="831723"/>
                      </a:lnTo>
                      <a:cubicBezTo>
                        <a:pt x="1193006" y="1096994"/>
                        <a:pt x="944499" y="1290066"/>
                        <a:pt x="650748" y="1290066"/>
                      </a:cubicBezTo>
                      <a:cubicBezTo>
                        <a:pt x="291179" y="1290257"/>
                        <a:pt x="0" y="1001459"/>
                        <a:pt x="0" y="645033"/>
                      </a:cubicBezTo>
                      <a:cubicBezTo>
                        <a:pt x="0" y="288608"/>
                        <a:pt x="291179" y="0"/>
                        <a:pt x="650653" y="0"/>
                      </a:cubicBezTo>
                      <a:cubicBezTo>
                        <a:pt x="776383" y="0"/>
                        <a:pt x="893636" y="35243"/>
                        <a:pt x="993362" y="96679"/>
                      </a:cubicBezTo>
                    </a:path>
                  </a:pathLst>
                </a:custGeom>
                <a:solidFill>
                  <a:schemeClr val="bg1"/>
                </a:solidFill>
                <a:ln w="9525" cap="flat">
                  <a:noFill/>
                  <a:prstDash val="solid"/>
                  <a:miter/>
                </a:ln>
              </xdr:spPr>
              <xdr:txBody>
                <a:bodyPr wrap="square" rtlCol="0" anchor="ctr"/>
                <a:lstStyle>
                  <a:defPPr>
                    <a:defRPr lang="pt-BR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pt-BR"/>
                </a:p>
              </xdr:txBody>
            </xdr:sp>
            <xdr:sp macro="" textlink="">
              <xdr:nvSpPr>
                <xdr:cNvPr id="26" name="Forma Livre: Forma 25">
                  <a:extLst>
                    <a:ext uri="{FF2B5EF4-FFF2-40B4-BE49-F238E27FC236}">
                      <a16:creationId xmlns:a16="http://schemas.microsoft.com/office/drawing/2014/main" id="{879E14B5-DD9F-1448-4F97-DC054FC50C46}"/>
                    </a:ext>
                  </a:extLst>
                </xdr:cNvPr>
                <xdr:cNvSpPr/>
              </xdr:nvSpPr>
              <xdr:spPr>
                <a:xfrm>
                  <a:off x="7363207" y="543218"/>
                  <a:ext cx="2200941" cy="1290192"/>
                </a:xfrm>
                <a:custGeom>
                  <a:avLst/>
                  <a:gdLst>
                    <a:gd name="connsiteX0" fmla="*/ 640175 w 2200941"/>
                    <a:gd name="connsiteY0" fmla="*/ 929576 h 1290192"/>
                    <a:gd name="connsiteX1" fmla="*/ 640366 w 2200941"/>
                    <a:gd name="connsiteY1" fmla="*/ 929005 h 1290192"/>
                    <a:gd name="connsiteX2" fmla="*/ 892683 w 2200941"/>
                    <a:gd name="connsiteY2" fmla="*/ 109855 h 1290192"/>
                    <a:gd name="connsiteX3" fmla="*/ 1039654 w 2200941"/>
                    <a:gd name="connsiteY3" fmla="*/ 508 h 1290192"/>
                    <a:gd name="connsiteX4" fmla="*/ 1053560 w 2200941"/>
                    <a:gd name="connsiteY4" fmla="*/ 127 h 1290192"/>
                    <a:gd name="connsiteX5" fmla="*/ 1071943 w 2200941"/>
                    <a:gd name="connsiteY5" fmla="*/ 127 h 1290192"/>
                    <a:gd name="connsiteX6" fmla="*/ 1217962 w 2200941"/>
                    <a:gd name="connsiteY6" fmla="*/ 106807 h 1290192"/>
                    <a:gd name="connsiteX7" fmla="*/ 1391984 w 2200941"/>
                    <a:gd name="connsiteY7" fmla="*/ 671735 h 1290192"/>
                    <a:gd name="connsiteX8" fmla="*/ 1564386 w 2200941"/>
                    <a:gd name="connsiteY8" fmla="*/ 111855 h 1290192"/>
                    <a:gd name="connsiteX9" fmla="*/ 1711928 w 2200941"/>
                    <a:gd name="connsiteY9" fmla="*/ 603 h 1290192"/>
                    <a:gd name="connsiteX10" fmla="*/ 1725930 w 2200941"/>
                    <a:gd name="connsiteY10" fmla="*/ 413 h 1290192"/>
                    <a:gd name="connsiteX11" fmla="*/ 1744027 w 2200941"/>
                    <a:gd name="connsiteY11" fmla="*/ 603 h 1290192"/>
                    <a:gd name="connsiteX12" fmla="*/ 1890522 w 2200941"/>
                    <a:gd name="connsiteY12" fmla="*/ 107283 h 1290192"/>
                    <a:gd name="connsiteX13" fmla="*/ 2193322 w 2200941"/>
                    <a:gd name="connsiteY13" fmla="*/ 1091121 h 1290192"/>
                    <a:gd name="connsiteX14" fmla="*/ 2200942 w 2200941"/>
                    <a:gd name="connsiteY14" fmla="*/ 1138365 h 1290192"/>
                    <a:gd name="connsiteX15" fmla="*/ 2047780 w 2200941"/>
                    <a:gd name="connsiteY15" fmla="*/ 1290098 h 1290192"/>
                    <a:gd name="connsiteX16" fmla="*/ 1901476 w 2200941"/>
                    <a:gd name="connsiteY16" fmla="*/ 1183418 h 1290192"/>
                    <a:gd name="connsiteX17" fmla="*/ 1727930 w 2200941"/>
                    <a:gd name="connsiteY17" fmla="*/ 620109 h 1290192"/>
                    <a:gd name="connsiteX18" fmla="*/ 1553718 w 2200941"/>
                    <a:gd name="connsiteY18" fmla="*/ 1185609 h 1290192"/>
                    <a:gd name="connsiteX19" fmla="*/ 1408081 w 2200941"/>
                    <a:gd name="connsiteY19" fmla="*/ 1290193 h 1290192"/>
                    <a:gd name="connsiteX20" fmla="*/ 1389602 w 2200941"/>
                    <a:gd name="connsiteY20" fmla="*/ 1290193 h 1290192"/>
                    <a:gd name="connsiteX21" fmla="*/ 1375601 w 2200941"/>
                    <a:gd name="connsiteY21" fmla="*/ 1289812 h 1290192"/>
                    <a:gd name="connsiteX22" fmla="*/ 1229582 w 2200941"/>
                    <a:gd name="connsiteY22" fmla="*/ 1183513 h 1290192"/>
                    <a:gd name="connsiteX23" fmla="*/ 1055846 w 2200941"/>
                    <a:gd name="connsiteY23" fmla="*/ 619443 h 1290192"/>
                    <a:gd name="connsiteX24" fmla="*/ 886873 w 2200941"/>
                    <a:gd name="connsiteY24" fmla="*/ 1167702 h 1290192"/>
                    <a:gd name="connsiteX25" fmla="*/ 740188 w 2200941"/>
                    <a:gd name="connsiteY25" fmla="*/ 1276953 h 1290192"/>
                    <a:gd name="connsiteX26" fmla="*/ 152971 w 2200941"/>
                    <a:gd name="connsiteY26" fmla="*/ 1276953 h 1290192"/>
                    <a:gd name="connsiteX27" fmla="*/ 0 w 2200941"/>
                    <a:gd name="connsiteY27" fmla="*/ 1125887 h 1290192"/>
                    <a:gd name="connsiteX28" fmla="*/ 153162 w 2200941"/>
                    <a:gd name="connsiteY28" fmla="*/ 974153 h 1290192"/>
                    <a:gd name="connsiteX29" fmla="*/ 579310 w 2200941"/>
                    <a:gd name="connsiteY29" fmla="*/ 974153 h 1290192"/>
                    <a:gd name="connsiteX30" fmla="*/ 640175 w 2200941"/>
                    <a:gd name="connsiteY30" fmla="*/ 929767 h 1290192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  <a:cxn ang="0">
                      <a:pos x="connsiteX11" y="connsiteY11"/>
                    </a:cxn>
                    <a:cxn ang="0">
                      <a:pos x="connsiteX12" y="connsiteY12"/>
                    </a:cxn>
                    <a:cxn ang="0">
                      <a:pos x="connsiteX13" y="connsiteY13"/>
                    </a:cxn>
                    <a:cxn ang="0">
                      <a:pos x="connsiteX14" y="connsiteY14"/>
                    </a:cxn>
                    <a:cxn ang="0">
                      <a:pos x="connsiteX15" y="connsiteY15"/>
                    </a:cxn>
                    <a:cxn ang="0">
                      <a:pos x="connsiteX16" y="connsiteY16"/>
                    </a:cxn>
                    <a:cxn ang="0">
                      <a:pos x="connsiteX17" y="connsiteY17"/>
                    </a:cxn>
                    <a:cxn ang="0">
                      <a:pos x="connsiteX18" y="connsiteY18"/>
                    </a:cxn>
                    <a:cxn ang="0">
                      <a:pos x="connsiteX19" y="connsiteY19"/>
                    </a:cxn>
                    <a:cxn ang="0">
                      <a:pos x="connsiteX20" y="connsiteY20"/>
                    </a:cxn>
                    <a:cxn ang="0">
                      <a:pos x="connsiteX21" y="connsiteY21"/>
                    </a:cxn>
                    <a:cxn ang="0">
                      <a:pos x="connsiteX22" y="connsiteY22"/>
                    </a:cxn>
                    <a:cxn ang="0">
                      <a:pos x="connsiteX23" y="connsiteY23"/>
                    </a:cxn>
                    <a:cxn ang="0">
                      <a:pos x="connsiteX24" y="connsiteY24"/>
                    </a:cxn>
                    <a:cxn ang="0">
                      <a:pos x="connsiteX25" y="connsiteY25"/>
                    </a:cxn>
                    <a:cxn ang="0">
                      <a:pos x="connsiteX26" y="connsiteY26"/>
                    </a:cxn>
                    <a:cxn ang="0">
                      <a:pos x="connsiteX27" y="connsiteY27"/>
                    </a:cxn>
                    <a:cxn ang="0">
                      <a:pos x="connsiteX28" y="connsiteY28"/>
                    </a:cxn>
                    <a:cxn ang="0">
                      <a:pos x="connsiteX29" y="connsiteY29"/>
                    </a:cxn>
                    <a:cxn ang="0">
                      <a:pos x="connsiteX30" y="connsiteY30"/>
                    </a:cxn>
                  </a:cxnLst>
                  <a:rect l="l" t="t" r="r" b="b"/>
                  <a:pathLst>
                    <a:path w="2200941" h="1290192">
                      <a:moveTo>
                        <a:pt x="640175" y="929576"/>
                      </a:moveTo>
                      <a:lnTo>
                        <a:pt x="640366" y="929005"/>
                      </a:lnTo>
                      <a:lnTo>
                        <a:pt x="892683" y="109855"/>
                      </a:lnTo>
                      <a:cubicBezTo>
                        <a:pt x="911257" y="46704"/>
                        <a:pt x="969931" y="508"/>
                        <a:pt x="1039654" y="508"/>
                      </a:cubicBezTo>
                      <a:cubicBezTo>
                        <a:pt x="1044416" y="508"/>
                        <a:pt x="1048036" y="127"/>
                        <a:pt x="1053560" y="127"/>
                      </a:cubicBezTo>
                      <a:cubicBezTo>
                        <a:pt x="1060799" y="-159"/>
                        <a:pt x="1065752" y="127"/>
                        <a:pt x="1071943" y="127"/>
                      </a:cubicBezTo>
                      <a:cubicBezTo>
                        <a:pt x="1140523" y="127"/>
                        <a:pt x="1198531" y="45085"/>
                        <a:pt x="1217962" y="106807"/>
                      </a:cubicBezTo>
                      <a:lnTo>
                        <a:pt x="1391984" y="671735"/>
                      </a:lnTo>
                      <a:lnTo>
                        <a:pt x="1564386" y="111855"/>
                      </a:lnTo>
                      <a:cubicBezTo>
                        <a:pt x="1582579" y="47943"/>
                        <a:pt x="1641729" y="603"/>
                        <a:pt x="1711928" y="603"/>
                      </a:cubicBezTo>
                      <a:cubicBezTo>
                        <a:pt x="1716595" y="603"/>
                        <a:pt x="1720405" y="413"/>
                        <a:pt x="1725930" y="413"/>
                      </a:cubicBezTo>
                      <a:cubicBezTo>
                        <a:pt x="1732883" y="413"/>
                        <a:pt x="1737836" y="603"/>
                        <a:pt x="1744027" y="603"/>
                      </a:cubicBezTo>
                      <a:cubicBezTo>
                        <a:pt x="1812798" y="603"/>
                        <a:pt x="1870805" y="45466"/>
                        <a:pt x="1890522" y="107283"/>
                      </a:cubicBezTo>
                      <a:lnTo>
                        <a:pt x="2193322" y="1091121"/>
                      </a:lnTo>
                      <a:cubicBezTo>
                        <a:pt x="2198275" y="1105980"/>
                        <a:pt x="2200942" y="1121886"/>
                        <a:pt x="2200942" y="1138365"/>
                      </a:cubicBezTo>
                      <a:cubicBezTo>
                        <a:pt x="2200942" y="1222280"/>
                        <a:pt x="2132457" y="1290098"/>
                        <a:pt x="2047780" y="1290098"/>
                      </a:cubicBezTo>
                      <a:cubicBezTo>
                        <a:pt x="1979200" y="1290098"/>
                        <a:pt x="1920907" y="1245330"/>
                        <a:pt x="1901476" y="1183418"/>
                      </a:cubicBezTo>
                      <a:lnTo>
                        <a:pt x="1727930" y="620109"/>
                      </a:lnTo>
                      <a:lnTo>
                        <a:pt x="1553718" y="1185609"/>
                      </a:lnTo>
                      <a:cubicBezTo>
                        <a:pt x="1532763" y="1244378"/>
                        <a:pt x="1474946" y="1290193"/>
                        <a:pt x="1408081" y="1290193"/>
                      </a:cubicBezTo>
                      <a:lnTo>
                        <a:pt x="1389602" y="1290193"/>
                      </a:lnTo>
                      <a:cubicBezTo>
                        <a:pt x="1384173" y="1289907"/>
                        <a:pt x="1380363" y="1289812"/>
                        <a:pt x="1375601" y="1289812"/>
                      </a:cubicBezTo>
                      <a:cubicBezTo>
                        <a:pt x="1307020" y="1289812"/>
                        <a:pt x="1249204" y="1245140"/>
                        <a:pt x="1229582" y="1183513"/>
                      </a:cubicBezTo>
                      <a:lnTo>
                        <a:pt x="1055846" y="619443"/>
                      </a:lnTo>
                      <a:lnTo>
                        <a:pt x="886873" y="1167702"/>
                      </a:lnTo>
                      <a:cubicBezTo>
                        <a:pt x="868299" y="1230852"/>
                        <a:pt x="809530" y="1276953"/>
                        <a:pt x="740188" y="1276953"/>
                      </a:cubicBezTo>
                      <a:lnTo>
                        <a:pt x="152971" y="1276953"/>
                      </a:lnTo>
                      <a:cubicBezTo>
                        <a:pt x="68485" y="1276953"/>
                        <a:pt x="0" y="1209897"/>
                        <a:pt x="0" y="1125887"/>
                      </a:cubicBezTo>
                      <a:cubicBezTo>
                        <a:pt x="0" y="1041876"/>
                        <a:pt x="68485" y="974153"/>
                        <a:pt x="153162" y="974153"/>
                      </a:cubicBezTo>
                      <a:lnTo>
                        <a:pt x="579310" y="974153"/>
                      </a:lnTo>
                      <a:cubicBezTo>
                        <a:pt x="607790" y="974153"/>
                        <a:pt x="632174" y="955580"/>
                        <a:pt x="640175" y="929767"/>
                      </a:cubicBezTo>
                    </a:path>
                  </a:pathLst>
                </a:custGeom>
                <a:solidFill>
                  <a:schemeClr val="bg1"/>
                </a:solidFill>
                <a:ln w="9525" cap="flat">
                  <a:noFill/>
                  <a:prstDash val="solid"/>
                  <a:miter/>
                </a:ln>
              </xdr:spPr>
              <xdr:txBody>
                <a:bodyPr wrap="square" rtlCol="0" anchor="ctr"/>
                <a:lstStyle>
                  <a:defPPr>
                    <a:defRPr lang="pt-BR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pt-BR"/>
                </a:p>
              </xdr:txBody>
            </xdr:sp>
          </xdr:grpSp>
        </xdr:grpSp>
      </xdr:grpSp>
      <xdr:sp macro="" textlink="">
        <xdr:nvSpPr>
          <xdr:cNvPr id="27" name="CaixaDeTexto 26">
            <a:extLst>
              <a:ext uri="{FF2B5EF4-FFF2-40B4-BE49-F238E27FC236}">
                <a16:creationId xmlns:a16="http://schemas.microsoft.com/office/drawing/2014/main" id="{E96C39E0-401A-4E48-9059-E616DA783AFF}"/>
              </a:ext>
              <a:ext uri="{147F2762-F138-4A5C-976F-8EAC2B608ADB}">
                <a16:predDERef xmlns:a16="http://schemas.microsoft.com/office/drawing/2014/main" pred="{00000000-0008-0000-0000-000021000000}"/>
              </a:ext>
            </a:extLst>
          </xdr:cNvPr>
          <xdr:cNvSpPr txBox="1"/>
        </xdr:nvSpPr>
        <xdr:spPr>
          <a:xfrm>
            <a:off x="3276954" y="213523"/>
            <a:ext cx="12292818" cy="94923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r>
              <a:rPr lang="pt-BR" sz="2800" b="1">
                <a:solidFill>
                  <a:schemeClr val="bg1"/>
                </a:solidFill>
                <a:latin typeface="+mj-lt"/>
                <a:ea typeface="+mj-lt"/>
                <a:cs typeface="+mj-lt"/>
              </a:rPr>
              <a:t>BALANCE SHEET</a:t>
            </a:r>
          </a:p>
          <a:p>
            <a:pPr marL="0" indent="0" algn="ctr"/>
            <a:r>
              <a:rPr lang="pt-BR" sz="2800" b="1">
                <a:solidFill>
                  <a:schemeClr val="bg1"/>
                </a:solidFill>
                <a:latin typeface="+mj-lt"/>
                <a:ea typeface="+mj-lt"/>
                <a:cs typeface="+mj-lt"/>
              </a:rPr>
              <a:t>LIABILITIES</a:t>
            </a:r>
            <a:endParaRPr lang="en-US" sz="2800" b="1">
              <a:solidFill>
                <a:schemeClr val="bg1"/>
              </a:solidFill>
              <a:latin typeface="+mj-lt"/>
              <a:ea typeface="+mj-lt"/>
              <a:cs typeface="+mj-lt"/>
            </a:endParaRPr>
          </a:p>
        </xdr:txBody>
      </xdr:sp>
    </xdr:grpSp>
    <xdr:clientData/>
  </xdr:twoCellAnchor>
  <xdr:twoCellAnchor>
    <xdr:from>
      <xdr:col>0</xdr:col>
      <xdr:colOff>108857</xdr:colOff>
      <xdr:row>2</xdr:row>
      <xdr:rowOff>136071</xdr:rowOff>
    </xdr:from>
    <xdr:to>
      <xdr:col>1</xdr:col>
      <xdr:colOff>3087816</xdr:colOff>
      <xdr:row>4</xdr:row>
      <xdr:rowOff>11858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80901805-1293-4212-9C41-8EFDB9F477CF}"/>
            </a:ext>
          </a:extLst>
        </xdr:cNvPr>
        <xdr:cNvGrpSpPr/>
      </xdr:nvGrpSpPr>
      <xdr:grpSpPr>
        <a:xfrm>
          <a:off x="108857" y="517071"/>
          <a:ext cx="3564066" cy="256787"/>
          <a:chOff x="178609" y="635455"/>
          <a:chExt cx="3564066" cy="256787"/>
        </a:xfrm>
      </xdr:grpSpPr>
      <xdr:sp macro="" textlink="">
        <xdr:nvSpPr>
          <xdr:cNvPr id="4" name="CaixaDeTexto 10">
            <a:extLst>
              <a:ext uri="{FF2B5EF4-FFF2-40B4-BE49-F238E27FC236}">
                <a16:creationId xmlns:a16="http://schemas.microsoft.com/office/drawing/2014/main" id="{1BACE05E-B353-9154-58EF-1790747691D1}"/>
              </a:ext>
            </a:extLst>
          </xdr:cNvPr>
          <xdr:cNvSpPr txBox="1"/>
        </xdr:nvSpPr>
        <xdr:spPr>
          <a:xfrm>
            <a:off x="178609" y="635455"/>
            <a:ext cx="3564066" cy="188485"/>
          </a:xfrm>
          <a:prstGeom prst="rect">
            <a:avLst/>
          </a:prstGeom>
          <a:noFill/>
        </xdr:spPr>
        <xdr:txBody>
          <a:bodyPr wrap="square">
            <a:no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rtl="0"/>
            <a:r>
              <a:rPr kumimoji="0" lang="en-US" sz="2000" b="1" i="0" u="none" strike="noStrike" kern="0" cap="none" spc="0" normalizeH="0" baseline="0">
                <a:ln>
                  <a:noFill/>
                </a:ln>
                <a:solidFill>
                  <a:srgbClr val="006C21"/>
                </a:solidFill>
                <a:effectLst/>
                <a:uLnTx/>
                <a:uFillTx/>
                <a:latin typeface="Bradley Hand ITC" panose="03070402050302030203" pitchFamily="66" charset="0"/>
                <a:cs typeface="Dreaming Outloud Script Pro" panose="020B0604020202020204" pitchFamily="66" charset="0"/>
              </a:rPr>
              <a:t>Transf    rming lives   </a:t>
            </a:r>
          </a:p>
          <a:p>
            <a:pPr rtl="0"/>
            <a:r>
              <a:rPr kumimoji="0" lang="en-US" sz="2000" b="1" i="0" u="none" strike="noStrike" kern="0" cap="none" spc="0" normalizeH="0" baseline="0">
                <a:ln>
                  <a:noFill/>
                </a:ln>
                <a:solidFill>
                  <a:srgbClr val="006C21"/>
                </a:solidFill>
                <a:effectLst/>
                <a:uLnTx/>
                <a:uFillTx/>
                <a:latin typeface="Bradley Hand ITC" panose="03070402050302030203" pitchFamily="66" charset="0"/>
                <a:cs typeface="Dreaming Outloud Script Pro" panose="020B0604020202020204" pitchFamily="66" charset="0"/>
              </a:rPr>
              <a:t>with our energy</a:t>
            </a:r>
            <a:endParaRPr lang="en-US" sz="2000" b="1" kern="0">
              <a:solidFill>
                <a:srgbClr val="006C21"/>
              </a:solidFill>
              <a:latin typeface="Bradley Hand ITC" panose="03070402050302030203" pitchFamily="66" charset="0"/>
              <a:cs typeface="Dreaming Outloud Script Pro" panose="020B0604020202020204" pitchFamily="66" charset="0"/>
            </a:endParaRPr>
          </a:p>
        </xdr:txBody>
      </xdr:sp>
      <xdr:pic>
        <xdr:nvPicPr>
          <xdr:cNvPr id="7" name="Imagem 6">
            <a:extLst>
              <a:ext uri="{FF2B5EF4-FFF2-40B4-BE49-F238E27FC236}">
                <a16:creationId xmlns:a16="http://schemas.microsoft.com/office/drawing/2014/main" id="{120E3DB1-BDB2-8D9B-9D06-96534C89A78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BEBA8EAE-BF5A-486C-A8C5-ECC9F3942E4B}">
                <a14:imgProps xmlns:a14="http://schemas.microsoft.com/office/drawing/2010/main">
                  <a14:imgLayer r:embed="rId3">
                    <a14:imgEffect>
                      <a14:backgroundRemoval t="10000" b="90000" l="10000" r="90000">
                        <a14:foregroundMark x1="66667" y1="19048" x2="63636" y2="23810"/>
                        <a14:foregroundMark x1="51515" y1="23810" x2="54545" y2="80952"/>
                        <a14:foregroundMark x1="87879" y1="42857" x2="15152" y2="38095"/>
                      </a14:backgroundRemoval>
                    </a14:imgEffect>
                  </a14:imgLayer>
                </a14:imgProps>
              </a:ext>
            </a:extLst>
          </a:blip>
          <a:stretch>
            <a:fillRect/>
          </a:stretch>
        </xdr:blipFill>
        <xdr:spPr>
          <a:xfrm flipH="1">
            <a:off x="1138256" y="785282"/>
            <a:ext cx="102531" cy="101329"/>
          </a:xfrm>
          <a:prstGeom prst="rect">
            <a:avLst/>
          </a:prstGeom>
        </xdr:spPr>
      </xdr:pic>
      <xdr:sp macro="" textlink="">
        <xdr:nvSpPr>
          <xdr:cNvPr id="9" name="Retângulo: Cantos Arredondados 8">
            <a:extLst>
              <a:ext uri="{FF2B5EF4-FFF2-40B4-BE49-F238E27FC236}">
                <a16:creationId xmlns:a16="http://schemas.microsoft.com/office/drawing/2014/main" id="{4B58DE95-3CEC-416D-03A6-003063B0C149}"/>
              </a:ext>
            </a:extLst>
          </xdr:cNvPr>
          <xdr:cNvSpPr/>
        </xdr:nvSpPr>
        <xdr:spPr>
          <a:xfrm>
            <a:off x="1034142" y="775607"/>
            <a:ext cx="215396" cy="116635"/>
          </a:xfrm>
          <a:prstGeom prst="roundRect">
            <a:avLst>
              <a:gd name="adj" fmla="val 42451"/>
            </a:avLst>
          </a:prstGeom>
          <a:noFill/>
          <a:ln w="12700" cap="flat" cmpd="sng" algn="ctr">
            <a:solidFill>
              <a:srgbClr val="006C21"/>
            </a:solidFill>
            <a:prstDash val="solid"/>
            <a:miter lim="800000"/>
          </a:ln>
          <a:effectLst/>
        </xdr:spPr>
        <xdr:txBody>
          <a:bodyPr wrap="square" rtlCol="0" anchor="ctr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en-US" sz="1100" b="0" i="0" u="none" strike="noStrike" kern="0" cap="none" spc="0" normalizeH="0" baseline="0">
              <a:ln>
                <a:noFill/>
              </a:ln>
              <a:solidFill>
                <a:srgbClr val="0033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endParaRPr>
          </a:p>
        </xdr:txBody>
      </xdr:sp>
    </xdr:grpSp>
    <xdr:clientData/>
  </xdr:twoCellAnchor>
  <xdr:twoCellAnchor>
    <xdr:from>
      <xdr:col>6</xdr:col>
      <xdr:colOff>122464</xdr:colOff>
      <xdr:row>2</xdr:row>
      <xdr:rowOff>0</xdr:rowOff>
    </xdr:from>
    <xdr:to>
      <xdr:col>7</xdr:col>
      <xdr:colOff>231322</xdr:colOff>
      <xdr:row>7</xdr:row>
      <xdr:rowOff>107733</xdr:rowOff>
    </xdr:to>
    <xdr:grpSp>
      <xdr:nvGrpSpPr>
        <xdr:cNvPr id="10" name="Agrupar 9">
          <a:extLst>
            <a:ext uri="{FF2B5EF4-FFF2-40B4-BE49-F238E27FC236}">
              <a16:creationId xmlns:a16="http://schemas.microsoft.com/office/drawing/2014/main" id="{B2F1E47A-6CA3-4A10-A342-4222A9B3D9F1}"/>
            </a:ext>
          </a:extLst>
        </xdr:cNvPr>
        <xdr:cNvGrpSpPr/>
      </xdr:nvGrpSpPr>
      <xdr:grpSpPr>
        <a:xfrm>
          <a:off x="9538607" y="381000"/>
          <a:ext cx="1156608" cy="978590"/>
          <a:chOff x="8023397" y="421255"/>
          <a:chExt cx="1087484" cy="747926"/>
        </a:xfrm>
      </xdr:grpSpPr>
      <xdr:sp macro="" textlink="">
        <xdr:nvSpPr>
          <xdr:cNvPr id="12" name="Seta para a Direita 10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84718566-48AC-9230-4775-1EC23505FB44}"/>
              </a:ext>
            </a:extLst>
          </xdr:cNvPr>
          <xdr:cNvSpPr/>
        </xdr:nvSpPr>
        <xdr:spPr>
          <a:xfrm rot="10800000">
            <a:off x="8023397" y="421255"/>
            <a:ext cx="696828" cy="376116"/>
          </a:xfrm>
          <a:prstGeom prst="rightArrow">
            <a:avLst>
              <a:gd name="adj1" fmla="val 53502"/>
              <a:gd name="adj2" fmla="val 45694"/>
            </a:avLst>
          </a:prstGeom>
          <a:solidFill>
            <a:srgbClr val="B8E53E"/>
          </a:solidFill>
          <a:ln w="9525" cap="flat" cmpd="sng" algn="ctr">
            <a:solidFill>
              <a:srgbClr val="00744D"/>
            </a:solidFill>
            <a:prstDash val="solid"/>
            <a:round/>
            <a:headEnd type="none" w="med" len="med"/>
            <a:tailEnd type="none" w="med" len="med"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accent1"/>
          </a:fontRef>
        </xdr:style>
        <xdr:txBody>
          <a:bodyPr vertOverflow="clip" horzOverflow="clip" rtlCol="0" anchor="t"/>
          <a:lstStyle/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pt-BR" sz="105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endParaRPr>
          </a:p>
        </xdr:txBody>
      </xdr:sp>
      <xdr:sp macro="" textlink="">
        <xdr:nvSpPr>
          <xdr:cNvPr id="16" name="Retângulo Arredondado 9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80645856-360D-A25C-00DB-F6A87437892F}"/>
              </a:ext>
            </a:extLst>
          </xdr:cNvPr>
          <xdr:cNvSpPr/>
        </xdr:nvSpPr>
        <xdr:spPr>
          <a:xfrm>
            <a:off x="8091654" y="474590"/>
            <a:ext cx="1019227" cy="694591"/>
          </a:xfrm>
          <a:prstGeom prst="roundRect">
            <a:avLst>
              <a:gd name="adj" fmla="val 9474"/>
            </a:avLst>
          </a:prstGeom>
          <a:no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accent1"/>
          </a:fontRef>
        </xdr:style>
        <xdr:txBody>
          <a:bodyPr vertOverflow="clip" horzOverflow="clip" rtlCol="0" anchor="t"/>
          <a:lstStyle/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pt-BR" sz="1200" b="1" i="0" u="none" strike="noStrike" kern="0" cap="none" spc="0" normalizeH="0" baseline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INDEX</a:t>
            </a:r>
            <a:endParaRPr kumimoji="0" lang="pt-BR" sz="800" b="1" i="0" u="none" strike="noStrike" kern="0" cap="none" spc="0" normalizeH="0" baseline="0">
              <a:ln>
                <a:noFill/>
              </a:ln>
              <a:solidFill>
                <a:srgbClr val="00744D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  <a:p>
            <a:pPr marL="0" marR="0" lvl="0" indent="0" algn="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pt-BR" sz="800" b="1" i="0" u="none" strike="noStrike" kern="0" cap="none" spc="0" normalizeH="0" baseline="0" noProof="0">
              <a:ln>
                <a:noFill/>
              </a:ln>
              <a:solidFill>
                <a:srgbClr val="00744D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9524</xdr:rowOff>
    </xdr:from>
    <xdr:to>
      <xdr:col>14</xdr:col>
      <xdr:colOff>27214</xdr:colOff>
      <xdr:row>6</xdr:row>
      <xdr:rowOff>257411</xdr:rowOff>
    </xdr:to>
    <xdr:grpSp>
      <xdr:nvGrpSpPr>
        <xdr:cNvPr id="17" name="Agrupar 16">
          <a:extLst>
            <a:ext uri="{FF2B5EF4-FFF2-40B4-BE49-F238E27FC236}">
              <a16:creationId xmlns:a16="http://schemas.microsoft.com/office/drawing/2014/main" id="{2049B3CE-E2DC-8B61-51B4-8667930E2B48}"/>
            </a:ext>
          </a:extLst>
        </xdr:cNvPr>
        <xdr:cNvGrpSpPr/>
      </xdr:nvGrpSpPr>
      <xdr:grpSpPr>
        <a:xfrm>
          <a:off x="9525" y="9524"/>
          <a:ext cx="17775010" cy="1554173"/>
          <a:chOff x="9525" y="9524"/>
          <a:chExt cx="16686439" cy="1554173"/>
        </a:xfrm>
      </xdr:grpSpPr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259EF4FB-C9A4-B842-45DA-D4DB0D464D73}"/>
              </a:ext>
            </a:extLst>
          </xdr:cNvPr>
          <xdr:cNvGrpSpPr/>
        </xdr:nvGrpSpPr>
        <xdr:grpSpPr>
          <a:xfrm>
            <a:off x="9525" y="9524"/>
            <a:ext cx="16686439" cy="1514476"/>
            <a:chOff x="9525" y="9524"/>
            <a:chExt cx="18440524" cy="1514476"/>
          </a:xfrm>
        </xdr:grpSpPr>
        <xdr:grpSp>
          <xdr:nvGrpSpPr>
            <xdr:cNvPr id="9" name="Agrupar 8">
              <a:extLst>
                <a:ext uri="{FF2B5EF4-FFF2-40B4-BE49-F238E27FC236}">
                  <a16:creationId xmlns:a16="http://schemas.microsoft.com/office/drawing/2014/main" id="{69FFD6B1-71E9-6402-1814-902509C53EFA}"/>
                </a:ext>
              </a:extLst>
            </xdr:cNvPr>
            <xdr:cNvGrpSpPr/>
          </xdr:nvGrpSpPr>
          <xdr:grpSpPr>
            <a:xfrm>
              <a:off x="9525" y="9524"/>
              <a:ext cx="18440524" cy="1514476"/>
              <a:chOff x="0" y="114300"/>
              <a:chExt cx="9078920" cy="1082842"/>
            </a:xfrm>
          </xdr:grpSpPr>
          <xdr:sp macro="" textlink="">
            <xdr:nvSpPr>
              <xdr:cNvPr id="11" name="Retângulo 10">
                <a:extLst>
                  <a:ext uri="{FF2B5EF4-FFF2-40B4-BE49-F238E27FC236}">
                    <a16:creationId xmlns:a16="http://schemas.microsoft.com/office/drawing/2014/main" id="{EEBEC100-D17E-1C45-C5FE-CFDF1E8908AF}"/>
                  </a:ext>
                </a:extLst>
              </xdr:cNvPr>
              <xdr:cNvSpPr/>
            </xdr:nvSpPr>
            <xdr:spPr>
              <a:xfrm>
                <a:off x="0" y="114300"/>
                <a:ext cx="9071516" cy="1082842"/>
              </a:xfrm>
              <a:prstGeom prst="rect">
                <a:avLst/>
              </a:prstGeom>
              <a:gradFill flip="none" rotWithShape="1">
                <a:gsLst>
                  <a:gs pos="14536">
                    <a:srgbClr val="B8E53E"/>
                  </a:gs>
                  <a:gs pos="1000">
                    <a:srgbClr val="D7F83C"/>
                  </a:gs>
                  <a:gs pos="95000">
                    <a:srgbClr val="00744D"/>
                  </a:gs>
                </a:gsLst>
                <a:lin ang="16200000" scaled="1"/>
                <a:tileRect/>
              </a:gra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 rtlCol="0" anchor="ctr"/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pt-BR"/>
              </a:p>
            </xdr:txBody>
          </xdr:sp>
          <xdr:pic>
            <xdr:nvPicPr>
              <xdr:cNvPr id="12" name="Elements">
                <a:extLst>
                  <a:ext uri="{FF2B5EF4-FFF2-40B4-BE49-F238E27FC236}">
                    <a16:creationId xmlns:a16="http://schemas.microsoft.com/office/drawing/2014/main" id="{67C00071-B9C9-05CB-67E0-B7F0D552336E}"/>
                  </a:ext>
                </a:extLst>
              </xdr:cNvPr>
              <xdr:cNvPicPr>
                <a:picLocks/>
              </xdr:cNvPicPr>
            </xdr:nvPicPr>
            <xdr:blipFill rotWithShape="1">
              <a:blip xmlns:r="http://schemas.openxmlformats.org/officeDocument/2006/relationships" r:embed="rId1" cstate="email">
                <a:alphaModFix amt="31000"/>
                <a:extLst>
                  <a:ext uri="{28A0092B-C50C-407E-A947-70E740481C1C}">
                    <a14:useLocalDpi xmlns:a14="http://schemas.microsoft.com/office/drawing/2010/main"/>
                  </a:ext>
                </a:extLst>
              </a:blip>
              <a:srcRect l="583" t="47588" r="15070" b="9748"/>
              <a:stretch/>
            </xdr:blipFill>
            <xdr:spPr>
              <a:xfrm>
                <a:off x="2426370" y="165099"/>
                <a:ext cx="6652550" cy="930442"/>
              </a:xfrm>
              <a:prstGeom prst="rect">
                <a:avLst/>
              </a:prstGeom>
            </xdr:spPr>
          </xdr:pic>
        </xdr:grpSp>
        <xdr:sp macro="" textlink="">
          <xdr:nvSpPr>
            <xdr:cNvPr id="25" name="CaixaDeTexto 24">
              <a:extLst>
                <a:ext uri="{FF2B5EF4-FFF2-40B4-BE49-F238E27FC236}">
                  <a16:creationId xmlns:a16="http://schemas.microsoft.com/office/drawing/2014/main" id="{F34AAA68-D25B-4DB3-86CB-722E7CB9A1CE}"/>
                </a:ext>
                <a:ext uri="{147F2762-F138-4A5C-976F-8EAC2B608ADB}">
                  <a16:predDERef xmlns:a16="http://schemas.microsoft.com/office/drawing/2014/main" pred="{00000000-0008-0000-0000-000021000000}"/>
                </a:ext>
              </a:extLst>
            </xdr:cNvPr>
            <xdr:cNvSpPr txBox="1"/>
          </xdr:nvSpPr>
          <xdr:spPr>
            <a:xfrm>
              <a:off x="3344761" y="451126"/>
              <a:ext cx="13124097" cy="749082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marL="0" indent="0" algn="ctr"/>
              <a:r>
                <a:rPr lang="pt-BR" sz="4400" b="1">
                  <a:solidFill>
                    <a:schemeClr val="bg1"/>
                  </a:solidFill>
                  <a:latin typeface="+mj-lt"/>
                  <a:ea typeface="+mj-lt"/>
                  <a:cs typeface="+mj-lt"/>
                </a:rPr>
                <a:t>EBITDA</a:t>
              </a:r>
              <a:endParaRPr lang="en-US" sz="3600" b="1">
                <a:solidFill>
                  <a:schemeClr val="bg1"/>
                </a:solidFill>
                <a:latin typeface="+mj-lt"/>
                <a:ea typeface="+mj-lt"/>
                <a:cs typeface="+mj-lt"/>
              </a:endParaRPr>
            </a:p>
          </xdr:txBody>
        </xdr:sp>
      </xdr:grpSp>
      <xdr:grpSp>
        <xdr:nvGrpSpPr>
          <xdr:cNvPr id="6" name="Agrupar 5">
            <a:extLst>
              <a:ext uri="{FF2B5EF4-FFF2-40B4-BE49-F238E27FC236}">
                <a16:creationId xmlns:a16="http://schemas.microsoft.com/office/drawing/2014/main" id="{77DE119C-A4D7-438C-809F-935981612FBC}"/>
              </a:ext>
            </a:extLst>
          </xdr:cNvPr>
          <xdr:cNvGrpSpPr/>
        </xdr:nvGrpSpPr>
        <xdr:grpSpPr>
          <a:xfrm>
            <a:off x="296025" y="734786"/>
            <a:ext cx="3564066" cy="256787"/>
            <a:chOff x="229705" y="635455"/>
            <a:chExt cx="3564066" cy="256787"/>
          </a:xfrm>
        </xdr:grpSpPr>
        <xdr:sp macro="" textlink="">
          <xdr:nvSpPr>
            <xdr:cNvPr id="7" name="CaixaDeTexto 10">
              <a:extLst>
                <a:ext uri="{FF2B5EF4-FFF2-40B4-BE49-F238E27FC236}">
                  <a16:creationId xmlns:a16="http://schemas.microsoft.com/office/drawing/2014/main" id="{BDC31A71-F580-EFC4-7BBB-352993C3C2C7}"/>
                </a:ext>
              </a:extLst>
            </xdr:cNvPr>
            <xdr:cNvSpPr txBox="1"/>
          </xdr:nvSpPr>
          <xdr:spPr>
            <a:xfrm>
              <a:off x="229705" y="635455"/>
              <a:ext cx="3564066" cy="188485"/>
            </a:xfrm>
            <a:prstGeom prst="rect">
              <a:avLst/>
            </a:prstGeom>
            <a:noFill/>
          </xdr:spPr>
          <xdr:txBody>
            <a:bodyPr wrap="square">
              <a:no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rtl="0"/>
              <a:r>
                <a:rPr kumimoji="0" lang="en-US" sz="2000" b="1" i="0" u="none" strike="noStrike" kern="0" cap="none" spc="0" normalizeH="0" baseline="0">
                  <a:ln>
                    <a:noFill/>
                  </a:ln>
                  <a:solidFill>
                    <a:srgbClr val="006C21"/>
                  </a:solidFill>
                  <a:effectLst/>
                  <a:uLnTx/>
                  <a:uFillTx/>
                  <a:latin typeface="Bradley Hand ITC" panose="03070402050302030203" pitchFamily="66" charset="0"/>
                  <a:cs typeface="Dreaming Outloud Script Pro" panose="020B0604020202020204" pitchFamily="66" charset="0"/>
                </a:rPr>
                <a:t>Transf    rming lives   </a:t>
              </a:r>
            </a:p>
            <a:p>
              <a:pPr rtl="0"/>
              <a:r>
                <a:rPr kumimoji="0" lang="en-US" sz="2000" b="1" i="0" u="none" strike="noStrike" kern="0" cap="none" spc="0" normalizeH="0" baseline="0">
                  <a:ln>
                    <a:noFill/>
                  </a:ln>
                  <a:solidFill>
                    <a:srgbClr val="006C21"/>
                  </a:solidFill>
                  <a:effectLst/>
                  <a:uLnTx/>
                  <a:uFillTx/>
                  <a:latin typeface="Bradley Hand ITC" panose="03070402050302030203" pitchFamily="66" charset="0"/>
                  <a:cs typeface="Dreaming Outloud Script Pro" panose="020B0604020202020204" pitchFamily="66" charset="0"/>
                </a:rPr>
                <a:t>with our energy</a:t>
              </a:r>
              <a:endParaRPr lang="en-US" sz="2000" b="1" kern="0">
                <a:solidFill>
                  <a:srgbClr val="006C21"/>
                </a:solidFill>
                <a:latin typeface="Bradley Hand ITC" panose="03070402050302030203" pitchFamily="66" charset="0"/>
                <a:cs typeface="Dreaming Outloud Script Pro" panose="020B0604020202020204" pitchFamily="66" charset="0"/>
              </a:endParaRPr>
            </a:p>
          </xdr:txBody>
        </xdr:sp>
        <xdr:pic>
          <xdr:nvPicPr>
            <xdr:cNvPr id="8" name="Imagem 7">
              <a:extLst>
                <a:ext uri="{FF2B5EF4-FFF2-40B4-BE49-F238E27FC236}">
                  <a16:creationId xmlns:a16="http://schemas.microsoft.com/office/drawing/2014/main" id="{1B5E8B5B-C8F2-8D7E-E4F9-8B590082A629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>
              <a:extLst>
                <a:ext uri="{BEBA8EAE-BF5A-486C-A8C5-ECC9F3942E4B}">
                  <a14:imgProps xmlns:a14="http://schemas.microsoft.com/office/drawing/2010/main">
                    <a14:imgLayer r:embed="rId3">
                      <a14:imgEffect>
                        <a14:backgroundRemoval t="10000" b="90000" l="10000" r="90000">
                          <a14:foregroundMark x1="66667" y1="19048" x2="63636" y2="23810"/>
                          <a14:foregroundMark x1="51515" y1="23810" x2="54545" y2="80952"/>
                          <a14:foregroundMark x1="87879" y1="42857" x2="15152" y2="38095"/>
                        </a14:backgroundRemoval>
                      </a14:imgEffect>
                    </a14:imgLayer>
                  </a14:imgProps>
                </a:ext>
              </a:extLst>
            </a:blip>
            <a:stretch>
              <a:fillRect/>
            </a:stretch>
          </xdr:blipFill>
          <xdr:spPr>
            <a:xfrm flipH="1">
              <a:off x="1138256" y="785282"/>
              <a:ext cx="102531" cy="101329"/>
            </a:xfrm>
            <a:prstGeom prst="rect">
              <a:avLst/>
            </a:prstGeom>
          </xdr:spPr>
        </xdr:pic>
        <xdr:sp macro="" textlink="">
          <xdr:nvSpPr>
            <xdr:cNvPr id="10" name="Retângulo: Cantos Arredondados 9">
              <a:extLst>
                <a:ext uri="{FF2B5EF4-FFF2-40B4-BE49-F238E27FC236}">
                  <a16:creationId xmlns:a16="http://schemas.microsoft.com/office/drawing/2014/main" id="{7F78041C-1B03-0C1C-A5E1-8A7EB58C93BD}"/>
                </a:ext>
              </a:extLst>
            </xdr:cNvPr>
            <xdr:cNvSpPr/>
          </xdr:nvSpPr>
          <xdr:spPr>
            <a:xfrm>
              <a:off x="1034142" y="775607"/>
              <a:ext cx="215396" cy="116635"/>
            </a:xfrm>
            <a:prstGeom prst="roundRect">
              <a:avLst>
                <a:gd name="adj" fmla="val 42451"/>
              </a:avLst>
            </a:prstGeom>
            <a:noFill/>
            <a:ln w="12700" cap="flat" cmpd="sng" algn="ctr">
              <a:solidFill>
                <a:srgbClr val="006C21"/>
              </a:solidFill>
              <a:prstDash val="solid"/>
              <a:miter lim="800000"/>
            </a:ln>
            <a:effectLst/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en-US" sz="1100" b="0" i="0" u="none" strike="noStrike" kern="0" cap="none" spc="0" normalizeH="0" baseline="0">
                <a:ln>
                  <a:noFill/>
                </a:ln>
                <a:solidFill>
                  <a:srgbClr val="003300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</xdr:grpSp>
      <xdr:grpSp>
        <xdr:nvGrpSpPr>
          <xdr:cNvPr id="14" name="Agrupar 13">
            <a:extLst>
              <a:ext uri="{FF2B5EF4-FFF2-40B4-BE49-F238E27FC236}">
                <a16:creationId xmlns:a16="http://schemas.microsoft.com/office/drawing/2014/main" id="{AF30B2FB-F829-446F-B239-BB71DB71BF10}"/>
              </a:ext>
            </a:extLst>
          </xdr:cNvPr>
          <xdr:cNvGrpSpPr/>
        </xdr:nvGrpSpPr>
        <xdr:grpSpPr>
          <a:xfrm>
            <a:off x="15308036" y="585107"/>
            <a:ext cx="1156608" cy="978590"/>
            <a:chOff x="8023397" y="421255"/>
            <a:chExt cx="1087484" cy="747926"/>
          </a:xfrm>
        </xdr:grpSpPr>
        <xdr:sp macro="" textlink="">
          <xdr:nvSpPr>
            <xdr:cNvPr id="15" name="Seta para a Direita 10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600D023F-3934-FA90-67E6-52D32BE3800B}"/>
                </a:ext>
              </a:extLst>
            </xdr:cNvPr>
            <xdr:cNvSpPr/>
          </xdr:nvSpPr>
          <xdr:spPr>
            <a:xfrm rot="10800000">
              <a:off x="8023397" y="421255"/>
              <a:ext cx="696828" cy="376116"/>
            </a:xfrm>
            <a:prstGeom prst="rightArrow">
              <a:avLst>
                <a:gd name="adj1" fmla="val 53502"/>
                <a:gd name="adj2" fmla="val 45694"/>
              </a:avLst>
            </a:prstGeom>
            <a:solidFill>
              <a:srgbClr val="B8E53E"/>
            </a:solidFill>
            <a:ln w="9525" cap="flat" cmpd="sng" algn="ctr">
              <a:solidFill>
                <a:srgbClr val="00744D"/>
              </a:solidFill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1050" b="0" i="0" u="none" strike="noStrike" kern="0" cap="none" spc="0" normalizeH="0" baseline="0" noProof="0">
                <a:ln>
                  <a:noFill/>
                </a:ln>
                <a:solidFill>
                  <a:sysClr val="window" lastClr="FFFFFF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  <xdr:sp macro="" textlink="">
          <xdr:nvSpPr>
            <xdr:cNvPr id="16" name="Retângulo Arredondado 9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8A9E7098-90DD-FE91-C684-350F12CE2AA2}"/>
                </a:ext>
              </a:extLst>
            </xdr:cNvPr>
            <xdr:cNvSpPr/>
          </xdr:nvSpPr>
          <xdr:spPr>
            <a:xfrm>
              <a:off x="8091654" y="474590"/>
              <a:ext cx="1019227" cy="694591"/>
            </a:xfrm>
            <a:prstGeom prst="roundRect">
              <a:avLst>
                <a:gd name="adj" fmla="val 9474"/>
              </a:avLst>
            </a:prstGeom>
            <a:noFill/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pt-BR" sz="1200" b="1" i="0" u="none" strike="noStrike" kern="0" cap="none" spc="0" normalizeH="0" baseline="0">
                  <a:ln>
                    <a:noFill/>
                  </a:ln>
                  <a:solidFill>
                    <a:srgbClr val="00744D"/>
                  </a:solidFill>
                  <a:effectLst/>
                  <a:uLnTx/>
                  <a:uFillTx/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INDEX</a:t>
              </a:r>
              <a:endParaRPr kumimoji="0" lang="pt-BR" sz="800" b="1" i="0" u="none" strike="noStrike" kern="0" cap="none" spc="0" normalizeH="0" baseline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  <a:p>
              <a:pPr marL="0" marR="0" lvl="0" indent="0" algn="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800" b="1" i="0" u="none" strike="noStrike" kern="0" cap="none" spc="0" normalizeH="0" baseline="0" noProof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</xdr:txBody>
        </xdr:sp>
      </xdr:grpSp>
    </xdr:grpSp>
    <xdr:clientData/>
  </xdr:twoCellAnchor>
  <xdr:twoCellAnchor>
    <xdr:from>
      <xdr:col>0</xdr:col>
      <xdr:colOff>303934</xdr:colOff>
      <xdr:row>0</xdr:row>
      <xdr:rowOff>113434</xdr:rowOff>
    </xdr:from>
    <xdr:to>
      <xdr:col>1</xdr:col>
      <xdr:colOff>1524000</xdr:colOff>
      <xdr:row>3</xdr:row>
      <xdr:rowOff>69274</xdr:rowOff>
    </xdr:to>
    <xdr:grpSp>
      <xdr:nvGrpSpPr>
        <xdr:cNvPr id="18" name="Agrupar 17">
          <a:extLst>
            <a:ext uri="{FF2B5EF4-FFF2-40B4-BE49-F238E27FC236}">
              <a16:creationId xmlns:a16="http://schemas.microsoft.com/office/drawing/2014/main" id="{182EF876-2506-42D6-897A-9B02B73CEF9B}"/>
            </a:ext>
          </a:extLst>
        </xdr:cNvPr>
        <xdr:cNvGrpSpPr/>
      </xdr:nvGrpSpPr>
      <xdr:grpSpPr>
        <a:xfrm>
          <a:off x="303934" y="113434"/>
          <a:ext cx="1873209" cy="527340"/>
          <a:chOff x="6118195" y="543218"/>
          <a:chExt cx="5181503" cy="1290478"/>
        </a:xfrm>
      </xdr:grpSpPr>
      <xdr:sp macro="" textlink="">
        <xdr:nvSpPr>
          <xdr:cNvPr id="26" name="Forma Livre: Forma 25">
            <a:extLst>
              <a:ext uri="{FF2B5EF4-FFF2-40B4-BE49-F238E27FC236}">
                <a16:creationId xmlns:a16="http://schemas.microsoft.com/office/drawing/2014/main" id="{5233DB06-E725-0A02-A04E-1D4375F5E1E2}"/>
              </a:ext>
            </a:extLst>
          </xdr:cNvPr>
          <xdr:cNvSpPr/>
        </xdr:nvSpPr>
        <xdr:spPr>
          <a:xfrm>
            <a:off x="7513226" y="1037121"/>
            <a:ext cx="513968" cy="303752"/>
          </a:xfrm>
          <a:custGeom>
            <a:avLst/>
            <a:gdLst>
              <a:gd name="connsiteX0" fmla="*/ 153257 w 513968"/>
              <a:gd name="connsiteY0" fmla="*/ 95 h 303752"/>
              <a:gd name="connsiteX1" fmla="*/ 0 w 513968"/>
              <a:gd name="connsiteY1" fmla="*/ 151829 h 303752"/>
              <a:gd name="connsiteX2" fmla="*/ 152971 w 513968"/>
              <a:gd name="connsiteY2" fmla="*/ 303752 h 303752"/>
              <a:gd name="connsiteX3" fmla="*/ 360807 w 513968"/>
              <a:gd name="connsiteY3" fmla="*/ 303467 h 303752"/>
              <a:gd name="connsiteX4" fmla="*/ 513969 w 513968"/>
              <a:gd name="connsiteY4" fmla="*/ 151733 h 303752"/>
              <a:gd name="connsiteX5" fmla="*/ 360902 w 513968"/>
              <a:gd name="connsiteY5" fmla="*/ 0 h 303752"/>
              <a:gd name="connsiteX6" fmla="*/ 153162 w 513968"/>
              <a:gd name="connsiteY6" fmla="*/ 0 h 303752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513968" h="303752">
                <a:moveTo>
                  <a:pt x="153257" y="95"/>
                </a:moveTo>
                <a:cubicBezTo>
                  <a:pt x="68580" y="95"/>
                  <a:pt x="0" y="68104"/>
                  <a:pt x="0" y="151829"/>
                </a:cubicBezTo>
                <a:cubicBezTo>
                  <a:pt x="0" y="235553"/>
                  <a:pt x="68294" y="303752"/>
                  <a:pt x="152971" y="303752"/>
                </a:cubicBezTo>
                <a:lnTo>
                  <a:pt x="360807" y="303467"/>
                </a:lnTo>
                <a:cubicBezTo>
                  <a:pt x="445484" y="303467"/>
                  <a:pt x="513969" y="235458"/>
                  <a:pt x="513969" y="151733"/>
                </a:cubicBezTo>
                <a:cubicBezTo>
                  <a:pt x="513969" y="68009"/>
                  <a:pt x="445484" y="0"/>
                  <a:pt x="360902" y="0"/>
                </a:cubicBezTo>
                <a:lnTo>
                  <a:pt x="153162" y="0"/>
                </a:lnTo>
                <a:close/>
              </a:path>
            </a:pathLst>
          </a:custGeom>
          <a:gradFill>
            <a:gsLst>
              <a:gs pos="10000">
                <a:srgbClr val="FFFF00"/>
              </a:gs>
              <a:gs pos="90000">
                <a:srgbClr val="46D232"/>
              </a:gs>
            </a:gsLst>
            <a:lin ang="0" scaled="1"/>
          </a:gradFill>
          <a:ln w="9525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pt-BR"/>
          </a:p>
        </xdr:txBody>
      </xdr:sp>
      <xdr:grpSp>
        <xdr:nvGrpSpPr>
          <xdr:cNvPr id="27" name="Gráfico 1">
            <a:extLst>
              <a:ext uri="{FF2B5EF4-FFF2-40B4-BE49-F238E27FC236}">
                <a16:creationId xmlns:a16="http://schemas.microsoft.com/office/drawing/2014/main" id="{009CBE0A-DB65-00E3-1641-15238D0474E0}"/>
              </a:ext>
            </a:extLst>
          </xdr:cNvPr>
          <xdr:cNvGrpSpPr/>
        </xdr:nvGrpSpPr>
        <xdr:grpSpPr>
          <a:xfrm>
            <a:off x="6118195" y="543218"/>
            <a:ext cx="5181503" cy="1290478"/>
            <a:chOff x="6118195" y="543218"/>
            <a:chExt cx="5181503" cy="1290478"/>
          </a:xfrm>
          <a:solidFill>
            <a:schemeClr val="accent1"/>
          </a:solidFill>
        </xdr:grpSpPr>
        <xdr:sp macro="" textlink="">
          <xdr:nvSpPr>
            <xdr:cNvPr id="28" name="Forma Livre: Forma 27">
              <a:extLst>
                <a:ext uri="{FF2B5EF4-FFF2-40B4-BE49-F238E27FC236}">
                  <a16:creationId xmlns:a16="http://schemas.microsoft.com/office/drawing/2014/main" id="{948F1294-7D77-12BD-91FD-AFC9E2E05688}"/>
                </a:ext>
              </a:extLst>
            </xdr:cNvPr>
            <xdr:cNvSpPr/>
          </xdr:nvSpPr>
          <xdr:spPr>
            <a:xfrm>
              <a:off x="9627871" y="543726"/>
              <a:ext cx="306228" cy="1289399"/>
            </a:xfrm>
            <a:custGeom>
              <a:avLst/>
              <a:gdLst>
                <a:gd name="connsiteX0" fmla="*/ 306038 w 306228"/>
                <a:gd name="connsiteY0" fmla="*/ 1138142 h 1289399"/>
                <a:gd name="connsiteX1" fmla="*/ 152971 w 306228"/>
                <a:gd name="connsiteY1" fmla="*/ 1289399 h 1289399"/>
                <a:gd name="connsiteX2" fmla="*/ 0 w 306228"/>
                <a:gd name="connsiteY2" fmla="*/ 1138142 h 1289399"/>
                <a:gd name="connsiteX3" fmla="*/ 0 w 306228"/>
                <a:gd name="connsiteY3" fmla="*/ 151733 h 1289399"/>
                <a:gd name="connsiteX4" fmla="*/ 152971 w 306228"/>
                <a:gd name="connsiteY4" fmla="*/ 0 h 1289399"/>
                <a:gd name="connsiteX5" fmla="*/ 306038 w 306228"/>
                <a:gd name="connsiteY5" fmla="*/ 151257 h 1289399"/>
                <a:gd name="connsiteX6" fmla="*/ 306229 w 306228"/>
                <a:gd name="connsiteY6" fmla="*/ 1138142 h 1289399"/>
                <a:gd name="connsiteX7" fmla="*/ 306038 w 306228"/>
                <a:gd name="connsiteY7" fmla="*/ 1138142 h 1289399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  <a:cxn ang="0">
                  <a:pos x="connsiteX7" y="connsiteY7"/>
                </a:cxn>
              </a:cxnLst>
              <a:rect l="l" t="t" r="r" b="b"/>
              <a:pathLst>
                <a:path w="306228" h="1289399">
                  <a:moveTo>
                    <a:pt x="306038" y="1138142"/>
                  </a:moveTo>
                  <a:cubicBezTo>
                    <a:pt x="305848" y="1221867"/>
                    <a:pt x="237554" y="1289399"/>
                    <a:pt x="152971" y="1289399"/>
                  </a:cubicBezTo>
                  <a:cubicBezTo>
                    <a:pt x="68389" y="1289399"/>
                    <a:pt x="190" y="1221867"/>
                    <a:pt x="0" y="1138142"/>
                  </a:cubicBezTo>
                  <a:lnTo>
                    <a:pt x="0" y="151733"/>
                  </a:lnTo>
                  <a:cubicBezTo>
                    <a:pt x="286" y="67723"/>
                    <a:pt x="68485" y="0"/>
                    <a:pt x="152971" y="0"/>
                  </a:cubicBezTo>
                  <a:cubicBezTo>
                    <a:pt x="237458" y="0"/>
                    <a:pt x="305848" y="67723"/>
                    <a:pt x="306038" y="151257"/>
                  </a:cubicBezTo>
                  <a:lnTo>
                    <a:pt x="306229" y="1138142"/>
                  </a:lnTo>
                  <a:lnTo>
                    <a:pt x="306038" y="1138142"/>
                  </a:lnTo>
                  <a:close/>
                </a:path>
              </a:pathLst>
            </a:custGeom>
            <a:solidFill>
              <a:schemeClr val="bg1"/>
            </a:solidFill>
            <a:ln w="9525" cap="flat">
              <a:noFill/>
              <a:prstDash val="solid"/>
              <a:miter/>
            </a:ln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pt-BR"/>
            </a:p>
          </xdr:txBody>
        </xdr:sp>
        <xdr:sp macro="" textlink="">
          <xdr:nvSpPr>
            <xdr:cNvPr id="29" name="Forma Livre: Forma 28">
              <a:extLst>
                <a:ext uri="{FF2B5EF4-FFF2-40B4-BE49-F238E27FC236}">
                  <a16:creationId xmlns:a16="http://schemas.microsoft.com/office/drawing/2014/main" id="{F49EBD76-4B3D-1E95-E8A3-B8F1C26C9C3E}"/>
                </a:ext>
              </a:extLst>
            </xdr:cNvPr>
            <xdr:cNvSpPr/>
          </xdr:nvSpPr>
          <xdr:spPr>
            <a:xfrm>
              <a:off x="9998203" y="543250"/>
              <a:ext cx="1301495" cy="1290446"/>
            </a:xfrm>
            <a:custGeom>
              <a:avLst/>
              <a:gdLst>
                <a:gd name="connsiteX0" fmla="*/ 974122 w 1301495"/>
                <a:gd name="connsiteY0" fmla="*/ 85344 h 1290446"/>
                <a:gd name="connsiteX1" fmla="*/ 1052418 w 1301495"/>
                <a:gd name="connsiteY1" fmla="*/ 217932 h 1290446"/>
                <a:gd name="connsiteX2" fmla="*/ 899446 w 1301495"/>
                <a:gd name="connsiteY2" fmla="*/ 369761 h 1290446"/>
                <a:gd name="connsiteX3" fmla="*/ 818674 w 1301495"/>
                <a:gd name="connsiteY3" fmla="*/ 346996 h 1290446"/>
                <a:gd name="connsiteX4" fmla="*/ 650367 w 1301495"/>
                <a:gd name="connsiteY4" fmla="*/ 303752 h 1290446"/>
                <a:gd name="connsiteX5" fmla="*/ 305848 w 1301495"/>
                <a:gd name="connsiteY5" fmla="*/ 645224 h 1290446"/>
                <a:gd name="connsiteX6" fmla="*/ 650367 w 1301495"/>
                <a:gd name="connsiteY6" fmla="*/ 986981 h 1290446"/>
                <a:gd name="connsiteX7" fmla="*/ 958977 w 1301495"/>
                <a:gd name="connsiteY7" fmla="*/ 797243 h 1290446"/>
                <a:gd name="connsiteX8" fmla="*/ 650748 w 1301495"/>
                <a:gd name="connsiteY8" fmla="*/ 797243 h 1290446"/>
                <a:gd name="connsiteX9" fmla="*/ 497586 w 1301495"/>
                <a:gd name="connsiteY9" fmla="*/ 645319 h 1290446"/>
                <a:gd name="connsiteX10" fmla="*/ 650748 w 1301495"/>
                <a:gd name="connsiteY10" fmla="*/ 493681 h 1290446"/>
                <a:gd name="connsiteX11" fmla="*/ 1148239 w 1301495"/>
                <a:gd name="connsiteY11" fmla="*/ 493395 h 1290446"/>
                <a:gd name="connsiteX12" fmla="*/ 1301496 w 1301495"/>
                <a:gd name="connsiteY12" fmla="*/ 645224 h 1290446"/>
                <a:gd name="connsiteX13" fmla="*/ 650653 w 1301495"/>
                <a:gd name="connsiteY13" fmla="*/ 1290447 h 1290446"/>
                <a:gd name="connsiteX14" fmla="*/ 0 w 1301495"/>
                <a:gd name="connsiteY14" fmla="*/ 645224 h 1290446"/>
                <a:gd name="connsiteX15" fmla="*/ 650748 w 1301495"/>
                <a:gd name="connsiteY15" fmla="*/ 0 h 1290446"/>
                <a:gd name="connsiteX16" fmla="*/ 974217 w 1301495"/>
                <a:gd name="connsiteY16" fmla="*/ 85153 h 1290446"/>
                <a:gd name="connsiteX17" fmla="*/ 974026 w 1301495"/>
                <a:gd name="connsiteY17" fmla="*/ 85344 h 1290446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  <a:cxn ang="0">
                  <a:pos x="connsiteX7" y="connsiteY7"/>
                </a:cxn>
                <a:cxn ang="0">
                  <a:pos x="connsiteX8" y="connsiteY8"/>
                </a:cxn>
                <a:cxn ang="0">
                  <a:pos x="connsiteX9" y="connsiteY9"/>
                </a:cxn>
                <a:cxn ang="0">
                  <a:pos x="connsiteX10" y="connsiteY10"/>
                </a:cxn>
                <a:cxn ang="0">
                  <a:pos x="connsiteX11" y="connsiteY11"/>
                </a:cxn>
                <a:cxn ang="0">
                  <a:pos x="connsiteX12" y="connsiteY12"/>
                </a:cxn>
                <a:cxn ang="0">
                  <a:pos x="connsiteX13" y="connsiteY13"/>
                </a:cxn>
                <a:cxn ang="0">
                  <a:pos x="connsiteX14" y="connsiteY14"/>
                </a:cxn>
                <a:cxn ang="0">
                  <a:pos x="connsiteX15" y="connsiteY15"/>
                </a:cxn>
                <a:cxn ang="0">
                  <a:pos x="connsiteX16" y="connsiteY16"/>
                </a:cxn>
                <a:cxn ang="0">
                  <a:pos x="connsiteX17" y="connsiteY17"/>
                </a:cxn>
              </a:cxnLst>
              <a:rect l="l" t="t" r="r" b="b"/>
              <a:pathLst>
                <a:path w="1301495" h="1290446">
                  <a:moveTo>
                    <a:pt x="974122" y="85344"/>
                  </a:moveTo>
                  <a:cubicBezTo>
                    <a:pt x="1020794" y="111347"/>
                    <a:pt x="1052418" y="160877"/>
                    <a:pt x="1052418" y="217932"/>
                  </a:cubicBezTo>
                  <a:cubicBezTo>
                    <a:pt x="1052418" y="301752"/>
                    <a:pt x="983932" y="369761"/>
                    <a:pt x="899446" y="369761"/>
                  </a:cubicBezTo>
                  <a:cubicBezTo>
                    <a:pt x="869823" y="369761"/>
                    <a:pt x="842105" y="361474"/>
                    <a:pt x="818674" y="346996"/>
                  </a:cubicBezTo>
                  <a:cubicBezTo>
                    <a:pt x="768667" y="319278"/>
                    <a:pt x="711422" y="303752"/>
                    <a:pt x="650367" y="303752"/>
                  </a:cubicBezTo>
                  <a:cubicBezTo>
                    <a:pt x="459962" y="303752"/>
                    <a:pt x="305848" y="456533"/>
                    <a:pt x="305848" y="645224"/>
                  </a:cubicBezTo>
                  <a:cubicBezTo>
                    <a:pt x="305848" y="833914"/>
                    <a:pt x="459962" y="986981"/>
                    <a:pt x="650367" y="986981"/>
                  </a:cubicBezTo>
                  <a:cubicBezTo>
                    <a:pt x="785622" y="986981"/>
                    <a:pt x="902684" y="909733"/>
                    <a:pt x="958977" y="797243"/>
                  </a:cubicBezTo>
                  <a:lnTo>
                    <a:pt x="650748" y="797243"/>
                  </a:lnTo>
                  <a:cubicBezTo>
                    <a:pt x="566356" y="797243"/>
                    <a:pt x="497586" y="729329"/>
                    <a:pt x="497586" y="645319"/>
                  </a:cubicBezTo>
                  <a:cubicBezTo>
                    <a:pt x="497586" y="561308"/>
                    <a:pt x="566356" y="493681"/>
                    <a:pt x="650748" y="493681"/>
                  </a:cubicBezTo>
                  <a:cubicBezTo>
                    <a:pt x="982408" y="493681"/>
                    <a:pt x="1148239" y="493586"/>
                    <a:pt x="1148239" y="493395"/>
                  </a:cubicBezTo>
                  <a:cubicBezTo>
                    <a:pt x="1233011" y="493681"/>
                    <a:pt x="1301496" y="561499"/>
                    <a:pt x="1301496" y="645224"/>
                  </a:cubicBezTo>
                  <a:cubicBezTo>
                    <a:pt x="1301496" y="1001649"/>
                    <a:pt x="1010126" y="1290447"/>
                    <a:pt x="650653" y="1290447"/>
                  </a:cubicBezTo>
                  <a:cubicBezTo>
                    <a:pt x="291179" y="1290447"/>
                    <a:pt x="0" y="1001649"/>
                    <a:pt x="0" y="645224"/>
                  </a:cubicBezTo>
                  <a:cubicBezTo>
                    <a:pt x="0" y="288798"/>
                    <a:pt x="291465" y="0"/>
                    <a:pt x="650748" y="0"/>
                  </a:cubicBezTo>
                  <a:cubicBezTo>
                    <a:pt x="768382" y="0"/>
                    <a:pt x="878681" y="30956"/>
                    <a:pt x="974217" y="85153"/>
                  </a:cubicBezTo>
                  <a:lnTo>
                    <a:pt x="974026" y="85344"/>
                  </a:lnTo>
                  <a:close/>
                </a:path>
              </a:pathLst>
            </a:custGeom>
            <a:solidFill>
              <a:schemeClr val="bg1"/>
            </a:solidFill>
            <a:ln w="9525" cap="flat">
              <a:noFill/>
              <a:prstDash val="solid"/>
              <a:miter/>
            </a:ln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pt-BR"/>
            </a:p>
          </xdr:txBody>
        </xdr:sp>
        <xdr:sp macro="" textlink="">
          <xdr:nvSpPr>
            <xdr:cNvPr id="30" name="Forma Livre: Forma 29">
              <a:extLst>
                <a:ext uri="{FF2B5EF4-FFF2-40B4-BE49-F238E27FC236}">
                  <a16:creationId xmlns:a16="http://schemas.microsoft.com/office/drawing/2014/main" id="{8737551F-ACA6-65A3-B0EF-70B172D578CF}"/>
                </a:ext>
              </a:extLst>
            </xdr:cNvPr>
            <xdr:cNvSpPr/>
          </xdr:nvSpPr>
          <xdr:spPr>
            <a:xfrm>
              <a:off x="6118195" y="543345"/>
              <a:ext cx="2060543" cy="1290066"/>
            </a:xfrm>
            <a:custGeom>
              <a:avLst/>
              <a:gdLst>
                <a:gd name="connsiteX0" fmla="*/ 993362 w 2060543"/>
                <a:gd name="connsiteY0" fmla="*/ 96774 h 1290066"/>
                <a:gd name="connsiteX1" fmla="*/ 1067372 w 2060543"/>
                <a:gd name="connsiteY1" fmla="*/ 227457 h 1290066"/>
                <a:gd name="connsiteX2" fmla="*/ 914210 w 2060543"/>
                <a:gd name="connsiteY2" fmla="*/ 379381 h 1290066"/>
                <a:gd name="connsiteX3" fmla="*/ 831628 w 2060543"/>
                <a:gd name="connsiteY3" fmla="*/ 354330 h 1290066"/>
                <a:gd name="connsiteX4" fmla="*/ 650748 w 2060543"/>
                <a:gd name="connsiteY4" fmla="*/ 303657 h 1290066"/>
                <a:gd name="connsiteX5" fmla="*/ 306229 w 2060543"/>
                <a:gd name="connsiteY5" fmla="*/ 645128 h 1290066"/>
                <a:gd name="connsiteX6" fmla="*/ 650748 w 2060543"/>
                <a:gd name="connsiteY6" fmla="*/ 986885 h 1290066"/>
                <a:gd name="connsiteX7" fmla="*/ 980408 w 2060543"/>
                <a:gd name="connsiteY7" fmla="*/ 745141 h 1290066"/>
                <a:gd name="connsiteX8" fmla="*/ 1173766 w 2060543"/>
                <a:gd name="connsiteY8" fmla="*/ 118205 h 1290066"/>
                <a:gd name="connsiteX9" fmla="*/ 1320165 w 2060543"/>
                <a:gd name="connsiteY9" fmla="*/ 12573 h 1290066"/>
                <a:gd name="connsiteX10" fmla="*/ 1907477 w 2060543"/>
                <a:gd name="connsiteY10" fmla="*/ 12573 h 1290066"/>
                <a:gd name="connsiteX11" fmla="*/ 2060543 w 2060543"/>
                <a:gd name="connsiteY11" fmla="*/ 164402 h 1290066"/>
                <a:gd name="connsiteX12" fmla="*/ 1907477 w 2060543"/>
                <a:gd name="connsiteY12" fmla="*/ 316135 h 1290066"/>
                <a:gd name="connsiteX13" fmla="*/ 1479995 w 2060543"/>
                <a:gd name="connsiteY13" fmla="*/ 316135 h 1290066"/>
                <a:gd name="connsiteX14" fmla="*/ 1419511 w 2060543"/>
                <a:gd name="connsiteY14" fmla="*/ 358902 h 1290066"/>
                <a:gd name="connsiteX15" fmla="*/ 1273683 w 2060543"/>
                <a:gd name="connsiteY15" fmla="*/ 831723 h 1290066"/>
                <a:gd name="connsiteX16" fmla="*/ 650748 w 2060543"/>
                <a:gd name="connsiteY16" fmla="*/ 1290066 h 1290066"/>
                <a:gd name="connsiteX17" fmla="*/ 0 w 2060543"/>
                <a:gd name="connsiteY17" fmla="*/ 645033 h 1290066"/>
                <a:gd name="connsiteX18" fmla="*/ 650653 w 2060543"/>
                <a:gd name="connsiteY18" fmla="*/ 0 h 1290066"/>
                <a:gd name="connsiteX19" fmla="*/ 993362 w 2060543"/>
                <a:gd name="connsiteY19" fmla="*/ 96679 h 1290066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  <a:cxn ang="0">
                  <a:pos x="connsiteX7" y="connsiteY7"/>
                </a:cxn>
                <a:cxn ang="0">
                  <a:pos x="connsiteX8" y="connsiteY8"/>
                </a:cxn>
                <a:cxn ang="0">
                  <a:pos x="connsiteX9" y="connsiteY9"/>
                </a:cxn>
                <a:cxn ang="0">
                  <a:pos x="connsiteX10" y="connsiteY10"/>
                </a:cxn>
                <a:cxn ang="0">
                  <a:pos x="connsiteX11" y="connsiteY11"/>
                </a:cxn>
                <a:cxn ang="0">
                  <a:pos x="connsiteX12" y="connsiteY12"/>
                </a:cxn>
                <a:cxn ang="0">
                  <a:pos x="connsiteX13" y="connsiteY13"/>
                </a:cxn>
                <a:cxn ang="0">
                  <a:pos x="connsiteX14" y="connsiteY14"/>
                </a:cxn>
                <a:cxn ang="0">
                  <a:pos x="connsiteX15" y="connsiteY15"/>
                </a:cxn>
                <a:cxn ang="0">
                  <a:pos x="connsiteX16" y="connsiteY16"/>
                </a:cxn>
                <a:cxn ang="0">
                  <a:pos x="connsiteX17" y="connsiteY17"/>
                </a:cxn>
                <a:cxn ang="0">
                  <a:pos x="connsiteX18" y="connsiteY18"/>
                </a:cxn>
                <a:cxn ang="0">
                  <a:pos x="connsiteX19" y="connsiteY19"/>
                </a:cxn>
              </a:cxnLst>
              <a:rect l="l" t="t" r="r" b="b"/>
              <a:pathLst>
                <a:path w="2060543" h="1290066">
                  <a:moveTo>
                    <a:pt x="993362" y="96774"/>
                  </a:moveTo>
                  <a:cubicBezTo>
                    <a:pt x="1038511" y="123158"/>
                    <a:pt x="1067372" y="171926"/>
                    <a:pt x="1067372" y="227457"/>
                  </a:cubicBezTo>
                  <a:cubicBezTo>
                    <a:pt x="1067372" y="311468"/>
                    <a:pt x="998696" y="379381"/>
                    <a:pt x="914210" y="379381"/>
                  </a:cubicBezTo>
                  <a:cubicBezTo>
                    <a:pt x="883730" y="379381"/>
                    <a:pt x="855726" y="369665"/>
                    <a:pt x="831628" y="354330"/>
                  </a:cubicBezTo>
                  <a:cubicBezTo>
                    <a:pt x="778764" y="322231"/>
                    <a:pt x="717042" y="303657"/>
                    <a:pt x="650748" y="303657"/>
                  </a:cubicBezTo>
                  <a:cubicBezTo>
                    <a:pt x="460343" y="303657"/>
                    <a:pt x="306229" y="456533"/>
                    <a:pt x="306229" y="645128"/>
                  </a:cubicBezTo>
                  <a:cubicBezTo>
                    <a:pt x="306229" y="833723"/>
                    <a:pt x="460343" y="986885"/>
                    <a:pt x="650748" y="986885"/>
                  </a:cubicBezTo>
                  <a:cubicBezTo>
                    <a:pt x="806863" y="986885"/>
                    <a:pt x="937832" y="886111"/>
                    <a:pt x="980408" y="745141"/>
                  </a:cubicBezTo>
                  <a:lnTo>
                    <a:pt x="1173766" y="118205"/>
                  </a:lnTo>
                  <a:cubicBezTo>
                    <a:pt x="1193387" y="56959"/>
                    <a:pt x="1252157" y="12573"/>
                    <a:pt x="1320165" y="12573"/>
                  </a:cubicBezTo>
                  <a:lnTo>
                    <a:pt x="1907477" y="12573"/>
                  </a:lnTo>
                  <a:cubicBezTo>
                    <a:pt x="1991868" y="12573"/>
                    <a:pt x="2060543" y="80486"/>
                    <a:pt x="2060543" y="164402"/>
                  </a:cubicBezTo>
                  <a:cubicBezTo>
                    <a:pt x="2060543" y="248317"/>
                    <a:pt x="1991963" y="316135"/>
                    <a:pt x="1907477" y="316135"/>
                  </a:cubicBezTo>
                  <a:lnTo>
                    <a:pt x="1479995" y="316135"/>
                  </a:lnTo>
                  <a:cubicBezTo>
                    <a:pt x="1452086" y="316135"/>
                    <a:pt x="1427988" y="334137"/>
                    <a:pt x="1419511" y="358902"/>
                  </a:cubicBezTo>
                  <a:lnTo>
                    <a:pt x="1273683" y="831723"/>
                  </a:lnTo>
                  <a:cubicBezTo>
                    <a:pt x="1193006" y="1096994"/>
                    <a:pt x="944499" y="1290066"/>
                    <a:pt x="650748" y="1290066"/>
                  </a:cubicBezTo>
                  <a:cubicBezTo>
                    <a:pt x="291179" y="1290257"/>
                    <a:pt x="0" y="1001459"/>
                    <a:pt x="0" y="645033"/>
                  </a:cubicBezTo>
                  <a:cubicBezTo>
                    <a:pt x="0" y="288608"/>
                    <a:pt x="291179" y="0"/>
                    <a:pt x="650653" y="0"/>
                  </a:cubicBezTo>
                  <a:cubicBezTo>
                    <a:pt x="776383" y="0"/>
                    <a:pt x="893636" y="35243"/>
                    <a:pt x="993362" y="96679"/>
                  </a:cubicBezTo>
                </a:path>
              </a:pathLst>
            </a:custGeom>
            <a:solidFill>
              <a:schemeClr val="bg1"/>
            </a:solidFill>
            <a:ln w="9525" cap="flat">
              <a:noFill/>
              <a:prstDash val="solid"/>
              <a:miter/>
            </a:ln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pt-BR"/>
            </a:p>
          </xdr:txBody>
        </xdr:sp>
        <xdr:sp macro="" textlink="">
          <xdr:nvSpPr>
            <xdr:cNvPr id="31" name="Forma Livre: Forma 30">
              <a:extLst>
                <a:ext uri="{FF2B5EF4-FFF2-40B4-BE49-F238E27FC236}">
                  <a16:creationId xmlns:a16="http://schemas.microsoft.com/office/drawing/2014/main" id="{2B3F2E90-BD89-01D1-8331-EC61E295876A}"/>
                </a:ext>
              </a:extLst>
            </xdr:cNvPr>
            <xdr:cNvSpPr/>
          </xdr:nvSpPr>
          <xdr:spPr>
            <a:xfrm>
              <a:off x="7363207" y="543218"/>
              <a:ext cx="2200941" cy="1290192"/>
            </a:xfrm>
            <a:custGeom>
              <a:avLst/>
              <a:gdLst>
                <a:gd name="connsiteX0" fmla="*/ 640175 w 2200941"/>
                <a:gd name="connsiteY0" fmla="*/ 929576 h 1290192"/>
                <a:gd name="connsiteX1" fmla="*/ 640366 w 2200941"/>
                <a:gd name="connsiteY1" fmla="*/ 929005 h 1290192"/>
                <a:gd name="connsiteX2" fmla="*/ 892683 w 2200941"/>
                <a:gd name="connsiteY2" fmla="*/ 109855 h 1290192"/>
                <a:gd name="connsiteX3" fmla="*/ 1039654 w 2200941"/>
                <a:gd name="connsiteY3" fmla="*/ 508 h 1290192"/>
                <a:gd name="connsiteX4" fmla="*/ 1053560 w 2200941"/>
                <a:gd name="connsiteY4" fmla="*/ 127 h 1290192"/>
                <a:gd name="connsiteX5" fmla="*/ 1071943 w 2200941"/>
                <a:gd name="connsiteY5" fmla="*/ 127 h 1290192"/>
                <a:gd name="connsiteX6" fmla="*/ 1217962 w 2200941"/>
                <a:gd name="connsiteY6" fmla="*/ 106807 h 1290192"/>
                <a:gd name="connsiteX7" fmla="*/ 1391984 w 2200941"/>
                <a:gd name="connsiteY7" fmla="*/ 671735 h 1290192"/>
                <a:gd name="connsiteX8" fmla="*/ 1564386 w 2200941"/>
                <a:gd name="connsiteY8" fmla="*/ 111855 h 1290192"/>
                <a:gd name="connsiteX9" fmla="*/ 1711928 w 2200941"/>
                <a:gd name="connsiteY9" fmla="*/ 603 h 1290192"/>
                <a:gd name="connsiteX10" fmla="*/ 1725930 w 2200941"/>
                <a:gd name="connsiteY10" fmla="*/ 413 h 1290192"/>
                <a:gd name="connsiteX11" fmla="*/ 1744027 w 2200941"/>
                <a:gd name="connsiteY11" fmla="*/ 603 h 1290192"/>
                <a:gd name="connsiteX12" fmla="*/ 1890522 w 2200941"/>
                <a:gd name="connsiteY12" fmla="*/ 107283 h 1290192"/>
                <a:gd name="connsiteX13" fmla="*/ 2193322 w 2200941"/>
                <a:gd name="connsiteY13" fmla="*/ 1091121 h 1290192"/>
                <a:gd name="connsiteX14" fmla="*/ 2200942 w 2200941"/>
                <a:gd name="connsiteY14" fmla="*/ 1138365 h 1290192"/>
                <a:gd name="connsiteX15" fmla="*/ 2047780 w 2200941"/>
                <a:gd name="connsiteY15" fmla="*/ 1290098 h 1290192"/>
                <a:gd name="connsiteX16" fmla="*/ 1901476 w 2200941"/>
                <a:gd name="connsiteY16" fmla="*/ 1183418 h 1290192"/>
                <a:gd name="connsiteX17" fmla="*/ 1727930 w 2200941"/>
                <a:gd name="connsiteY17" fmla="*/ 620109 h 1290192"/>
                <a:gd name="connsiteX18" fmla="*/ 1553718 w 2200941"/>
                <a:gd name="connsiteY18" fmla="*/ 1185609 h 1290192"/>
                <a:gd name="connsiteX19" fmla="*/ 1408081 w 2200941"/>
                <a:gd name="connsiteY19" fmla="*/ 1290193 h 1290192"/>
                <a:gd name="connsiteX20" fmla="*/ 1389602 w 2200941"/>
                <a:gd name="connsiteY20" fmla="*/ 1290193 h 1290192"/>
                <a:gd name="connsiteX21" fmla="*/ 1375601 w 2200941"/>
                <a:gd name="connsiteY21" fmla="*/ 1289812 h 1290192"/>
                <a:gd name="connsiteX22" fmla="*/ 1229582 w 2200941"/>
                <a:gd name="connsiteY22" fmla="*/ 1183513 h 1290192"/>
                <a:gd name="connsiteX23" fmla="*/ 1055846 w 2200941"/>
                <a:gd name="connsiteY23" fmla="*/ 619443 h 1290192"/>
                <a:gd name="connsiteX24" fmla="*/ 886873 w 2200941"/>
                <a:gd name="connsiteY24" fmla="*/ 1167702 h 1290192"/>
                <a:gd name="connsiteX25" fmla="*/ 740188 w 2200941"/>
                <a:gd name="connsiteY25" fmla="*/ 1276953 h 1290192"/>
                <a:gd name="connsiteX26" fmla="*/ 152971 w 2200941"/>
                <a:gd name="connsiteY26" fmla="*/ 1276953 h 1290192"/>
                <a:gd name="connsiteX27" fmla="*/ 0 w 2200941"/>
                <a:gd name="connsiteY27" fmla="*/ 1125887 h 1290192"/>
                <a:gd name="connsiteX28" fmla="*/ 153162 w 2200941"/>
                <a:gd name="connsiteY28" fmla="*/ 974153 h 1290192"/>
                <a:gd name="connsiteX29" fmla="*/ 579310 w 2200941"/>
                <a:gd name="connsiteY29" fmla="*/ 974153 h 1290192"/>
                <a:gd name="connsiteX30" fmla="*/ 640175 w 2200941"/>
                <a:gd name="connsiteY30" fmla="*/ 929767 h 1290192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  <a:cxn ang="0">
                  <a:pos x="connsiteX7" y="connsiteY7"/>
                </a:cxn>
                <a:cxn ang="0">
                  <a:pos x="connsiteX8" y="connsiteY8"/>
                </a:cxn>
                <a:cxn ang="0">
                  <a:pos x="connsiteX9" y="connsiteY9"/>
                </a:cxn>
                <a:cxn ang="0">
                  <a:pos x="connsiteX10" y="connsiteY10"/>
                </a:cxn>
                <a:cxn ang="0">
                  <a:pos x="connsiteX11" y="connsiteY11"/>
                </a:cxn>
                <a:cxn ang="0">
                  <a:pos x="connsiteX12" y="connsiteY12"/>
                </a:cxn>
                <a:cxn ang="0">
                  <a:pos x="connsiteX13" y="connsiteY13"/>
                </a:cxn>
                <a:cxn ang="0">
                  <a:pos x="connsiteX14" y="connsiteY14"/>
                </a:cxn>
                <a:cxn ang="0">
                  <a:pos x="connsiteX15" y="connsiteY15"/>
                </a:cxn>
                <a:cxn ang="0">
                  <a:pos x="connsiteX16" y="connsiteY16"/>
                </a:cxn>
                <a:cxn ang="0">
                  <a:pos x="connsiteX17" y="connsiteY17"/>
                </a:cxn>
                <a:cxn ang="0">
                  <a:pos x="connsiteX18" y="connsiteY18"/>
                </a:cxn>
                <a:cxn ang="0">
                  <a:pos x="connsiteX19" y="connsiteY19"/>
                </a:cxn>
                <a:cxn ang="0">
                  <a:pos x="connsiteX20" y="connsiteY20"/>
                </a:cxn>
                <a:cxn ang="0">
                  <a:pos x="connsiteX21" y="connsiteY21"/>
                </a:cxn>
                <a:cxn ang="0">
                  <a:pos x="connsiteX22" y="connsiteY22"/>
                </a:cxn>
                <a:cxn ang="0">
                  <a:pos x="connsiteX23" y="connsiteY23"/>
                </a:cxn>
                <a:cxn ang="0">
                  <a:pos x="connsiteX24" y="connsiteY24"/>
                </a:cxn>
                <a:cxn ang="0">
                  <a:pos x="connsiteX25" y="connsiteY25"/>
                </a:cxn>
                <a:cxn ang="0">
                  <a:pos x="connsiteX26" y="connsiteY26"/>
                </a:cxn>
                <a:cxn ang="0">
                  <a:pos x="connsiteX27" y="connsiteY27"/>
                </a:cxn>
                <a:cxn ang="0">
                  <a:pos x="connsiteX28" y="connsiteY28"/>
                </a:cxn>
                <a:cxn ang="0">
                  <a:pos x="connsiteX29" y="connsiteY29"/>
                </a:cxn>
                <a:cxn ang="0">
                  <a:pos x="connsiteX30" y="connsiteY30"/>
                </a:cxn>
              </a:cxnLst>
              <a:rect l="l" t="t" r="r" b="b"/>
              <a:pathLst>
                <a:path w="2200941" h="1290192">
                  <a:moveTo>
                    <a:pt x="640175" y="929576"/>
                  </a:moveTo>
                  <a:lnTo>
                    <a:pt x="640366" y="929005"/>
                  </a:lnTo>
                  <a:lnTo>
                    <a:pt x="892683" y="109855"/>
                  </a:lnTo>
                  <a:cubicBezTo>
                    <a:pt x="911257" y="46704"/>
                    <a:pt x="969931" y="508"/>
                    <a:pt x="1039654" y="508"/>
                  </a:cubicBezTo>
                  <a:cubicBezTo>
                    <a:pt x="1044416" y="508"/>
                    <a:pt x="1048036" y="127"/>
                    <a:pt x="1053560" y="127"/>
                  </a:cubicBezTo>
                  <a:cubicBezTo>
                    <a:pt x="1060799" y="-159"/>
                    <a:pt x="1065752" y="127"/>
                    <a:pt x="1071943" y="127"/>
                  </a:cubicBezTo>
                  <a:cubicBezTo>
                    <a:pt x="1140523" y="127"/>
                    <a:pt x="1198531" y="45085"/>
                    <a:pt x="1217962" y="106807"/>
                  </a:cubicBezTo>
                  <a:lnTo>
                    <a:pt x="1391984" y="671735"/>
                  </a:lnTo>
                  <a:lnTo>
                    <a:pt x="1564386" y="111855"/>
                  </a:lnTo>
                  <a:cubicBezTo>
                    <a:pt x="1582579" y="47943"/>
                    <a:pt x="1641729" y="603"/>
                    <a:pt x="1711928" y="603"/>
                  </a:cubicBezTo>
                  <a:cubicBezTo>
                    <a:pt x="1716595" y="603"/>
                    <a:pt x="1720405" y="413"/>
                    <a:pt x="1725930" y="413"/>
                  </a:cubicBezTo>
                  <a:cubicBezTo>
                    <a:pt x="1732883" y="413"/>
                    <a:pt x="1737836" y="603"/>
                    <a:pt x="1744027" y="603"/>
                  </a:cubicBezTo>
                  <a:cubicBezTo>
                    <a:pt x="1812798" y="603"/>
                    <a:pt x="1870805" y="45466"/>
                    <a:pt x="1890522" y="107283"/>
                  </a:cubicBezTo>
                  <a:lnTo>
                    <a:pt x="2193322" y="1091121"/>
                  </a:lnTo>
                  <a:cubicBezTo>
                    <a:pt x="2198275" y="1105980"/>
                    <a:pt x="2200942" y="1121886"/>
                    <a:pt x="2200942" y="1138365"/>
                  </a:cubicBezTo>
                  <a:cubicBezTo>
                    <a:pt x="2200942" y="1222280"/>
                    <a:pt x="2132457" y="1290098"/>
                    <a:pt x="2047780" y="1290098"/>
                  </a:cubicBezTo>
                  <a:cubicBezTo>
                    <a:pt x="1979200" y="1290098"/>
                    <a:pt x="1920907" y="1245330"/>
                    <a:pt x="1901476" y="1183418"/>
                  </a:cubicBezTo>
                  <a:lnTo>
                    <a:pt x="1727930" y="620109"/>
                  </a:lnTo>
                  <a:lnTo>
                    <a:pt x="1553718" y="1185609"/>
                  </a:lnTo>
                  <a:cubicBezTo>
                    <a:pt x="1532763" y="1244378"/>
                    <a:pt x="1474946" y="1290193"/>
                    <a:pt x="1408081" y="1290193"/>
                  </a:cubicBezTo>
                  <a:lnTo>
                    <a:pt x="1389602" y="1290193"/>
                  </a:lnTo>
                  <a:cubicBezTo>
                    <a:pt x="1384173" y="1289907"/>
                    <a:pt x="1380363" y="1289812"/>
                    <a:pt x="1375601" y="1289812"/>
                  </a:cubicBezTo>
                  <a:cubicBezTo>
                    <a:pt x="1307020" y="1289812"/>
                    <a:pt x="1249204" y="1245140"/>
                    <a:pt x="1229582" y="1183513"/>
                  </a:cubicBezTo>
                  <a:lnTo>
                    <a:pt x="1055846" y="619443"/>
                  </a:lnTo>
                  <a:lnTo>
                    <a:pt x="886873" y="1167702"/>
                  </a:lnTo>
                  <a:cubicBezTo>
                    <a:pt x="868299" y="1230852"/>
                    <a:pt x="809530" y="1276953"/>
                    <a:pt x="740188" y="1276953"/>
                  </a:cubicBezTo>
                  <a:lnTo>
                    <a:pt x="152971" y="1276953"/>
                  </a:lnTo>
                  <a:cubicBezTo>
                    <a:pt x="68485" y="1276953"/>
                    <a:pt x="0" y="1209897"/>
                    <a:pt x="0" y="1125887"/>
                  </a:cubicBezTo>
                  <a:cubicBezTo>
                    <a:pt x="0" y="1041876"/>
                    <a:pt x="68485" y="974153"/>
                    <a:pt x="153162" y="974153"/>
                  </a:cubicBezTo>
                  <a:lnTo>
                    <a:pt x="579310" y="974153"/>
                  </a:lnTo>
                  <a:cubicBezTo>
                    <a:pt x="607790" y="974153"/>
                    <a:pt x="632174" y="955580"/>
                    <a:pt x="640175" y="929767"/>
                  </a:cubicBezTo>
                </a:path>
              </a:pathLst>
            </a:custGeom>
            <a:solidFill>
              <a:schemeClr val="bg1"/>
            </a:solidFill>
            <a:ln w="9525" cap="flat">
              <a:noFill/>
              <a:prstDash val="solid"/>
              <a:miter/>
            </a:ln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pt-BR"/>
            </a:p>
          </xdr:txBody>
        </xdr:sp>
      </xdr:grpSp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5095494</xdr:colOff>
      <xdr:row>4</xdr:row>
      <xdr:rowOff>41414</xdr:rowOff>
    </xdr:from>
    <xdr:to>
      <xdr:col>1</xdr:col>
      <xdr:colOff>5177831</xdr:colOff>
      <xdr:row>4</xdr:row>
      <xdr:rowOff>77562</xdr:rowOff>
    </xdr:to>
    <xdr:grpSp>
      <xdr:nvGrpSpPr>
        <xdr:cNvPr id="14" name="Agrupar 13">
          <a:extLst>
            <a:ext uri="{FF2B5EF4-FFF2-40B4-BE49-F238E27FC236}">
              <a16:creationId xmlns:a16="http://schemas.microsoft.com/office/drawing/2014/main" id="{834ED445-9D6E-A2C1-0D0D-DE3C35DD3EC3}"/>
            </a:ext>
          </a:extLst>
        </xdr:cNvPr>
        <xdr:cNvGrpSpPr/>
      </xdr:nvGrpSpPr>
      <xdr:grpSpPr>
        <a:xfrm>
          <a:off x="5748637" y="1021128"/>
          <a:ext cx="82337" cy="36148"/>
          <a:chOff x="5457477" y="1677643"/>
          <a:chExt cx="171092" cy="93736"/>
        </a:xfrm>
      </xdr:grpSpPr>
      <xdr:sp macro="" textlink="">
        <xdr:nvSpPr>
          <xdr:cNvPr id="17" name="Retângulo: Cantos Arredondados 16">
            <a:extLst>
              <a:ext uri="{FF2B5EF4-FFF2-40B4-BE49-F238E27FC236}">
                <a16:creationId xmlns:a16="http://schemas.microsoft.com/office/drawing/2014/main" id="{801D8D39-C2DB-5122-93EE-01FF7D549756}"/>
              </a:ext>
            </a:extLst>
          </xdr:cNvPr>
          <xdr:cNvSpPr/>
        </xdr:nvSpPr>
        <xdr:spPr>
          <a:xfrm>
            <a:off x="5457477" y="1677643"/>
            <a:ext cx="171092" cy="93736"/>
          </a:xfrm>
          <a:prstGeom prst="roundRect">
            <a:avLst>
              <a:gd name="adj" fmla="val 50000"/>
            </a:avLst>
          </a:prstGeom>
          <a:noFill/>
          <a:ln w="6350">
            <a:gradFill flip="none" rotWithShape="1">
              <a:gsLst>
                <a:gs pos="10000">
                  <a:schemeClr val="accent3"/>
                </a:gs>
                <a:gs pos="90000">
                  <a:schemeClr val="accent4"/>
                </a:gs>
              </a:gsLst>
              <a:lin ang="16200000" scaled="1"/>
              <a:tileRect/>
            </a:gra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BR"/>
          </a:p>
        </xdr:txBody>
      </xdr:sp>
      <xdr:sp macro="" textlink="">
        <xdr:nvSpPr>
          <xdr:cNvPr id="18" name="Elipse 17">
            <a:extLst>
              <a:ext uri="{FF2B5EF4-FFF2-40B4-BE49-F238E27FC236}">
                <a16:creationId xmlns:a16="http://schemas.microsoft.com/office/drawing/2014/main" id="{E7A9FFE8-4F3E-C7C2-1D0B-AA3498D81373}"/>
              </a:ext>
            </a:extLst>
          </xdr:cNvPr>
          <xdr:cNvSpPr/>
        </xdr:nvSpPr>
        <xdr:spPr>
          <a:xfrm>
            <a:off x="5532172" y="1686303"/>
            <a:ext cx="89052" cy="82238"/>
          </a:xfrm>
          <a:prstGeom prst="ellipse">
            <a:avLst/>
          </a:prstGeom>
          <a:gradFill>
            <a:gsLst>
              <a:gs pos="10000">
                <a:srgbClr val="1FFE8C"/>
              </a:gs>
              <a:gs pos="90000">
                <a:srgbClr val="C5FE3F"/>
              </a:gs>
            </a:gsLst>
            <a:lin ang="0" scaled="0"/>
          </a:gra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BR"/>
          </a:p>
        </xdr:txBody>
      </xdr:sp>
    </xdr:grpSp>
    <xdr:clientData/>
  </xdr:twoCellAnchor>
  <xdr:twoCellAnchor>
    <xdr:from>
      <xdr:col>0</xdr:col>
      <xdr:colOff>244929</xdr:colOff>
      <xdr:row>0</xdr:row>
      <xdr:rowOff>144076</xdr:rowOff>
    </xdr:from>
    <xdr:to>
      <xdr:col>1</xdr:col>
      <xdr:colOff>1265464</xdr:colOff>
      <xdr:row>2</xdr:row>
      <xdr:rowOff>190501</xdr:rowOff>
    </xdr:to>
    <xdr:grpSp>
      <xdr:nvGrpSpPr>
        <xdr:cNvPr id="31" name="Agrupar 30">
          <a:extLst>
            <a:ext uri="{FF2B5EF4-FFF2-40B4-BE49-F238E27FC236}">
              <a16:creationId xmlns:a16="http://schemas.microsoft.com/office/drawing/2014/main" id="{B304868B-E352-4899-A126-53DE83B8A8D3}"/>
            </a:ext>
          </a:extLst>
        </xdr:cNvPr>
        <xdr:cNvGrpSpPr/>
      </xdr:nvGrpSpPr>
      <xdr:grpSpPr>
        <a:xfrm>
          <a:off x="244929" y="144076"/>
          <a:ext cx="1673678" cy="536282"/>
          <a:chOff x="6118195" y="543218"/>
          <a:chExt cx="5181503" cy="1290478"/>
        </a:xfrm>
      </xdr:grpSpPr>
      <xdr:sp macro="" textlink="">
        <xdr:nvSpPr>
          <xdr:cNvPr id="32" name="Forma Livre: Forma 31">
            <a:extLst>
              <a:ext uri="{FF2B5EF4-FFF2-40B4-BE49-F238E27FC236}">
                <a16:creationId xmlns:a16="http://schemas.microsoft.com/office/drawing/2014/main" id="{48294EC9-FBC7-7EDE-3DA5-8D886F4D143D}"/>
              </a:ext>
            </a:extLst>
          </xdr:cNvPr>
          <xdr:cNvSpPr/>
        </xdr:nvSpPr>
        <xdr:spPr>
          <a:xfrm>
            <a:off x="7513226" y="1037121"/>
            <a:ext cx="513968" cy="303752"/>
          </a:xfrm>
          <a:custGeom>
            <a:avLst/>
            <a:gdLst>
              <a:gd name="connsiteX0" fmla="*/ 153257 w 513968"/>
              <a:gd name="connsiteY0" fmla="*/ 95 h 303752"/>
              <a:gd name="connsiteX1" fmla="*/ 0 w 513968"/>
              <a:gd name="connsiteY1" fmla="*/ 151829 h 303752"/>
              <a:gd name="connsiteX2" fmla="*/ 152971 w 513968"/>
              <a:gd name="connsiteY2" fmla="*/ 303752 h 303752"/>
              <a:gd name="connsiteX3" fmla="*/ 360807 w 513968"/>
              <a:gd name="connsiteY3" fmla="*/ 303467 h 303752"/>
              <a:gd name="connsiteX4" fmla="*/ 513969 w 513968"/>
              <a:gd name="connsiteY4" fmla="*/ 151733 h 303752"/>
              <a:gd name="connsiteX5" fmla="*/ 360902 w 513968"/>
              <a:gd name="connsiteY5" fmla="*/ 0 h 303752"/>
              <a:gd name="connsiteX6" fmla="*/ 153162 w 513968"/>
              <a:gd name="connsiteY6" fmla="*/ 0 h 303752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513968" h="303752">
                <a:moveTo>
                  <a:pt x="153257" y="95"/>
                </a:moveTo>
                <a:cubicBezTo>
                  <a:pt x="68580" y="95"/>
                  <a:pt x="0" y="68104"/>
                  <a:pt x="0" y="151829"/>
                </a:cubicBezTo>
                <a:cubicBezTo>
                  <a:pt x="0" y="235553"/>
                  <a:pt x="68294" y="303752"/>
                  <a:pt x="152971" y="303752"/>
                </a:cubicBezTo>
                <a:lnTo>
                  <a:pt x="360807" y="303467"/>
                </a:lnTo>
                <a:cubicBezTo>
                  <a:pt x="445484" y="303467"/>
                  <a:pt x="513969" y="235458"/>
                  <a:pt x="513969" y="151733"/>
                </a:cubicBezTo>
                <a:cubicBezTo>
                  <a:pt x="513969" y="68009"/>
                  <a:pt x="445484" y="0"/>
                  <a:pt x="360902" y="0"/>
                </a:cubicBezTo>
                <a:lnTo>
                  <a:pt x="153162" y="0"/>
                </a:lnTo>
                <a:close/>
              </a:path>
            </a:pathLst>
          </a:custGeom>
          <a:gradFill>
            <a:gsLst>
              <a:gs pos="10000">
                <a:srgbClr val="FFFF00"/>
              </a:gs>
              <a:gs pos="90000">
                <a:srgbClr val="46D232"/>
              </a:gs>
            </a:gsLst>
            <a:lin ang="0" scaled="1"/>
          </a:gradFill>
          <a:ln w="9525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pt-BR"/>
          </a:p>
        </xdr:txBody>
      </xdr:sp>
      <xdr:grpSp>
        <xdr:nvGrpSpPr>
          <xdr:cNvPr id="33" name="Gráfico 1">
            <a:extLst>
              <a:ext uri="{FF2B5EF4-FFF2-40B4-BE49-F238E27FC236}">
                <a16:creationId xmlns:a16="http://schemas.microsoft.com/office/drawing/2014/main" id="{CB258A55-1921-89F4-A5CB-EEEED75277F5}"/>
              </a:ext>
            </a:extLst>
          </xdr:cNvPr>
          <xdr:cNvGrpSpPr/>
        </xdr:nvGrpSpPr>
        <xdr:grpSpPr>
          <a:xfrm>
            <a:off x="6118195" y="543218"/>
            <a:ext cx="5181503" cy="1290478"/>
            <a:chOff x="6118195" y="543218"/>
            <a:chExt cx="5181503" cy="1290478"/>
          </a:xfrm>
          <a:solidFill>
            <a:schemeClr val="accent1"/>
          </a:solidFill>
        </xdr:grpSpPr>
        <xdr:sp macro="" textlink="">
          <xdr:nvSpPr>
            <xdr:cNvPr id="34" name="Forma Livre: Forma 33">
              <a:extLst>
                <a:ext uri="{FF2B5EF4-FFF2-40B4-BE49-F238E27FC236}">
                  <a16:creationId xmlns:a16="http://schemas.microsoft.com/office/drawing/2014/main" id="{7ACA4011-F882-2335-2E84-ACD8C7C4C41F}"/>
                </a:ext>
              </a:extLst>
            </xdr:cNvPr>
            <xdr:cNvSpPr/>
          </xdr:nvSpPr>
          <xdr:spPr>
            <a:xfrm>
              <a:off x="9627871" y="543726"/>
              <a:ext cx="306228" cy="1289399"/>
            </a:xfrm>
            <a:custGeom>
              <a:avLst/>
              <a:gdLst>
                <a:gd name="connsiteX0" fmla="*/ 306038 w 306228"/>
                <a:gd name="connsiteY0" fmla="*/ 1138142 h 1289399"/>
                <a:gd name="connsiteX1" fmla="*/ 152971 w 306228"/>
                <a:gd name="connsiteY1" fmla="*/ 1289399 h 1289399"/>
                <a:gd name="connsiteX2" fmla="*/ 0 w 306228"/>
                <a:gd name="connsiteY2" fmla="*/ 1138142 h 1289399"/>
                <a:gd name="connsiteX3" fmla="*/ 0 w 306228"/>
                <a:gd name="connsiteY3" fmla="*/ 151733 h 1289399"/>
                <a:gd name="connsiteX4" fmla="*/ 152971 w 306228"/>
                <a:gd name="connsiteY4" fmla="*/ 0 h 1289399"/>
                <a:gd name="connsiteX5" fmla="*/ 306038 w 306228"/>
                <a:gd name="connsiteY5" fmla="*/ 151257 h 1289399"/>
                <a:gd name="connsiteX6" fmla="*/ 306229 w 306228"/>
                <a:gd name="connsiteY6" fmla="*/ 1138142 h 1289399"/>
                <a:gd name="connsiteX7" fmla="*/ 306038 w 306228"/>
                <a:gd name="connsiteY7" fmla="*/ 1138142 h 1289399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  <a:cxn ang="0">
                  <a:pos x="connsiteX7" y="connsiteY7"/>
                </a:cxn>
              </a:cxnLst>
              <a:rect l="l" t="t" r="r" b="b"/>
              <a:pathLst>
                <a:path w="306228" h="1289399">
                  <a:moveTo>
                    <a:pt x="306038" y="1138142"/>
                  </a:moveTo>
                  <a:cubicBezTo>
                    <a:pt x="305848" y="1221867"/>
                    <a:pt x="237554" y="1289399"/>
                    <a:pt x="152971" y="1289399"/>
                  </a:cubicBezTo>
                  <a:cubicBezTo>
                    <a:pt x="68389" y="1289399"/>
                    <a:pt x="190" y="1221867"/>
                    <a:pt x="0" y="1138142"/>
                  </a:cubicBezTo>
                  <a:lnTo>
                    <a:pt x="0" y="151733"/>
                  </a:lnTo>
                  <a:cubicBezTo>
                    <a:pt x="286" y="67723"/>
                    <a:pt x="68485" y="0"/>
                    <a:pt x="152971" y="0"/>
                  </a:cubicBezTo>
                  <a:cubicBezTo>
                    <a:pt x="237458" y="0"/>
                    <a:pt x="305848" y="67723"/>
                    <a:pt x="306038" y="151257"/>
                  </a:cubicBezTo>
                  <a:lnTo>
                    <a:pt x="306229" y="1138142"/>
                  </a:lnTo>
                  <a:lnTo>
                    <a:pt x="306038" y="1138142"/>
                  </a:lnTo>
                  <a:close/>
                </a:path>
              </a:pathLst>
            </a:custGeom>
            <a:solidFill>
              <a:schemeClr val="bg1"/>
            </a:solidFill>
            <a:ln w="9525" cap="flat">
              <a:noFill/>
              <a:prstDash val="solid"/>
              <a:miter/>
            </a:ln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pt-BR"/>
            </a:p>
          </xdr:txBody>
        </xdr:sp>
        <xdr:sp macro="" textlink="">
          <xdr:nvSpPr>
            <xdr:cNvPr id="35" name="Forma Livre: Forma 34">
              <a:extLst>
                <a:ext uri="{FF2B5EF4-FFF2-40B4-BE49-F238E27FC236}">
                  <a16:creationId xmlns:a16="http://schemas.microsoft.com/office/drawing/2014/main" id="{88ED3514-5BD1-909E-7C08-405A13B3D397}"/>
                </a:ext>
              </a:extLst>
            </xdr:cNvPr>
            <xdr:cNvSpPr/>
          </xdr:nvSpPr>
          <xdr:spPr>
            <a:xfrm>
              <a:off x="9998203" y="543250"/>
              <a:ext cx="1301495" cy="1290446"/>
            </a:xfrm>
            <a:custGeom>
              <a:avLst/>
              <a:gdLst>
                <a:gd name="connsiteX0" fmla="*/ 974122 w 1301495"/>
                <a:gd name="connsiteY0" fmla="*/ 85344 h 1290446"/>
                <a:gd name="connsiteX1" fmla="*/ 1052418 w 1301495"/>
                <a:gd name="connsiteY1" fmla="*/ 217932 h 1290446"/>
                <a:gd name="connsiteX2" fmla="*/ 899446 w 1301495"/>
                <a:gd name="connsiteY2" fmla="*/ 369761 h 1290446"/>
                <a:gd name="connsiteX3" fmla="*/ 818674 w 1301495"/>
                <a:gd name="connsiteY3" fmla="*/ 346996 h 1290446"/>
                <a:gd name="connsiteX4" fmla="*/ 650367 w 1301495"/>
                <a:gd name="connsiteY4" fmla="*/ 303752 h 1290446"/>
                <a:gd name="connsiteX5" fmla="*/ 305848 w 1301495"/>
                <a:gd name="connsiteY5" fmla="*/ 645224 h 1290446"/>
                <a:gd name="connsiteX6" fmla="*/ 650367 w 1301495"/>
                <a:gd name="connsiteY6" fmla="*/ 986981 h 1290446"/>
                <a:gd name="connsiteX7" fmla="*/ 958977 w 1301495"/>
                <a:gd name="connsiteY7" fmla="*/ 797243 h 1290446"/>
                <a:gd name="connsiteX8" fmla="*/ 650748 w 1301495"/>
                <a:gd name="connsiteY8" fmla="*/ 797243 h 1290446"/>
                <a:gd name="connsiteX9" fmla="*/ 497586 w 1301495"/>
                <a:gd name="connsiteY9" fmla="*/ 645319 h 1290446"/>
                <a:gd name="connsiteX10" fmla="*/ 650748 w 1301495"/>
                <a:gd name="connsiteY10" fmla="*/ 493681 h 1290446"/>
                <a:gd name="connsiteX11" fmla="*/ 1148239 w 1301495"/>
                <a:gd name="connsiteY11" fmla="*/ 493395 h 1290446"/>
                <a:gd name="connsiteX12" fmla="*/ 1301496 w 1301495"/>
                <a:gd name="connsiteY12" fmla="*/ 645224 h 1290446"/>
                <a:gd name="connsiteX13" fmla="*/ 650653 w 1301495"/>
                <a:gd name="connsiteY13" fmla="*/ 1290447 h 1290446"/>
                <a:gd name="connsiteX14" fmla="*/ 0 w 1301495"/>
                <a:gd name="connsiteY14" fmla="*/ 645224 h 1290446"/>
                <a:gd name="connsiteX15" fmla="*/ 650748 w 1301495"/>
                <a:gd name="connsiteY15" fmla="*/ 0 h 1290446"/>
                <a:gd name="connsiteX16" fmla="*/ 974217 w 1301495"/>
                <a:gd name="connsiteY16" fmla="*/ 85153 h 1290446"/>
                <a:gd name="connsiteX17" fmla="*/ 974026 w 1301495"/>
                <a:gd name="connsiteY17" fmla="*/ 85344 h 1290446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  <a:cxn ang="0">
                  <a:pos x="connsiteX7" y="connsiteY7"/>
                </a:cxn>
                <a:cxn ang="0">
                  <a:pos x="connsiteX8" y="connsiteY8"/>
                </a:cxn>
                <a:cxn ang="0">
                  <a:pos x="connsiteX9" y="connsiteY9"/>
                </a:cxn>
                <a:cxn ang="0">
                  <a:pos x="connsiteX10" y="connsiteY10"/>
                </a:cxn>
                <a:cxn ang="0">
                  <a:pos x="connsiteX11" y="connsiteY11"/>
                </a:cxn>
                <a:cxn ang="0">
                  <a:pos x="connsiteX12" y="connsiteY12"/>
                </a:cxn>
                <a:cxn ang="0">
                  <a:pos x="connsiteX13" y="connsiteY13"/>
                </a:cxn>
                <a:cxn ang="0">
                  <a:pos x="connsiteX14" y="connsiteY14"/>
                </a:cxn>
                <a:cxn ang="0">
                  <a:pos x="connsiteX15" y="connsiteY15"/>
                </a:cxn>
                <a:cxn ang="0">
                  <a:pos x="connsiteX16" y="connsiteY16"/>
                </a:cxn>
                <a:cxn ang="0">
                  <a:pos x="connsiteX17" y="connsiteY17"/>
                </a:cxn>
              </a:cxnLst>
              <a:rect l="l" t="t" r="r" b="b"/>
              <a:pathLst>
                <a:path w="1301495" h="1290446">
                  <a:moveTo>
                    <a:pt x="974122" y="85344"/>
                  </a:moveTo>
                  <a:cubicBezTo>
                    <a:pt x="1020794" y="111347"/>
                    <a:pt x="1052418" y="160877"/>
                    <a:pt x="1052418" y="217932"/>
                  </a:cubicBezTo>
                  <a:cubicBezTo>
                    <a:pt x="1052418" y="301752"/>
                    <a:pt x="983932" y="369761"/>
                    <a:pt x="899446" y="369761"/>
                  </a:cubicBezTo>
                  <a:cubicBezTo>
                    <a:pt x="869823" y="369761"/>
                    <a:pt x="842105" y="361474"/>
                    <a:pt x="818674" y="346996"/>
                  </a:cubicBezTo>
                  <a:cubicBezTo>
                    <a:pt x="768667" y="319278"/>
                    <a:pt x="711422" y="303752"/>
                    <a:pt x="650367" y="303752"/>
                  </a:cubicBezTo>
                  <a:cubicBezTo>
                    <a:pt x="459962" y="303752"/>
                    <a:pt x="305848" y="456533"/>
                    <a:pt x="305848" y="645224"/>
                  </a:cubicBezTo>
                  <a:cubicBezTo>
                    <a:pt x="305848" y="833914"/>
                    <a:pt x="459962" y="986981"/>
                    <a:pt x="650367" y="986981"/>
                  </a:cubicBezTo>
                  <a:cubicBezTo>
                    <a:pt x="785622" y="986981"/>
                    <a:pt x="902684" y="909733"/>
                    <a:pt x="958977" y="797243"/>
                  </a:cubicBezTo>
                  <a:lnTo>
                    <a:pt x="650748" y="797243"/>
                  </a:lnTo>
                  <a:cubicBezTo>
                    <a:pt x="566356" y="797243"/>
                    <a:pt x="497586" y="729329"/>
                    <a:pt x="497586" y="645319"/>
                  </a:cubicBezTo>
                  <a:cubicBezTo>
                    <a:pt x="497586" y="561308"/>
                    <a:pt x="566356" y="493681"/>
                    <a:pt x="650748" y="493681"/>
                  </a:cubicBezTo>
                  <a:cubicBezTo>
                    <a:pt x="982408" y="493681"/>
                    <a:pt x="1148239" y="493586"/>
                    <a:pt x="1148239" y="493395"/>
                  </a:cubicBezTo>
                  <a:cubicBezTo>
                    <a:pt x="1233011" y="493681"/>
                    <a:pt x="1301496" y="561499"/>
                    <a:pt x="1301496" y="645224"/>
                  </a:cubicBezTo>
                  <a:cubicBezTo>
                    <a:pt x="1301496" y="1001649"/>
                    <a:pt x="1010126" y="1290447"/>
                    <a:pt x="650653" y="1290447"/>
                  </a:cubicBezTo>
                  <a:cubicBezTo>
                    <a:pt x="291179" y="1290447"/>
                    <a:pt x="0" y="1001649"/>
                    <a:pt x="0" y="645224"/>
                  </a:cubicBezTo>
                  <a:cubicBezTo>
                    <a:pt x="0" y="288798"/>
                    <a:pt x="291465" y="0"/>
                    <a:pt x="650748" y="0"/>
                  </a:cubicBezTo>
                  <a:cubicBezTo>
                    <a:pt x="768382" y="0"/>
                    <a:pt x="878681" y="30956"/>
                    <a:pt x="974217" y="85153"/>
                  </a:cubicBezTo>
                  <a:lnTo>
                    <a:pt x="974026" y="85344"/>
                  </a:lnTo>
                  <a:close/>
                </a:path>
              </a:pathLst>
            </a:custGeom>
            <a:solidFill>
              <a:schemeClr val="bg1"/>
            </a:solidFill>
            <a:ln w="9525" cap="flat">
              <a:noFill/>
              <a:prstDash val="solid"/>
              <a:miter/>
            </a:ln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pt-BR"/>
            </a:p>
          </xdr:txBody>
        </xdr:sp>
        <xdr:sp macro="" textlink="">
          <xdr:nvSpPr>
            <xdr:cNvPr id="36" name="Forma Livre: Forma 35">
              <a:extLst>
                <a:ext uri="{FF2B5EF4-FFF2-40B4-BE49-F238E27FC236}">
                  <a16:creationId xmlns:a16="http://schemas.microsoft.com/office/drawing/2014/main" id="{A0757764-1384-588F-BBAA-4727F96F8ACF}"/>
                </a:ext>
              </a:extLst>
            </xdr:cNvPr>
            <xdr:cNvSpPr/>
          </xdr:nvSpPr>
          <xdr:spPr>
            <a:xfrm>
              <a:off x="6118195" y="543345"/>
              <a:ext cx="2060543" cy="1290066"/>
            </a:xfrm>
            <a:custGeom>
              <a:avLst/>
              <a:gdLst>
                <a:gd name="connsiteX0" fmla="*/ 993362 w 2060543"/>
                <a:gd name="connsiteY0" fmla="*/ 96774 h 1290066"/>
                <a:gd name="connsiteX1" fmla="*/ 1067372 w 2060543"/>
                <a:gd name="connsiteY1" fmla="*/ 227457 h 1290066"/>
                <a:gd name="connsiteX2" fmla="*/ 914210 w 2060543"/>
                <a:gd name="connsiteY2" fmla="*/ 379381 h 1290066"/>
                <a:gd name="connsiteX3" fmla="*/ 831628 w 2060543"/>
                <a:gd name="connsiteY3" fmla="*/ 354330 h 1290066"/>
                <a:gd name="connsiteX4" fmla="*/ 650748 w 2060543"/>
                <a:gd name="connsiteY4" fmla="*/ 303657 h 1290066"/>
                <a:gd name="connsiteX5" fmla="*/ 306229 w 2060543"/>
                <a:gd name="connsiteY5" fmla="*/ 645128 h 1290066"/>
                <a:gd name="connsiteX6" fmla="*/ 650748 w 2060543"/>
                <a:gd name="connsiteY6" fmla="*/ 986885 h 1290066"/>
                <a:gd name="connsiteX7" fmla="*/ 980408 w 2060543"/>
                <a:gd name="connsiteY7" fmla="*/ 745141 h 1290066"/>
                <a:gd name="connsiteX8" fmla="*/ 1173766 w 2060543"/>
                <a:gd name="connsiteY8" fmla="*/ 118205 h 1290066"/>
                <a:gd name="connsiteX9" fmla="*/ 1320165 w 2060543"/>
                <a:gd name="connsiteY9" fmla="*/ 12573 h 1290066"/>
                <a:gd name="connsiteX10" fmla="*/ 1907477 w 2060543"/>
                <a:gd name="connsiteY10" fmla="*/ 12573 h 1290066"/>
                <a:gd name="connsiteX11" fmla="*/ 2060543 w 2060543"/>
                <a:gd name="connsiteY11" fmla="*/ 164402 h 1290066"/>
                <a:gd name="connsiteX12" fmla="*/ 1907477 w 2060543"/>
                <a:gd name="connsiteY12" fmla="*/ 316135 h 1290066"/>
                <a:gd name="connsiteX13" fmla="*/ 1479995 w 2060543"/>
                <a:gd name="connsiteY13" fmla="*/ 316135 h 1290066"/>
                <a:gd name="connsiteX14" fmla="*/ 1419511 w 2060543"/>
                <a:gd name="connsiteY14" fmla="*/ 358902 h 1290066"/>
                <a:gd name="connsiteX15" fmla="*/ 1273683 w 2060543"/>
                <a:gd name="connsiteY15" fmla="*/ 831723 h 1290066"/>
                <a:gd name="connsiteX16" fmla="*/ 650748 w 2060543"/>
                <a:gd name="connsiteY16" fmla="*/ 1290066 h 1290066"/>
                <a:gd name="connsiteX17" fmla="*/ 0 w 2060543"/>
                <a:gd name="connsiteY17" fmla="*/ 645033 h 1290066"/>
                <a:gd name="connsiteX18" fmla="*/ 650653 w 2060543"/>
                <a:gd name="connsiteY18" fmla="*/ 0 h 1290066"/>
                <a:gd name="connsiteX19" fmla="*/ 993362 w 2060543"/>
                <a:gd name="connsiteY19" fmla="*/ 96679 h 1290066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  <a:cxn ang="0">
                  <a:pos x="connsiteX7" y="connsiteY7"/>
                </a:cxn>
                <a:cxn ang="0">
                  <a:pos x="connsiteX8" y="connsiteY8"/>
                </a:cxn>
                <a:cxn ang="0">
                  <a:pos x="connsiteX9" y="connsiteY9"/>
                </a:cxn>
                <a:cxn ang="0">
                  <a:pos x="connsiteX10" y="connsiteY10"/>
                </a:cxn>
                <a:cxn ang="0">
                  <a:pos x="connsiteX11" y="connsiteY11"/>
                </a:cxn>
                <a:cxn ang="0">
                  <a:pos x="connsiteX12" y="connsiteY12"/>
                </a:cxn>
                <a:cxn ang="0">
                  <a:pos x="connsiteX13" y="connsiteY13"/>
                </a:cxn>
                <a:cxn ang="0">
                  <a:pos x="connsiteX14" y="connsiteY14"/>
                </a:cxn>
                <a:cxn ang="0">
                  <a:pos x="connsiteX15" y="connsiteY15"/>
                </a:cxn>
                <a:cxn ang="0">
                  <a:pos x="connsiteX16" y="connsiteY16"/>
                </a:cxn>
                <a:cxn ang="0">
                  <a:pos x="connsiteX17" y="connsiteY17"/>
                </a:cxn>
                <a:cxn ang="0">
                  <a:pos x="connsiteX18" y="connsiteY18"/>
                </a:cxn>
                <a:cxn ang="0">
                  <a:pos x="connsiteX19" y="connsiteY19"/>
                </a:cxn>
              </a:cxnLst>
              <a:rect l="l" t="t" r="r" b="b"/>
              <a:pathLst>
                <a:path w="2060543" h="1290066">
                  <a:moveTo>
                    <a:pt x="993362" y="96774"/>
                  </a:moveTo>
                  <a:cubicBezTo>
                    <a:pt x="1038511" y="123158"/>
                    <a:pt x="1067372" y="171926"/>
                    <a:pt x="1067372" y="227457"/>
                  </a:cubicBezTo>
                  <a:cubicBezTo>
                    <a:pt x="1067372" y="311468"/>
                    <a:pt x="998696" y="379381"/>
                    <a:pt x="914210" y="379381"/>
                  </a:cubicBezTo>
                  <a:cubicBezTo>
                    <a:pt x="883730" y="379381"/>
                    <a:pt x="855726" y="369665"/>
                    <a:pt x="831628" y="354330"/>
                  </a:cubicBezTo>
                  <a:cubicBezTo>
                    <a:pt x="778764" y="322231"/>
                    <a:pt x="717042" y="303657"/>
                    <a:pt x="650748" y="303657"/>
                  </a:cubicBezTo>
                  <a:cubicBezTo>
                    <a:pt x="460343" y="303657"/>
                    <a:pt x="306229" y="456533"/>
                    <a:pt x="306229" y="645128"/>
                  </a:cubicBezTo>
                  <a:cubicBezTo>
                    <a:pt x="306229" y="833723"/>
                    <a:pt x="460343" y="986885"/>
                    <a:pt x="650748" y="986885"/>
                  </a:cubicBezTo>
                  <a:cubicBezTo>
                    <a:pt x="806863" y="986885"/>
                    <a:pt x="937832" y="886111"/>
                    <a:pt x="980408" y="745141"/>
                  </a:cubicBezTo>
                  <a:lnTo>
                    <a:pt x="1173766" y="118205"/>
                  </a:lnTo>
                  <a:cubicBezTo>
                    <a:pt x="1193387" y="56959"/>
                    <a:pt x="1252157" y="12573"/>
                    <a:pt x="1320165" y="12573"/>
                  </a:cubicBezTo>
                  <a:lnTo>
                    <a:pt x="1907477" y="12573"/>
                  </a:lnTo>
                  <a:cubicBezTo>
                    <a:pt x="1991868" y="12573"/>
                    <a:pt x="2060543" y="80486"/>
                    <a:pt x="2060543" y="164402"/>
                  </a:cubicBezTo>
                  <a:cubicBezTo>
                    <a:pt x="2060543" y="248317"/>
                    <a:pt x="1991963" y="316135"/>
                    <a:pt x="1907477" y="316135"/>
                  </a:cubicBezTo>
                  <a:lnTo>
                    <a:pt x="1479995" y="316135"/>
                  </a:lnTo>
                  <a:cubicBezTo>
                    <a:pt x="1452086" y="316135"/>
                    <a:pt x="1427988" y="334137"/>
                    <a:pt x="1419511" y="358902"/>
                  </a:cubicBezTo>
                  <a:lnTo>
                    <a:pt x="1273683" y="831723"/>
                  </a:lnTo>
                  <a:cubicBezTo>
                    <a:pt x="1193006" y="1096994"/>
                    <a:pt x="944499" y="1290066"/>
                    <a:pt x="650748" y="1290066"/>
                  </a:cubicBezTo>
                  <a:cubicBezTo>
                    <a:pt x="291179" y="1290257"/>
                    <a:pt x="0" y="1001459"/>
                    <a:pt x="0" y="645033"/>
                  </a:cubicBezTo>
                  <a:cubicBezTo>
                    <a:pt x="0" y="288608"/>
                    <a:pt x="291179" y="0"/>
                    <a:pt x="650653" y="0"/>
                  </a:cubicBezTo>
                  <a:cubicBezTo>
                    <a:pt x="776383" y="0"/>
                    <a:pt x="893636" y="35243"/>
                    <a:pt x="993362" y="96679"/>
                  </a:cubicBezTo>
                </a:path>
              </a:pathLst>
            </a:custGeom>
            <a:solidFill>
              <a:schemeClr val="bg1"/>
            </a:solidFill>
            <a:ln w="9525" cap="flat">
              <a:noFill/>
              <a:prstDash val="solid"/>
              <a:miter/>
            </a:ln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pt-BR"/>
            </a:p>
          </xdr:txBody>
        </xdr:sp>
        <xdr:sp macro="" textlink="">
          <xdr:nvSpPr>
            <xdr:cNvPr id="37" name="Forma Livre: Forma 36">
              <a:extLst>
                <a:ext uri="{FF2B5EF4-FFF2-40B4-BE49-F238E27FC236}">
                  <a16:creationId xmlns:a16="http://schemas.microsoft.com/office/drawing/2014/main" id="{AEBC1DB4-0E7F-61AE-28D8-F426C3F6C279}"/>
                </a:ext>
              </a:extLst>
            </xdr:cNvPr>
            <xdr:cNvSpPr/>
          </xdr:nvSpPr>
          <xdr:spPr>
            <a:xfrm>
              <a:off x="7363207" y="543218"/>
              <a:ext cx="2200941" cy="1290192"/>
            </a:xfrm>
            <a:custGeom>
              <a:avLst/>
              <a:gdLst>
                <a:gd name="connsiteX0" fmla="*/ 640175 w 2200941"/>
                <a:gd name="connsiteY0" fmla="*/ 929576 h 1290192"/>
                <a:gd name="connsiteX1" fmla="*/ 640366 w 2200941"/>
                <a:gd name="connsiteY1" fmla="*/ 929005 h 1290192"/>
                <a:gd name="connsiteX2" fmla="*/ 892683 w 2200941"/>
                <a:gd name="connsiteY2" fmla="*/ 109855 h 1290192"/>
                <a:gd name="connsiteX3" fmla="*/ 1039654 w 2200941"/>
                <a:gd name="connsiteY3" fmla="*/ 508 h 1290192"/>
                <a:gd name="connsiteX4" fmla="*/ 1053560 w 2200941"/>
                <a:gd name="connsiteY4" fmla="*/ 127 h 1290192"/>
                <a:gd name="connsiteX5" fmla="*/ 1071943 w 2200941"/>
                <a:gd name="connsiteY5" fmla="*/ 127 h 1290192"/>
                <a:gd name="connsiteX6" fmla="*/ 1217962 w 2200941"/>
                <a:gd name="connsiteY6" fmla="*/ 106807 h 1290192"/>
                <a:gd name="connsiteX7" fmla="*/ 1391984 w 2200941"/>
                <a:gd name="connsiteY7" fmla="*/ 671735 h 1290192"/>
                <a:gd name="connsiteX8" fmla="*/ 1564386 w 2200941"/>
                <a:gd name="connsiteY8" fmla="*/ 111855 h 1290192"/>
                <a:gd name="connsiteX9" fmla="*/ 1711928 w 2200941"/>
                <a:gd name="connsiteY9" fmla="*/ 603 h 1290192"/>
                <a:gd name="connsiteX10" fmla="*/ 1725930 w 2200941"/>
                <a:gd name="connsiteY10" fmla="*/ 413 h 1290192"/>
                <a:gd name="connsiteX11" fmla="*/ 1744027 w 2200941"/>
                <a:gd name="connsiteY11" fmla="*/ 603 h 1290192"/>
                <a:gd name="connsiteX12" fmla="*/ 1890522 w 2200941"/>
                <a:gd name="connsiteY12" fmla="*/ 107283 h 1290192"/>
                <a:gd name="connsiteX13" fmla="*/ 2193322 w 2200941"/>
                <a:gd name="connsiteY13" fmla="*/ 1091121 h 1290192"/>
                <a:gd name="connsiteX14" fmla="*/ 2200942 w 2200941"/>
                <a:gd name="connsiteY14" fmla="*/ 1138365 h 1290192"/>
                <a:gd name="connsiteX15" fmla="*/ 2047780 w 2200941"/>
                <a:gd name="connsiteY15" fmla="*/ 1290098 h 1290192"/>
                <a:gd name="connsiteX16" fmla="*/ 1901476 w 2200941"/>
                <a:gd name="connsiteY16" fmla="*/ 1183418 h 1290192"/>
                <a:gd name="connsiteX17" fmla="*/ 1727930 w 2200941"/>
                <a:gd name="connsiteY17" fmla="*/ 620109 h 1290192"/>
                <a:gd name="connsiteX18" fmla="*/ 1553718 w 2200941"/>
                <a:gd name="connsiteY18" fmla="*/ 1185609 h 1290192"/>
                <a:gd name="connsiteX19" fmla="*/ 1408081 w 2200941"/>
                <a:gd name="connsiteY19" fmla="*/ 1290193 h 1290192"/>
                <a:gd name="connsiteX20" fmla="*/ 1389602 w 2200941"/>
                <a:gd name="connsiteY20" fmla="*/ 1290193 h 1290192"/>
                <a:gd name="connsiteX21" fmla="*/ 1375601 w 2200941"/>
                <a:gd name="connsiteY21" fmla="*/ 1289812 h 1290192"/>
                <a:gd name="connsiteX22" fmla="*/ 1229582 w 2200941"/>
                <a:gd name="connsiteY22" fmla="*/ 1183513 h 1290192"/>
                <a:gd name="connsiteX23" fmla="*/ 1055846 w 2200941"/>
                <a:gd name="connsiteY23" fmla="*/ 619443 h 1290192"/>
                <a:gd name="connsiteX24" fmla="*/ 886873 w 2200941"/>
                <a:gd name="connsiteY24" fmla="*/ 1167702 h 1290192"/>
                <a:gd name="connsiteX25" fmla="*/ 740188 w 2200941"/>
                <a:gd name="connsiteY25" fmla="*/ 1276953 h 1290192"/>
                <a:gd name="connsiteX26" fmla="*/ 152971 w 2200941"/>
                <a:gd name="connsiteY26" fmla="*/ 1276953 h 1290192"/>
                <a:gd name="connsiteX27" fmla="*/ 0 w 2200941"/>
                <a:gd name="connsiteY27" fmla="*/ 1125887 h 1290192"/>
                <a:gd name="connsiteX28" fmla="*/ 153162 w 2200941"/>
                <a:gd name="connsiteY28" fmla="*/ 974153 h 1290192"/>
                <a:gd name="connsiteX29" fmla="*/ 579310 w 2200941"/>
                <a:gd name="connsiteY29" fmla="*/ 974153 h 1290192"/>
                <a:gd name="connsiteX30" fmla="*/ 640175 w 2200941"/>
                <a:gd name="connsiteY30" fmla="*/ 929767 h 1290192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  <a:cxn ang="0">
                  <a:pos x="connsiteX7" y="connsiteY7"/>
                </a:cxn>
                <a:cxn ang="0">
                  <a:pos x="connsiteX8" y="connsiteY8"/>
                </a:cxn>
                <a:cxn ang="0">
                  <a:pos x="connsiteX9" y="connsiteY9"/>
                </a:cxn>
                <a:cxn ang="0">
                  <a:pos x="connsiteX10" y="connsiteY10"/>
                </a:cxn>
                <a:cxn ang="0">
                  <a:pos x="connsiteX11" y="connsiteY11"/>
                </a:cxn>
                <a:cxn ang="0">
                  <a:pos x="connsiteX12" y="connsiteY12"/>
                </a:cxn>
                <a:cxn ang="0">
                  <a:pos x="connsiteX13" y="connsiteY13"/>
                </a:cxn>
                <a:cxn ang="0">
                  <a:pos x="connsiteX14" y="connsiteY14"/>
                </a:cxn>
                <a:cxn ang="0">
                  <a:pos x="connsiteX15" y="connsiteY15"/>
                </a:cxn>
                <a:cxn ang="0">
                  <a:pos x="connsiteX16" y="connsiteY16"/>
                </a:cxn>
                <a:cxn ang="0">
                  <a:pos x="connsiteX17" y="connsiteY17"/>
                </a:cxn>
                <a:cxn ang="0">
                  <a:pos x="connsiteX18" y="connsiteY18"/>
                </a:cxn>
                <a:cxn ang="0">
                  <a:pos x="connsiteX19" y="connsiteY19"/>
                </a:cxn>
                <a:cxn ang="0">
                  <a:pos x="connsiteX20" y="connsiteY20"/>
                </a:cxn>
                <a:cxn ang="0">
                  <a:pos x="connsiteX21" y="connsiteY21"/>
                </a:cxn>
                <a:cxn ang="0">
                  <a:pos x="connsiteX22" y="connsiteY22"/>
                </a:cxn>
                <a:cxn ang="0">
                  <a:pos x="connsiteX23" y="connsiteY23"/>
                </a:cxn>
                <a:cxn ang="0">
                  <a:pos x="connsiteX24" y="connsiteY24"/>
                </a:cxn>
                <a:cxn ang="0">
                  <a:pos x="connsiteX25" y="connsiteY25"/>
                </a:cxn>
                <a:cxn ang="0">
                  <a:pos x="connsiteX26" y="connsiteY26"/>
                </a:cxn>
                <a:cxn ang="0">
                  <a:pos x="connsiteX27" y="connsiteY27"/>
                </a:cxn>
                <a:cxn ang="0">
                  <a:pos x="connsiteX28" y="connsiteY28"/>
                </a:cxn>
                <a:cxn ang="0">
                  <a:pos x="connsiteX29" y="connsiteY29"/>
                </a:cxn>
                <a:cxn ang="0">
                  <a:pos x="connsiteX30" y="connsiteY30"/>
                </a:cxn>
              </a:cxnLst>
              <a:rect l="l" t="t" r="r" b="b"/>
              <a:pathLst>
                <a:path w="2200941" h="1290192">
                  <a:moveTo>
                    <a:pt x="640175" y="929576"/>
                  </a:moveTo>
                  <a:lnTo>
                    <a:pt x="640366" y="929005"/>
                  </a:lnTo>
                  <a:lnTo>
                    <a:pt x="892683" y="109855"/>
                  </a:lnTo>
                  <a:cubicBezTo>
                    <a:pt x="911257" y="46704"/>
                    <a:pt x="969931" y="508"/>
                    <a:pt x="1039654" y="508"/>
                  </a:cubicBezTo>
                  <a:cubicBezTo>
                    <a:pt x="1044416" y="508"/>
                    <a:pt x="1048036" y="127"/>
                    <a:pt x="1053560" y="127"/>
                  </a:cubicBezTo>
                  <a:cubicBezTo>
                    <a:pt x="1060799" y="-159"/>
                    <a:pt x="1065752" y="127"/>
                    <a:pt x="1071943" y="127"/>
                  </a:cubicBezTo>
                  <a:cubicBezTo>
                    <a:pt x="1140523" y="127"/>
                    <a:pt x="1198531" y="45085"/>
                    <a:pt x="1217962" y="106807"/>
                  </a:cubicBezTo>
                  <a:lnTo>
                    <a:pt x="1391984" y="671735"/>
                  </a:lnTo>
                  <a:lnTo>
                    <a:pt x="1564386" y="111855"/>
                  </a:lnTo>
                  <a:cubicBezTo>
                    <a:pt x="1582579" y="47943"/>
                    <a:pt x="1641729" y="603"/>
                    <a:pt x="1711928" y="603"/>
                  </a:cubicBezTo>
                  <a:cubicBezTo>
                    <a:pt x="1716595" y="603"/>
                    <a:pt x="1720405" y="413"/>
                    <a:pt x="1725930" y="413"/>
                  </a:cubicBezTo>
                  <a:cubicBezTo>
                    <a:pt x="1732883" y="413"/>
                    <a:pt x="1737836" y="603"/>
                    <a:pt x="1744027" y="603"/>
                  </a:cubicBezTo>
                  <a:cubicBezTo>
                    <a:pt x="1812798" y="603"/>
                    <a:pt x="1870805" y="45466"/>
                    <a:pt x="1890522" y="107283"/>
                  </a:cubicBezTo>
                  <a:lnTo>
                    <a:pt x="2193322" y="1091121"/>
                  </a:lnTo>
                  <a:cubicBezTo>
                    <a:pt x="2198275" y="1105980"/>
                    <a:pt x="2200942" y="1121886"/>
                    <a:pt x="2200942" y="1138365"/>
                  </a:cubicBezTo>
                  <a:cubicBezTo>
                    <a:pt x="2200942" y="1222280"/>
                    <a:pt x="2132457" y="1290098"/>
                    <a:pt x="2047780" y="1290098"/>
                  </a:cubicBezTo>
                  <a:cubicBezTo>
                    <a:pt x="1979200" y="1290098"/>
                    <a:pt x="1920907" y="1245330"/>
                    <a:pt x="1901476" y="1183418"/>
                  </a:cubicBezTo>
                  <a:lnTo>
                    <a:pt x="1727930" y="620109"/>
                  </a:lnTo>
                  <a:lnTo>
                    <a:pt x="1553718" y="1185609"/>
                  </a:lnTo>
                  <a:cubicBezTo>
                    <a:pt x="1532763" y="1244378"/>
                    <a:pt x="1474946" y="1290193"/>
                    <a:pt x="1408081" y="1290193"/>
                  </a:cubicBezTo>
                  <a:lnTo>
                    <a:pt x="1389602" y="1290193"/>
                  </a:lnTo>
                  <a:cubicBezTo>
                    <a:pt x="1384173" y="1289907"/>
                    <a:pt x="1380363" y="1289812"/>
                    <a:pt x="1375601" y="1289812"/>
                  </a:cubicBezTo>
                  <a:cubicBezTo>
                    <a:pt x="1307020" y="1289812"/>
                    <a:pt x="1249204" y="1245140"/>
                    <a:pt x="1229582" y="1183513"/>
                  </a:cubicBezTo>
                  <a:lnTo>
                    <a:pt x="1055846" y="619443"/>
                  </a:lnTo>
                  <a:lnTo>
                    <a:pt x="886873" y="1167702"/>
                  </a:lnTo>
                  <a:cubicBezTo>
                    <a:pt x="868299" y="1230852"/>
                    <a:pt x="809530" y="1276953"/>
                    <a:pt x="740188" y="1276953"/>
                  </a:cubicBezTo>
                  <a:lnTo>
                    <a:pt x="152971" y="1276953"/>
                  </a:lnTo>
                  <a:cubicBezTo>
                    <a:pt x="68485" y="1276953"/>
                    <a:pt x="0" y="1209897"/>
                    <a:pt x="0" y="1125887"/>
                  </a:cubicBezTo>
                  <a:cubicBezTo>
                    <a:pt x="0" y="1041876"/>
                    <a:pt x="68485" y="974153"/>
                    <a:pt x="153162" y="974153"/>
                  </a:cubicBezTo>
                  <a:lnTo>
                    <a:pt x="579310" y="974153"/>
                  </a:lnTo>
                  <a:cubicBezTo>
                    <a:pt x="607790" y="974153"/>
                    <a:pt x="632174" y="955580"/>
                    <a:pt x="640175" y="929767"/>
                  </a:cubicBezTo>
                </a:path>
              </a:pathLst>
            </a:custGeom>
            <a:solidFill>
              <a:schemeClr val="bg1"/>
            </a:solidFill>
            <a:ln w="9525" cap="flat">
              <a:noFill/>
              <a:prstDash val="solid"/>
              <a:miter/>
            </a:ln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pt-BR"/>
            </a:p>
          </xdr:txBody>
        </xdr:sp>
      </xdr:grpSp>
    </xdr:grpSp>
    <xdr:clientData/>
  </xdr:twoCellAnchor>
  <xdr:twoCellAnchor>
    <xdr:from>
      <xdr:col>0</xdr:col>
      <xdr:colOff>0</xdr:colOff>
      <xdr:row>0</xdr:row>
      <xdr:rowOff>1</xdr:rowOff>
    </xdr:from>
    <xdr:to>
      <xdr:col>8</xdr:col>
      <xdr:colOff>680357</xdr:colOff>
      <xdr:row>6</xdr:row>
      <xdr:rowOff>100853</xdr:rowOff>
    </xdr:to>
    <xdr:grpSp>
      <xdr:nvGrpSpPr>
        <xdr:cNvPr id="16" name="Agrupar 15">
          <a:extLst>
            <a:ext uri="{FF2B5EF4-FFF2-40B4-BE49-F238E27FC236}">
              <a16:creationId xmlns:a16="http://schemas.microsoft.com/office/drawing/2014/main" id="{17F4948E-A6E1-A910-56B9-562676154407}"/>
            </a:ext>
          </a:extLst>
        </xdr:cNvPr>
        <xdr:cNvGrpSpPr/>
      </xdr:nvGrpSpPr>
      <xdr:grpSpPr>
        <a:xfrm>
          <a:off x="0" y="1"/>
          <a:ext cx="12001500" cy="1461566"/>
          <a:chOff x="0" y="1"/>
          <a:chExt cx="12518571" cy="1461566"/>
        </a:xfrm>
      </xdr:grpSpPr>
      <xdr:grpSp>
        <xdr:nvGrpSpPr>
          <xdr:cNvPr id="2" name="Agrupar 1">
            <a:extLst>
              <a:ext uri="{FF2B5EF4-FFF2-40B4-BE49-F238E27FC236}">
                <a16:creationId xmlns:a16="http://schemas.microsoft.com/office/drawing/2014/main" id="{8EB08AC7-8511-AB19-AFB8-8EDEE54C088C}"/>
              </a:ext>
            </a:extLst>
          </xdr:cNvPr>
          <xdr:cNvGrpSpPr/>
        </xdr:nvGrpSpPr>
        <xdr:grpSpPr>
          <a:xfrm>
            <a:off x="0" y="1"/>
            <a:ext cx="12518571" cy="1461566"/>
            <a:chOff x="0" y="1"/>
            <a:chExt cx="18030265" cy="1461566"/>
          </a:xfrm>
        </xdr:grpSpPr>
        <xdr:sp macro="" textlink="">
          <xdr:nvSpPr>
            <xdr:cNvPr id="11" name="Retângulo 10">
              <a:extLst>
                <a:ext uri="{FF2B5EF4-FFF2-40B4-BE49-F238E27FC236}">
                  <a16:creationId xmlns:a16="http://schemas.microsoft.com/office/drawing/2014/main" id="{C50815EA-7BC0-08B0-7FF7-BC71EA77EB5F}"/>
                </a:ext>
              </a:extLst>
            </xdr:cNvPr>
            <xdr:cNvSpPr/>
          </xdr:nvSpPr>
          <xdr:spPr>
            <a:xfrm>
              <a:off x="0" y="1"/>
              <a:ext cx="18030265" cy="1461566"/>
            </a:xfrm>
            <a:prstGeom prst="rect">
              <a:avLst/>
            </a:prstGeom>
            <a:gradFill flip="none" rotWithShape="1">
              <a:gsLst>
                <a:gs pos="14536">
                  <a:srgbClr val="B8E53E"/>
                </a:gs>
                <a:gs pos="1000">
                  <a:srgbClr val="D7F83C"/>
                </a:gs>
                <a:gs pos="95000">
                  <a:srgbClr val="00744D"/>
                </a:gs>
              </a:gsLst>
              <a:lin ang="16200000" scaled="1"/>
              <a:tileRect/>
            </a:gra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/>
            </a:p>
          </xdr:txBody>
        </xdr:sp>
        <xdr:pic>
          <xdr:nvPicPr>
            <xdr:cNvPr id="12" name="Elements">
              <a:extLst>
                <a:ext uri="{FF2B5EF4-FFF2-40B4-BE49-F238E27FC236}">
                  <a16:creationId xmlns:a16="http://schemas.microsoft.com/office/drawing/2014/main" id="{B2073DC5-C375-B178-F277-C7C610CD6AAD}"/>
                </a:ext>
              </a:extLst>
            </xdr:cNvPr>
            <xdr:cNvPicPr>
              <a:picLocks/>
            </xdr:cNvPicPr>
          </xdr:nvPicPr>
          <xdr:blipFill rotWithShape="1">
            <a:blip xmlns:r="http://schemas.openxmlformats.org/officeDocument/2006/relationships" r:embed="rId1" cstate="email">
              <a:alphaModFix amt="31000"/>
              <a:extLst>
                <a:ext uri="{28A0092B-C50C-407E-A947-70E740481C1C}">
                  <a14:useLocalDpi xmlns:a14="http://schemas.microsoft.com/office/drawing/2010/main"/>
                </a:ext>
              </a:extLst>
            </a:blip>
            <a:srcRect l="583" t="47588" r="15070" b="9748"/>
            <a:stretch/>
          </xdr:blipFill>
          <xdr:spPr>
            <a:xfrm>
              <a:off x="4761422" y="62559"/>
              <a:ext cx="13095883" cy="1184241"/>
            </a:xfrm>
            <a:prstGeom prst="rect">
              <a:avLst/>
            </a:prstGeom>
          </xdr:spPr>
        </xdr:pic>
        <xdr:sp macro="" textlink="">
          <xdr:nvSpPr>
            <xdr:cNvPr id="25" name="CaixaDeTexto 24">
              <a:extLst>
                <a:ext uri="{FF2B5EF4-FFF2-40B4-BE49-F238E27FC236}">
                  <a16:creationId xmlns:a16="http://schemas.microsoft.com/office/drawing/2014/main" id="{BF4827C4-C5A3-43CC-B53B-B5CD898A4A97}"/>
                </a:ext>
                <a:ext uri="{147F2762-F138-4A5C-976F-8EAC2B608ADB}">
                  <a16:predDERef xmlns:a16="http://schemas.microsoft.com/office/drawing/2014/main" pred="{00000000-0008-0000-0000-000021000000}"/>
                </a:ext>
              </a:extLst>
            </xdr:cNvPr>
            <xdr:cNvSpPr txBox="1"/>
          </xdr:nvSpPr>
          <xdr:spPr>
            <a:xfrm>
              <a:off x="2704542" y="89647"/>
              <a:ext cx="13977833" cy="12735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marL="0" indent="0" algn="ctr"/>
              <a:r>
                <a:rPr lang="en-US" sz="2800" b="1">
                  <a:solidFill>
                    <a:schemeClr val="bg1"/>
                  </a:solidFill>
                  <a:latin typeface="+mj-lt"/>
                  <a:ea typeface="+mj-lt"/>
                  <a:cs typeface="+mj-lt"/>
                </a:rPr>
                <a:t>INCOME</a:t>
              </a:r>
              <a:r>
                <a:rPr lang="en-US" sz="2800" b="1" baseline="0">
                  <a:solidFill>
                    <a:schemeClr val="bg1"/>
                  </a:solidFill>
                  <a:latin typeface="+mj-lt"/>
                  <a:ea typeface="+mj-lt"/>
                  <a:cs typeface="+mj-lt"/>
                </a:rPr>
                <a:t> STATEMENT</a:t>
              </a:r>
              <a:endParaRPr lang="en-US" sz="2800" b="1">
                <a:solidFill>
                  <a:schemeClr val="bg1"/>
                </a:solidFill>
                <a:latin typeface="+mj-lt"/>
                <a:ea typeface="+mj-lt"/>
                <a:cs typeface="+mj-lt"/>
              </a:endParaRPr>
            </a:p>
          </xdr:txBody>
        </xdr:sp>
      </xdr:grpSp>
      <xdr:grpSp>
        <xdr:nvGrpSpPr>
          <xdr:cNvPr id="3" name="Agrupar 2">
            <a:extLst>
              <a:ext uri="{FF2B5EF4-FFF2-40B4-BE49-F238E27FC236}">
                <a16:creationId xmlns:a16="http://schemas.microsoft.com/office/drawing/2014/main" id="{00639722-A2AB-424E-8C48-AADA9F33939A}"/>
              </a:ext>
            </a:extLst>
          </xdr:cNvPr>
          <xdr:cNvGrpSpPr/>
        </xdr:nvGrpSpPr>
        <xdr:grpSpPr>
          <a:xfrm>
            <a:off x="80470" y="721179"/>
            <a:ext cx="3564066" cy="247262"/>
            <a:chOff x="150223" y="635455"/>
            <a:chExt cx="3564066" cy="256787"/>
          </a:xfrm>
        </xdr:grpSpPr>
        <xdr:sp macro="" textlink="">
          <xdr:nvSpPr>
            <xdr:cNvPr id="4" name="CaixaDeTexto 10">
              <a:extLst>
                <a:ext uri="{FF2B5EF4-FFF2-40B4-BE49-F238E27FC236}">
                  <a16:creationId xmlns:a16="http://schemas.microsoft.com/office/drawing/2014/main" id="{1C5DA71D-BC92-3048-9EC5-9F6666AF7056}"/>
                </a:ext>
              </a:extLst>
            </xdr:cNvPr>
            <xdr:cNvSpPr txBox="1"/>
          </xdr:nvSpPr>
          <xdr:spPr>
            <a:xfrm>
              <a:off x="150223" y="635455"/>
              <a:ext cx="3564066" cy="188485"/>
            </a:xfrm>
            <a:prstGeom prst="rect">
              <a:avLst/>
            </a:prstGeom>
            <a:noFill/>
          </xdr:spPr>
          <xdr:txBody>
            <a:bodyPr wrap="square">
              <a:no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rtl="0"/>
              <a:r>
                <a:rPr kumimoji="0" lang="en-US" sz="2000" b="1" i="0" u="none" strike="noStrike" kern="0" cap="none" spc="0" normalizeH="0" baseline="0">
                  <a:ln>
                    <a:noFill/>
                  </a:ln>
                  <a:solidFill>
                    <a:srgbClr val="006C21"/>
                  </a:solidFill>
                  <a:effectLst/>
                  <a:uLnTx/>
                  <a:uFillTx/>
                  <a:latin typeface="Bradley Hand ITC" panose="03070402050302030203" pitchFamily="66" charset="0"/>
                  <a:cs typeface="Dreaming Outloud Script Pro" panose="020B0604020202020204" pitchFamily="66" charset="0"/>
                </a:rPr>
                <a:t>Transf    rming lives   </a:t>
              </a:r>
            </a:p>
            <a:p>
              <a:pPr rtl="0"/>
              <a:r>
                <a:rPr kumimoji="0" lang="en-US" sz="2000" b="1" i="0" u="none" strike="noStrike" kern="0" cap="none" spc="0" normalizeH="0" baseline="0">
                  <a:ln>
                    <a:noFill/>
                  </a:ln>
                  <a:solidFill>
                    <a:srgbClr val="006C21"/>
                  </a:solidFill>
                  <a:effectLst/>
                  <a:uLnTx/>
                  <a:uFillTx/>
                  <a:latin typeface="Bradley Hand ITC" panose="03070402050302030203" pitchFamily="66" charset="0"/>
                  <a:cs typeface="Dreaming Outloud Script Pro" panose="020B0604020202020204" pitchFamily="66" charset="0"/>
                </a:rPr>
                <a:t>with our energy</a:t>
              </a:r>
              <a:endParaRPr lang="en-US" sz="2000" b="1" kern="0">
                <a:solidFill>
                  <a:srgbClr val="006C21"/>
                </a:solidFill>
                <a:latin typeface="Bradley Hand ITC" panose="03070402050302030203" pitchFamily="66" charset="0"/>
                <a:cs typeface="Dreaming Outloud Script Pro" panose="020B0604020202020204" pitchFamily="66" charset="0"/>
              </a:endParaRPr>
            </a:p>
          </xdr:txBody>
        </xdr:sp>
        <xdr:pic>
          <xdr:nvPicPr>
            <xdr:cNvPr id="8" name="Imagem 7">
              <a:extLst>
                <a:ext uri="{FF2B5EF4-FFF2-40B4-BE49-F238E27FC236}">
                  <a16:creationId xmlns:a16="http://schemas.microsoft.com/office/drawing/2014/main" id="{F5FCD923-23D5-D945-8485-F87844E5EE9F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>
              <a:extLst>
                <a:ext uri="{BEBA8EAE-BF5A-486C-A8C5-ECC9F3942E4B}">
                  <a14:imgProps xmlns:a14="http://schemas.microsoft.com/office/drawing/2010/main">
                    <a14:imgLayer r:embed="rId3">
                      <a14:imgEffect>
                        <a14:backgroundRemoval t="10000" b="90000" l="10000" r="90000">
                          <a14:foregroundMark x1="66667" y1="19048" x2="63636" y2="23810"/>
                          <a14:foregroundMark x1="51515" y1="23810" x2="54545" y2="80952"/>
                          <a14:foregroundMark x1="87879" y1="42857" x2="15152" y2="38095"/>
                        </a14:backgroundRemoval>
                      </a14:imgEffect>
                    </a14:imgLayer>
                  </a14:imgProps>
                </a:ext>
              </a:extLst>
            </a:blip>
            <a:stretch>
              <a:fillRect/>
            </a:stretch>
          </xdr:blipFill>
          <xdr:spPr>
            <a:xfrm flipH="1">
              <a:off x="1138256" y="785282"/>
              <a:ext cx="102531" cy="101329"/>
            </a:xfrm>
            <a:prstGeom prst="rect">
              <a:avLst/>
            </a:prstGeom>
          </xdr:spPr>
        </xdr:pic>
        <xdr:sp macro="" textlink="">
          <xdr:nvSpPr>
            <xdr:cNvPr id="9" name="Retângulo: Cantos Arredondados 8">
              <a:extLst>
                <a:ext uri="{FF2B5EF4-FFF2-40B4-BE49-F238E27FC236}">
                  <a16:creationId xmlns:a16="http://schemas.microsoft.com/office/drawing/2014/main" id="{EA53914A-EA96-F6B0-B76E-C5F5EAC8D1E9}"/>
                </a:ext>
              </a:extLst>
            </xdr:cNvPr>
            <xdr:cNvSpPr/>
          </xdr:nvSpPr>
          <xdr:spPr>
            <a:xfrm>
              <a:off x="1034142" y="775607"/>
              <a:ext cx="215396" cy="116635"/>
            </a:xfrm>
            <a:prstGeom prst="roundRect">
              <a:avLst>
                <a:gd name="adj" fmla="val 42451"/>
              </a:avLst>
            </a:prstGeom>
            <a:noFill/>
            <a:ln w="12700" cap="flat" cmpd="sng" algn="ctr">
              <a:solidFill>
                <a:srgbClr val="006C21"/>
              </a:solidFill>
              <a:prstDash val="solid"/>
              <a:miter lim="800000"/>
            </a:ln>
            <a:effectLst/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en-US" sz="1100" b="0" i="0" u="none" strike="noStrike" kern="0" cap="none" spc="0" normalizeH="0" baseline="0">
                <a:ln>
                  <a:noFill/>
                </a:ln>
                <a:solidFill>
                  <a:srgbClr val="003300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</xdr:grpSp>
      <xdr:grpSp>
        <xdr:nvGrpSpPr>
          <xdr:cNvPr id="10" name="Agrupar 9">
            <a:extLst>
              <a:ext uri="{FF2B5EF4-FFF2-40B4-BE49-F238E27FC236}">
                <a16:creationId xmlns:a16="http://schemas.microsoft.com/office/drawing/2014/main" id="{D4EDF06B-2163-4CD2-9370-4E62899A5463}"/>
              </a:ext>
            </a:extLst>
          </xdr:cNvPr>
          <xdr:cNvGrpSpPr/>
        </xdr:nvGrpSpPr>
        <xdr:grpSpPr>
          <a:xfrm>
            <a:off x="11185071" y="449036"/>
            <a:ext cx="1156608" cy="978590"/>
            <a:chOff x="8023397" y="421255"/>
            <a:chExt cx="1087484" cy="747926"/>
          </a:xfrm>
        </xdr:grpSpPr>
        <xdr:sp macro="" textlink="">
          <xdr:nvSpPr>
            <xdr:cNvPr id="13" name="Seta para a Direita 10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2F818FA4-DABA-1C82-24A1-5FEB7CE40825}"/>
                </a:ext>
              </a:extLst>
            </xdr:cNvPr>
            <xdr:cNvSpPr/>
          </xdr:nvSpPr>
          <xdr:spPr>
            <a:xfrm rot="10800000">
              <a:off x="8023397" y="421255"/>
              <a:ext cx="696828" cy="376116"/>
            </a:xfrm>
            <a:prstGeom prst="rightArrow">
              <a:avLst>
                <a:gd name="adj1" fmla="val 53502"/>
                <a:gd name="adj2" fmla="val 45694"/>
              </a:avLst>
            </a:prstGeom>
            <a:solidFill>
              <a:srgbClr val="B8E53E"/>
            </a:solidFill>
            <a:ln w="9525" cap="flat" cmpd="sng" algn="ctr">
              <a:solidFill>
                <a:srgbClr val="00744D"/>
              </a:solidFill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1050" b="0" i="0" u="none" strike="noStrike" kern="0" cap="none" spc="0" normalizeH="0" baseline="0" noProof="0">
                <a:ln>
                  <a:noFill/>
                </a:ln>
                <a:solidFill>
                  <a:sysClr val="window" lastClr="FFFFFF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  <xdr:sp macro="" textlink="">
          <xdr:nvSpPr>
            <xdr:cNvPr id="15" name="Retângulo Arredondado 9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4242A1D7-0755-2755-1386-5114C461CFF1}"/>
                </a:ext>
              </a:extLst>
            </xdr:cNvPr>
            <xdr:cNvSpPr/>
          </xdr:nvSpPr>
          <xdr:spPr>
            <a:xfrm>
              <a:off x="8091654" y="474590"/>
              <a:ext cx="1019227" cy="694591"/>
            </a:xfrm>
            <a:prstGeom prst="roundRect">
              <a:avLst>
                <a:gd name="adj" fmla="val 9474"/>
              </a:avLst>
            </a:prstGeom>
            <a:noFill/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pt-BR" sz="1200" b="1" i="0" u="none" strike="noStrike" kern="0" cap="none" spc="0" normalizeH="0" baseline="0">
                  <a:ln>
                    <a:noFill/>
                  </a:ln>
                  <a:solidFill>
                    <a:srgbClr val="00744D"/>
                  </a:solidFill>
                  <a:effectLst/>
                  <a:uLnTx/>
                  <a:uFillTx/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INDEX</a:t>
              </a:r>
              <a:endParaRPr kumimoji="0" lang="pt-BR" sz="800" b="1" i="0" u="none" strike="noStrike" kern="0" cap="none" spc="0" normalizeH="0" baseline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  <a:p>
              <a:pPr marL="0" marR="0" lvl="0" indent="0" algn="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800" b="1" i="0" u="none" strike="noStrike" kern="0" cap="none" spc="0" normalizeH="0" baseline="0" noProof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</xdr:txBody>
        </xdr:sp>
      </xdr:grpSp>
    </xdr:grpSp>
    <xdr:clientData/>
  </xdr:twoCellAnchor>
  <xdr:twoCellAnchor>
    <xdr:from>
      <xdr:col>0</xdr:col>
      <xdr:colOff>231322</xdr:colOff>
      <xdr:row>0</xdr:row>
      <xdr:rowOff>204107</xdr:rowOff>
    </xdr:from>
    <xdr:to>
      <xdr:col>1</xdr:col>
      <xdr:colOff>952500</xdr:colOff>
      <xdr:row>2</xdr:row>
      <xdr:rowOff>136072</xdr:rowOff>
    </xdr:to>
    <xdr:grpSp>
      <xdr:nvGrpSpPr>
        <xdr:cNvPr id="19" name="Agrupar 18">
          <a:extLst>
            <a:ext uri="{FF2B5EF4-FFF2-40B4-BE49-F238E27FC236}">
              <a16:creationId xmlns:a16="http://schemas.microsoft.com/office/drawing/2014/main" id="{79C3B368-DFCD-4E6F-8F18-EB3AA1C25661}"/>
            </a:ext>
          </a:extLst>
        </xdr:cNvPr>
        <xdr:cNvGrpSpPr/>
      </xdr:nvGrpSpPr>
      <xdr:grpSpPr>
        <a:xfrm>
          <a:off x="231322" y="204107"/>
          <a:ext cx="1374321" cy="421822"/>
          <a:chOff x="6118195" y="543218"/>
          <a:chExt cx="5181503" cy="1290478"/>
        </a:xfrm>
      </xdr:grpSpPr>
      <xdr:sp macro="" textlink="">
        <xdr:nvSpPr>
          <xdr:cNvPr id="20" name="Forma Livre: Forma 19">
            <a:extLst>
              <a:ext uri="{FF2B5EF4-FFF2-40B4-BE49-F238E27FC236}">
                <a16:creationId xmlns:a16="http://schemas.microsoft.com/office/drawing/2014/main" id="{FC743580-AE12-D6AD-B930-D0C463B6849F}"/>
              </a:ext>
            </a:extLst>
          </xdr:cNvPr>
          <xdr:cNvSpPr/>
        </xdr:nvSpPr>
        <xdr:spPr>
          <a:xfrm>
            <a:off x="7513226" y="1037121"/>
            <a:ext cx="513968" cy="303752"/>
          </a:xfrm>
          <a:custGeom>
            <a:avLst/>
            <a:gdLst>
              <a:gd name="connsiteX0" fmla="*/ 153257 w 513968"/>
              <a:gd name="connsiteY0" fmla="*/ 95 h 303752"/>
              <a:gd name="connsiteX1" fmla="*/ 0 w 513968"/>
              <a:gd name="connsiteY1" fmla="*/ 151829 h 303752"/>
              <a:gd name="connsiteX2" fmla="*/ 152971 w 513968"/>
              <a:gd name="connsiteY2" fmla="*/ 303752 h 303752"/>
              <a:gd name="connsiteX3" fmla="*/ 360807 w 513968"/>
              <a:gd name="connsiteY3" fmla="*/ 303467 h 303752"/>
              <a:gd name="connsiteX4" fmla="*/ 513969 w 513968"/>
              <a:gd name="connsiteY4" fmla="*/ 151733 h 303752"/>
              <a:gd name="connsiteX5" fmla="*/ 360902 w 513968"/>
              <a:gd name="connsiteY5" fmla="*/ 0 h 303752"/>
              <a:gd name="connsiteX6" fmla="*/ 153162 w 513968"/>
              <a:gd name="connsiteY6" fmla="*/ 0 h 303752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513968" h="303752">
                <a:moveTo>
                  <a:pt x="153257" y="95"/>
                </a:moveTo>
                <a:cubicBezTo>
                  <a:pt x="68580" y="95"/>
                  <a:pt x="0" y="68104"/>
                  <a:pt x="0" y="151829"/>
                </a:cubicBezTo>
                <a:cubicBezTo>
                  <a:pt x="0" y="235553"/>
                  <a:pt x="68294" y="303752"/>
                  <a:pt x="152971" y="303752"/>
                </a:cubicBezTo>
                <a:lnTo>
                  <a:pt x="360807" y="303467"/>
                </a:lnTo>
                <a:cubicBezTo>
                  <a:pt x="445484" y="303467"/>
                  <a:pt x="513969" y="235458"/>
                  <a:pt x="513969" y="151733"/>
                </a:cubicBezTo>
                <a:cubicBezTo>
                  <a:pt x="513969" y="68009"/>
                  <a:pt x="445484" y="0"/>
                  <a:pt x="360902" y="0"/>
                </a:cubicBezTo>
                <a:lnTo>
                  <a:pt x="153162" y="0"/>
                </a:lnTo>
                <a:close/>
              </a:path>
            </a:pathLst>
          </a:custGeom>
          <a:gradFill>
            <a:gsLst>
              <a:gs pos="10000">
                <a:srgbClr val="FFFF00"/>
              </a:gs>
              <a:gs pos="90000">
                <a:srgbClr val="46D232"/>
              </a:gs>
            </a:gsLst>
            <a:lin ang="0" scaled="1"/>
          </a:gradFill>
          <a:ln w="9525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pt-BR"/>
          </a:p>
        </xdr:txBody>
      </xdr:sp>
      <xdr:grpSp>
        <xdr:nvGrpSpPr>
          <xdr:cNvPr id="21" name="Gráfico 1">
            <a:extLst>
              <a:ext uri="{FF2B5EF4-FFF2-40B4-BE49-F238E27FC236}">
                <a16:creationId xmlns:a16="http://schemas.microsoft.com/office/drawing/2014/main" id="{3B3CF09B-9007-EE43-78FE-3624A3A84B4C}"/>
              </a:ext>
            </a:extLst>
          </xdr:cNvPr>
          <xdr:cNvGrpSpPr/>
        </xdr:nvGrpSpPr>
        <xdr:grpSpPr>
          <a:xfrm>
            <a:off x="6118195" y="543218"/>
            <a:ext cx="5181503" cy="1290478"/>
            <a:chOff x="6118195" y="543218"/>
            <a:chExt cx="5181503" cy="1290478"/>
          </a:xfrm>
          <a:solidFill>
            <a:schemeClr val="accent1"/>
          </a:solidFill>
        </xdr:grpSpPr>
        <xdr:sp macro="" textlink="">
          <xdr:nvSpPr>
            <xdr:cNvPr id="22" name="Forma Livre: Forma 21">
              <a:extLst>
                <a:ext uri="{FF2B5EF4-FFF2-40B4-BE49-F238E27FC236}">
                  <a16:creationId xmlns:a16="http://schemas.microsoft.com/office/drawing/2014/main" id="{9409F76D-8E6F-75F6-55F0-5A30C3EA5050}"/>
                </a:ext>
              </a:extLst>
            </xdr:cNvPr>
            <xdr:cNvSpPr/>
          </xdr:nvSpPr>
          <xdr:spPr>
            <a:xfrm>
              <a:off x="9627871" y="543726"/>
              <a:ext cx="306228" cy="1289399"/>
            </a:xfrm>
            <a:custGeom>
              <a:avLst/>
              <a:gdLst>
                <a:gd name="connsiteX0" fmla="*/ 306038 w 306228"/>
                <a:gd name="connsiteY0" fmla="*/ 1138142 h 1289399"/>
                <a:gd name="connsiteX1" fmla="*/ 152971 w 306228"/>
                <a:gd name="connsiteY1" fmla="*/ 1289399 h 1289399"/>
                <a:gd name="connsiteX2" fmla="*/ 0 w 306228"/>
                <a:gd name="connsiteY2" fmla="*/ 1138142 h 1289399"/>
                <a:gd name="connsiteX3" fmla="*/ 0 w 306228"/>
                <a:gd name="connsiteY3" fmla="*/ 151733 h 1289399"/>
                <a:gd name="connsiteX4" fmla="*/ 152971 w 306228"/>
                <a:gd name="connsiteY4" fmla="*/ 0 h 1289399"/>
                <a:gd name="connsiteX5" fmla="*/ 306038 w 306228"/>
                <a:gd name="connsiteY5" fmla="*/ 151257 h 1289399"/>
                <a:gd name="connsiteX6" fmla="*/ 306229 w 306228"/>
                <a:gd name="connsiteY6" fmla="*/ 1138142 h 1289399"/>
                <a:gd name="connsiteX7" fmla="*/ 306038 w 306228"/>
                <a:gd name="connsiteY7" fmla="*/ 1138142 h 1289399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  <a:cxn ang="0">
                  <a:pos x="connsiteX7" y="connsiteY7"/>
                </a:cxn>
              </a:cxnLst>
              <a:rect l="l" t="t" r="r" b="b"/>
              <a:pathLst>
                <a:path w="306228" h="1289399">
                  <a:moveTo>
                    <a:pt x="306038" y="1138142"/>
                  </a:moveTo>
                  <a:cubicBezTo>
                    <a:pt x="305848" y="1221867"/>
                    <a:pt x="237554" y="1289399"/>
                    <a:pt x="152971" y="1289399"/>
                  </a:cubicBezTo>
                  <a:cubicBezTo>
                    <a:pt x="68389" y="1289399"/>
                    <a:pt x="190" y="1221867"/>
                    <a:pt x="0" y="1138142"/>
                  </a:cubicBezTo>
                  <a:lnTo>
                    <a:pt x="0" y="151733"/>
                  </a:lnTo>
                  <a:cubicBezTo>
                    <a:pt x="286" y="67723"/>
                    <a:pt x="68485" y="0"/>
                    <a:pt x="152971" y="0"/>
                  </a:cubicBezTo>
                  <a:cubicBezTo>
                    <a:pt x="237458" y="0"/>
                    <a:pt x="305848" y="67723"/>
                    <a:pt x="306038" y="151257"/>
                  </a:cubicBezTo>
                  <a:lnTo>
                    <a:pt x="306229" y="1138142"/>
                  </a:lnTo>
                  <a:lnTo>
                    <a:pt x="306038" y="1138142"/>
                  </a:lnTo>
                  <a:close/>
                </a:path>
              </a:pathLst>
            </a:custGeom>
            <a:solidFill>
              <a:schemeClr val="bg1"/>
            </a:solidFill>
            <a:ln w="9525" cap="flat">
              <a:noFill/>
              <a:prstDash val="solid"/>
              <a:miter/>
            </a:ln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pt-BR"/>
            </a:p>
          </xdr:txBody>
        </xdr:sp>
        <xdr:sp macro="" textlink="">
          <xdr:nvSpPr>
            <xdr:cNvPr id="23" name="Forma Livre: Forma 22">
              <a:extLst>
                <a:ext uri="{FF2B5EF4-FFF2-40B4-BE49-F238E27FC236}">
                  <a16:creationId xmlns:a16="http://schemas.microsoft.com/office/drawing/2014/main" id="{5575568E-8B56-0C39-DF66-6CB41ABB9F63}"/>
                </a:ext>
              </a:extLst>
            </xdr:cNvPr>
            <xdr:cNvSpPr/>
          </xdr:nvSpPr>
          <xdr:spPr>
            <a:xfrm>
              <a:off x="9998203" y="543250"/>
              <a:ext cx="1301495" cy="1290446"/>
            </a:xfrm>
            <a:custGeom>
              <a:avLst/>
              <a:gdLst>
                <a:gd name="connsiteX0" fmla="*/ 974122 w 1301495"/>
                <a:gd name="connsiteY0" fmla="*/ 85344 h 1290446"/>
                <a:gd name="connsiteX1" fmla="*/ 1052418 w 1301495"/>
                <a:gd name="connsiteY1" fmla="*/ 217932 h 1290446"/>
                <a:gd name="connsiteX2" fmla="*/ 899446 w 1301495"/>
                <a:gd name="connsiteY2" fmla="*/ 369761 h 1290446"/>
                <a:gd name="connsiteX3" fmla="*/ 818674 w 1301495"/>
                <a:gd name="connsiteY3" fmla="*/ 346996 h 1290446"/>
                <a:gd name="connsiteX4" fmla="*/ 650367 w 1301495"/>
                <a:gd name="connsiteY4" fmla="*/ 303752 h 1290446"/>
                <a:gd name="connsiteX5" fmla="*/ 305848 w 1301495"/>
                <a:gd name="connsiteY5" fmla="*/ 645224 h 1290446"/>
                <a:gd name="connsiteX6" fmla="*/ 650367 w 1301495"/>
                <a:gd name="connsiteY6" fmla="*/ 986981 h 1290446"/>
                <a:gd name="connsiteX7" fmla="*/ 958977 w 1301495"/>
                <a:gd name="connsiteY7" fmla="*/ 797243 h 1290446"/>
                <a:gd name="connsiteX8" fmla="*/ 650748 w 1301495"/>
                <a:gd name="connsiteY8" fmla="*/ 797243 h 1290446"/>
                <a:gd name="connsiteX9" fmla="*/ 497586 w 1301495"/>
                <a:gd name="connsiteY9" fmla="*/ 645319 h 1290446"/>
                <a:gd name="connsiteX10" fmla="*/ 650748 w 1301495"/>
                <a:gd name="connsiteY10" fmla="*/ 493681 h 1290446"/>
                <a:gd name="connsiteX11" fmla="*/ 1148239 w 1301495"/>
                <a:gd name="connsiteY11" fmla="*/ 493395 h 1290446"/>
                <a:gd name="connsiteX12" fmla="*/ 1301496 w 1301495"/>
                <a:gd name="connsiteY12" fmla="*/ 645224 h 1290446"/>
                <a:gd name="connsiteX13" fmla="*/ 650653 w 1301495"/>
                <a:gd name="connsiteY13" fmla="*/ 1290447 h 1290446"/>
                <a:gd name="connsiteX14" fmla="*/ 0 w 1301495"/>
                <a:gd name="connsiteY14" fmla="*/ 645224 h 1290446"/>
                <a:gd name="connsiteX15" fmla="*/ 650748 w 1301495"/>
                <a:gd name="connsiteY15" fmla="*/ 0 h 1290446"/>
                <a:gd name="connsiteX16" fmla="*/ 974217 w 1301495"/>
                <a:gd name="connsiteY16" fmla="*/ 85153 h 1290446"/>
                <a:gd name="connsiteX17" fmla="*/ 974026 w 1301495"/>
                <a:gd name="connsiteY17" fmla="*/ 85344 h 1290446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  <a:cxn ang="0">
                  <a:pos x="connsiteX7" y="connsiteY7"/>
                </a:cxn>
                <a:cxn ang="0">
                  <a:pos x="connsiteX8" y="connsiteY8"/>
                </a:cxn>
                <a:cxn ang="0">
                  <a:pos x="connsiteX9" y="connsiteY9"/>
                </a:cxn>
                <a:cxn ang="0">
                  <a:pos x="connsiteX10" y="connsiteY10"/>
                </a:cxn>
                <a:cxn ang="0">
                  <a:pos x="connsiteX11" y="connsiteY11"/>
                </a:cxn>
                <a:cxn ang="0">
                  <a:pos x="connsiteX12" y="connsiteY12"/>
                </a:cxn>
                <a:cxn ang="0">
                  <a:pos x="connsiteX13" y="connsiteY13"/>
                </a:cxn>
                <a:cxn ang="0">
                  <a:pos x="connsiteX14" y="connsiteY14"/>
                </a:cxn>
                <a:cxn ang="0">
                  <a:pos x="connsiteX15" y="connsiteY15"/>
                </a:cxn>
                <a:cxn ang="0">
                  <a:pos x="connsiteX16" y="connsiteY16"/>
                </a:cxn>
                <a:cxn ang="0">
                  <a:pos x="connsiteX17" y="connsiteY17"/>
                </a:cxn>
              </a:cxnLst>
              <a:rect l="l" t="t" r="r" b="b"/>
              <a:pathLst>
                <a:path w="1301495" h="1290446">
                  <a:moveTo>
                    <a:pt x="974122" y="85344"/>
                  </a:moveTo>
                  <a:cubicBezTo>
                    <a:pt x="1020794" y="111347"/>
                    <a:pt x="1052418" y="160877"/>
                    <a:pt x="1052418" y="217932"/>
                  </a:cubicBezTo>
                  <a:cubicBezTo>
                    <a:pt x="1052418" y="301752"/>
                    <a:pt x="983932" y="369761"/>
                    <a:pt x="899446" y="369761"/>
                  </a:cubicBezTo>
                  <a:cubicBezTo>
                    <a:pt x="869823" y="369761"/>
                    <a:pt x="842105" y="361474"/>
                    <a:pt x="818674" y="346996"/>
                  </a:cubicBezTo>
                  <a:cubicBezTo>
                    <a:pt x="768667" y="319278"/>
                    <a:pt x="711422" y="303752"/>
                    <a:pt x="650367" y="303752"/>
                  </a:cubicBezTo>
                  <a:cubicBezTo>
                    <a:pt x="459962" y="303752"/>
                    <a:pt x="305848" y="456533"/>
                    <a:pt x="305848" y="645224"/>
                  </a:cubicBezTo>
                  <a:cubicBezTo>
                    <a:pt x="305848" y="833914"/>
                    <a:pt x="459962" y="986981"/>
                    <a:pt x="650367" y="986981"/>
                  </a:cubicBezTo>
                  <a:cubicBezTo>
                    <a:pt x="785622" y="986981"/>
                    <a:pt x="902684" y="909733"/>
                    <a:pt x="958977" y="797243"/>
                  </a:cubicBezTo>
                  <a:lnTo>
                    <a:pt x="650748" y="797243"/>
                  </a:lnTo>
                  <a:cubicBezTo>
                    <a:pt x="566356" y="797243"/>
                    <a:pt x="497586" y="729329"/>
                    <a:pt x="497586" y="645319"/>
                  </a:cubicBezTo>
                  <a:cubicBezTo>
                    <a:pt x="497586" y="561308"/>
                    <a:pt x="566356" y="493681"/>
                    <a:pt x="650748" y="493681"/>
                  </a:cubicBezTo>
                  <a:cubicBezTo>
                    <a:pt x="982408" y="493681"/>
                    <a:pt x="1148239" y="493586"/>
                    <a:pt x="1148239" y="493395"/>
                  </a:cubicBezTo>
                  <a:cubicBezTo>
                    <a:pt x="1233011" y="493681"/>
                    <a:pt x="1301496" y="561499"/>
                    <a:pt x="1301496" y="645224"/>
                  </a:cubicBezTo>
                  <a:cubicBezTo>
                    <a:pt x="1301496" y="1001649"/>
                    <a:pt x="1010126" y="1290447"/>
                    <a:pt x="650653" y="1290447"/>
                  </a:cubicBezTo>
                  <a:cubicBezTo>
                    <a:pt x="291179" y="1290447"/>
                    <a:pt x="0" y="1001649"/>
                    <a:pt x="0" y="645224"/>
                  </a:cubicBezTo>
                  <a:cubicBezTo>
                    <a:pt x="0" y="288798"/>
                    <a:pt x="291465" y="0"/>
                    <a:pt x="650748" y="0"/>
                  </a:cubicBezTo>
                  <a:cubicBezTo>
                    <a:pt x="768382" y="0"/>
                    <a:pt x="878681" y="30956"/>
                    <a:pt x="974217" y="85153"/>
                  </a:cubicBezTo>
                  <a:lnTo>
                    <a:pt x="974026" y="85344"/>
                  </a:lnTo>
                  <a:close/>
                </a:path>
              </a:pathLst>
            </a:custGeom>
            <a:solidFill>
              <a:schemeClr val="bg1"/>
            </a:solidFill>
            <a:ln w="9525" cap="flat">
              <a:noFill/>
              <a:prstDash val="solid"/>
              <a:miter/>
            </a:ln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pt-BR"/>
            </a:p>
          </xdr:txBody>
        </xdr:sp>
        <xdr:sp macro="" textlink="">
          <xdr:nvSpPr>
            <xdr:cNvPr id="24" name="Forma Livre: Forma 23">
              <a:extLst>
                <a:ext uri="{FF2B5EF4-FFF2-40B4-BE49-F238E27FC236}">
                  <a16:creationId xmlns:a16="http://schemas.microsoft.com/office/drawing/2014/main" id="{A980F8CE-D3AA-2873-08B7-374BF3B19A42}"/>
                </a:ext>
              </a:extLst>
            </xdr:cNvPr>
            <xdr:cNvSpPr/>
          </xdr:nvSpPr>
          <xdr:spPr>
            <a:xfrm>
              <a:off x="6118195" y="543345"/>
              <a:ext cx="2060543" cy="1290066"/>
            </a:xfrm>
            <a:custGeom>
              <a:avLst/>
              <a:gdLst>
                <a:gd name="connsiteX0" fmla="*/ 993362 w 2060543"/>
                <a:gd name="connsiteY0" fmla="*/ 96774 h 1290066"/>
                <a:gd name="connsiteX1" fmla="*/ 1067372 w 2060543"/>
                <a:gd name="connsiteY1" fmla="*/ 227457 h 1290066"/>
                <a:gd name="connsiteX2" fmla="*/ 914210 w 2060543"/>
                <a:gd name="connsiteY2" fmla="*/ 379381 h 1290066"/>
                <a:gd name="connsiteX3" fmla="*/ 831628 w 2060543"/>
                <a:gd name="connsiteY3" fmla="*/ 354330 h 1290066"/>
                <a:gd name="connsiteX4" fmla="*/ 650748 w 2060543"/>
                <a:gd name="connsiteY4" fmla="*/ 303657 h 1290066"/>
                <a:gd name="connsiteX5" fmla="*/ 306229 w 2060543"/>
                <a:gd name="connsiteY5" fmla="*/ 645128 h 1290066"/>
                <a:gd name="connsiteX6" fmla="*/ 650748 w 2060543"/>
                <a:gd name="connsiteY6" fmla="*/ 986885 h 1290066"/>
                <a:gd name="connsiteX7" fmla="*/ 980408 w 2060543"/>
                <a:gd name="connsiteY7" fmla="*/ 745141 h 1290066"/>
                <a:gd name="connsiteX8" fmla="*/ 1173766 w 2060543"/>
                <a:gd name="connsiteY8" fmla="*/ 118205 h 1290066"/>
                <a:gd name="connsiteX9" fmla="*/ 1320165 w 2060543"/>
                <a:gd name="connsiteY9" fmla="*/ 12573 h 1290066"/>
                <a:gd name="connsiteX10" fmla="*/ 1907477 w 2060543"/>
                <a:gd name="connsiteY10" fmla="*/ 12573 h 1290066"/>
                <a:gd name="connsiteX11" fmla="*/ 2060543 w 2060543"/>
                <a:gd name="connsiteY11" fmla="*/ 164402 h 1290066"/>
                <a:gd name="connsiteX12" fmla="*/ 1907477 w 2060543"/>
                <a:gd name="connsiteY12" fmla="*/ 316135 h 1290066"/>
                <a:gd name="connsiteX13" fmla="*/ 1479995 w 2060543"/>
                <a:gd name="connsiteY13" fmla="*/ 316135 h 1290066"/>
                <a:gd name="connsiteX14" fmla="*/ 1419511 w 2060543"/>
                <a:gd name="connsiteY14" fmla="*/ 358902 h 1290066"/>
                <a:gd name="connsiteX15" fmla="*/ 1273683 w 2060543"/>
                <a:gd name="connsiteY15" fmla="*/ 831723 h 1290066"/>
                <a:gd name="connsiteX16" fmla="*/ 650748 w 2060543"/>
                <a:gd name="connsiteY16" fmla="*/ 1290066 h 1290066"/>
                <a:gd name="connsiteX17" fmla="*/ 0 w 2060543"/>
                <a:gd name="connsiteY17" fmla="*/ 645033 h 1290066"/>
                <a:gd name="connsiteX18" fmla="*/ 650653 w 2060543"/>
                <a:gd name="connsiteY18" fmla="*/ 0 h 1290066"/>
                <a:gd name="connsiteX19" fmla="*/ 993362 w 2060543"/>
                <a:gd name="connsiteY19" fmla="*/ 96679 h 1290066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  <a:cxn ang="0">
                  <a:pos x="connsiteX7" y="connsiteY7"/>
                </a:cxn>
                <a:cxn ang="0">
                  <a:pos x="connsiteX8" y="connsiteY8"/>
                </a:cxn>
                <a:cxn ang="0">
                  <a:pos x="connsiteX9" y="connsiteY9"/>
                </a:cxn>
                <a:cxn ang="0">
                  <a:pos x="connsiteX10" y="connsiteY10"/>
                </a:cxn>
                <a:cxn ang="0">
                  <a:pos x="connsiteX11" y="connsiteY11"/>
                </a:cxn>
                <a:cxn ang="0">
                  <a:pos x="connsiteX12" y="connsiteY12"/>
                </a:cxn>
                <a:cxn ang="0">
                  <a:pos x="connsiteX13" y="connsiteY13"/>
                </a:cxn>
                <a:cxn ang="0">
                  <a:pos x="connsiteX14" y="connsiteY14"/>
                </a:cxn>
                <a:cxn ang="0">
                  <a:pos x="connsiteX15" y="connsiteY15"/>
                </a:cxn>
                <a:cxn ang="0">
                  <a:pos x="connsiteX16" y="connsiteY16"/>
                </a:cxn>
                <a:cxn ang="0">
                  <a:pos x="connsiteX17" y="connsiteY17"/>
                </a:cxn>
                <a:cxn ang="0">
                  <a:pos x="connsiteX18" y="connsiteY18"/>
                </a:cxn>
                <a:cxn ang="0">
                  <a:pos x="connsiteX19" y="connsiteY19"/>
                </a:cxn>
              </a:cxnLst>
              <a:rect l="l" t="t" r="r" b="b"/>
              <a:pathLst>
                <a:path w="2060543" h="1290066">
                  <a:moveTo>
                    <a:pt x="993362" y="96774"/>
                  </a:moveTo>
                  <a:cubicBezTo>
                    <a:pt x="1038511" y="123158"/>
                    <a:pt x="1067372" y="171926"/>
                    <a:pt x="1067372" y="227457"/>
                  </a:cubicBezTo>
                  <a:cubicBezTo>
                    <a:pt x="1067372" y="311468"/>
                    <a:pt x="998696" y="379381"/>
                    <a:pt x="914210" y="379381"/>
                  </a:cubicBezTo>
                  <a:cubicBezTo>
                    <a:pt x="883730" y="379381"/>
                    <a:pt x="855726" y="369665"/>
                    <a:pt x="831628" y="354330"/>
                  </a:cubicBezTo>
                  <a:cubicBezTo>
                    <a:pt x="778764" y="322231"/>
                    <a:pt x="717042" y="303657"/>
                    <a:pt x="650748" y="303657"/>
                  </a:cubicBezTo>
                  <a:cubicBezTo>
                    <a:pt x="460343" y="303657"/>
                    <a:pt x="306229" y="456533"/>
                    <a:pt x="306229" y="645128"/>
                  </a:cubicBezTo>
                  <a:cubicBezTo>
                    <a:pt x="306229" y="833723"/>
                    <a:pt x="460343" y="986885"/>
                    <a:pt x="650748" y="986885"/>
                  </a:cubicBezTo>
                  <a:cubicBezTo>
                    <a:pt x="806863" y="986885"/>
                    <a:pt x="937832" y="886111"/>
                    <a:pt x="980408" y="745141"/>
                  </a:cubicBezTo>
                  <a:lnTo>
                    <a:pt x="1173766" y="118205"/>
                  </a:lnTo>
                  <a:cubicBezTo>
                    <a:pt x="1193387" y="56959"/>
                    <a:pt x="1252157" y="12573"/>
                    <a:pt x="1320165" y="12573"/>
                  </a:cubicBezTo>
                  <a:lnTo>
                    <a:pt x="1907477" y="12573"/>
                  </a:lnTo>
                  <a:cubicBezTo>
                    <a:pt x="1991868" y="12573"/>
                    <a:pt x="2060543" y="80486"/>
                    <a:pt x="2060543" y="164402"/>
                  </a:cubicBezTo>
                  <a:cubicBezTo>
                    <a:pt x="2060543" y="248317"/>
                    <a:pt x="1991963" y="316135"/>
                    <a:pt x="1907477" y="316135"/>
                  </a:cubicBezTo>
                  <a:lnTo>
                    <a:pt x="1479995" y="316135"/>
                  </a:lnTo>
                  <a:cubicBezTo>
                    <a:pt x="1452086" y="316135"/>
                    <a:pt x="1427988" y="334137"/>
                    <a:pt x="1419511" y="358902"/>
                  </a:cubicBezTo>
                  <a:lnTo>
                    <a:pt x="1273683" y="831723"/>
                  </a:lnTo>
                  <a:cubicBezTo>
                    <a:pt x="1193006" y="1096994"/>
                    <a:pt x="944499" y="1290066"/>
                    <a:pt x="650748" y="1290066"/>
                  </a:cubicBezTo>
                  <a:cubicBezTo>
                    <a:pt x="291179" y="1290257"/>
                    <a:pt x="0" y="1001459"/>
                    <a:pt x="0" y="645033"/>
                  </a:cubicBezTo>
                  <a:cubicBezTo>
                    <a:pt x="0" y="288608"/>
                    <a:pt x="291179" y="0"/>
                    <a:pt x="650653" y="0"/>
                  </a:cubicBezTo>
                  <a:cubicBezTo>
                    <a:pt x="776383" y="0"/>
                    <a:pt x="893636" y="35243"/>
                    <a:pt x="993362" y="96679"/>
                  </a:cubicBezTo>
                </a:path>
              </a:pathLst>
            </a:custGeom>
            <a:solidFill>
              <a:schemeClr val="bg1"/>
            </a:solidFill>
            <a:ln w="9525" cap="flat">
              <a:noFill/>
              <a:prstDash val="solid"/>
              <a:miter/>
            </a:ln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pt-BR"/>
            </a:p>
          </xdr:txBody>
        </xdr:sp>
        <xdr:sp macro="" textlink="">
          <xdr:nvSpPr>
            <xdr:cNvPr id="26" name="Forma Livre: Forma 25">
              <a:extLst>
                <a:ext uri="{FF2B5EF4-FFF2-40B4-BE49-F238E27FC236}">
                  <a16:creationId xmlns:a16="http://schemas.microsoft.com/office/drawing/2014/main" id="{1C15ECA0-5C63-C2EF-6DB4-1134FA65A4C2}"/>
                </a:ext>
              </a:extLst>
            </xdr:cNvPr>
            <xdr:cNvSpPr/>
          </xdr:nvSpPr>
          <xdr:spPr>
            <a:xfrm>
              <a:off x="7363207" y="543218"/>
              <a:ext cx="2200941" cy="1290192"/>
            </a:xfrm>
            <a:custGeom>
              <a:avLst/>
              <a:gdLst>
                <a:gd name="connsiteX0" fmla="*/ 640175 w 2200941"/>
                <a:gd name="connsiteY0" fmla="*/ 929576 h 1290192"/>
                <a:gd name="connsiteX1" fmla="*/ 640366 w 2200941"/>
                <a:gd name="connsiteY1" fmla="*/ 929005 h 1290192"/>
                <a:gd name="connsiteX2" fmla="*/ 892683 w 2200941"/>
                <a:gd name="connsiteY2" fmla="*/ 109855 h 1290192"/>
                <a:gd name="connsiteX3" fmla="*/ 1039654 w 2200941"/>
                <a:gd name="connsiteY3" fmla="*/ 508 h 1290192"/>
                <a:gd name="connsiteX4" fmla="*/ 1053560 w 2200941"/>
                <a:gd name="connsiteY4" fmla="*/ 127 h 1290192"/>
                <a:gd name="connsiteX5" fmla="*/ 1071943 w 2200941"/>
                <a:gd name="connsiteY5" fmla="*/ 127 h 1290192"/>
                <a:gd name="connsiteX6" fmla="*/ 1217962 w 2200941"/>
                <a:gd name="connsiteY6" fmla="*/ 106807 h 1290192"/>
                <a:gd name="connsiteX7" fmla="*/ 1391984 w 2200941"/>
                <a:gd name="connsiteY7" fmla="*/ 671735 h 1290192"/>
                <a:gd name="connsiteX8" fmla="*/ 1564386 w 2200941"/>
                <a:gd name="connsiteY8" fmla="*/ 111855 h 1290192"/>
                <a:gd name="connsiteX9" fmla="*/ 1711928 w 2200941"/>
                <a:gd name="connsiteY9" fmla="*/ 603 h 1290192"/>
                <a:gd name="connsiteX10" fmla="*/ 1725930 w 2200941"/>
                <a:gd name="connsiteY10" fmla="*/ 413 h 1290192"/>
                <a:gd name="connsiteX11" fmla="*/ 1744027 w 2200941"/>
                <a:gd name="connsiteY11" fmla="*/ 603 h 1290192"/>
                <a:gd name="connsiteX12" fmla="*/ 1890522 w 2200941"/>
                <a:gd name="connsiteY12" fmla="*/ 107283 h 1290192"/>
                <a:gd name="connsiteX13" fmla="*/ 2193322 w 2200941"/>
                <a:gd name="connsiteY13" fmla="*/ 1091121 h 1290192"/>
                <a:gd name="connsiteX14" fmla="*/ 2200942 w 2200941"/>
                <a:gd name="connsiteY14" fmla="*/ 1138365 h 1290192"/>
                <a:gd name="connsiteX15" fmla="*/ 2047780 w 2200941"/>
                <a:gd name="connsiteY15" fmla="*/ 1290098 h 1290192"/>
                <a:gd name="connsiteX16" fmla="*/ 1901476 w 2200941"/>
                <a:gd name="connsiteY16" fmla="*/ 1183418 h 1290192"/>
                <a:gd name="connsiteX17" fmla="*/ 1727930 w 2200941"/>
                <a:gd name="connsiteY17" fmla="*/ 620109 h 1290192"/>
                <a:gd name="connsiteX18" fmla="*/ 1553718 w 2200941"/>
                <a:gd name="connsiteY18" fmla="*/ 1185609 h 1290192"/>
                <a:gd name="connsiteX19" fmla="*/ 1408081 w 2200941"/>
                <a:gd name="connsiteY19" fmla="*/ 1290193 h 1290192"/>
                <a:gd name="connsiteX20" fmla="*/ 1389602 w 2200941"/>
                <a:gd name="connsiteY20" fmla="*/ 1290193 h 1290192"/>
                <a:gd name="connsiteX21" fmla="*/ 1375601 w 2200941"/>
                <a:gd name="connsiteY21" fmla="*/ 1289812 h 1290192"/>
                <a:gd name="connsiteX22" fmla="*/ 1229582 w 2200941"/>
                <a:gd name="connsiteY22" fmla="*/ 1183513 h 1290192"/>
                <a:gd name="connsiteX23" fmla="*/ 1055846 w 2200941"/>
                <a:gd name="connsiteY23" fmla="*/ 619443 h 1290192"/>
                <a:gd name="connsiteX24" fmla="*/ 886873 w 2200941"/>
                <a:gd name="connsiteY24" fmla="*/ 1167702 h 1290192"/>
                <a:gd name="connsiteX25" fmla="*/ 740188 w 2200941"/>
                <a:gd name="connsiteY25" fmla="*/ 1276953 h 1290192"/>
                <a:gd name="connsiteX26" fmla="*/ 152971 w 2200941"/>
                <a:gd name="connsiteY26" fmla="*/ 1276953 h 1290192"/>
                <a:gd name="connsiteX27" fmla="*/ 0 w 2200941"/>
                <a:gd name="connsiteY27" fmla="*/ 1125887 h 1290192"/>
                <a:gd name="connsiteX28" fmla="*/ 153162 w 2200941"/>
                <a:gd name="connsiteY28" fmla="*/ 974153 h 1290192"/>
                <a:gd name="connsiteX29" fmla="*/ 579310 w 2200941"/>
                <a:gd name="connsiteY29" fmla="*/ 974153 h 1290192"/>
                <a:gd name="connsiteX30" fmla="*/ 640175 w 2200941"/>
                <a:gd name="connsiteY30" fmla="*/ 929767 h 1290192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  <a:cxn ang="0">
                  <a:pos x="connsiteX7" y="connsiteY7"/>
                </a:cxn>
                <a:cxn ang="0">
                  <a:pos x="connsiteX8" y="connsiteY8"/>
                </a:cxn>
                <a:cxn ang="0">
                  <a:pos x="connsiteX9" y="connsiteY9"/>
                </a:cxn>
                <a:cxn ang="0">
                  <a:pos x="connsiteX10" y="connsiteY10"/>
                </a:cxn>
                <a:cxn ang="0">
                  <a:pos x="connsiteX11" y="connsiteY11"/>
                </a:cxn>
                <a:cxn ang="0">
                  <a:pos x="connsiteX12" y="connsiteY12"/>
                </a:cxn>
                <a:cxn ang="0">
                  <a:pos x="connsiteX13" y="connsiteY13"/>
                </a:cxn>
                <a:cxn ang="0">
                  <a:pos x="connsiteX14" y="connsiteY14"/>
                </a:cxn>
                <a:cxn ang="0">
                  <a:pos x="connsiteX15" y="connsiteY15"/>
                </a:cxn>
                <a:cxn ang="0">
                  <a:pos x="connsiteX16" y="connsiteY16"/>
                </a:cxn>
                <a:cxn ang="0">
                  <a:pos x="connsiteX17" y="connsiteY17"/>
                </a:cxn>
                <a:cxn ang="0">
                  <a:pos x="connsiteX18" y="connsiteY18"/>
                </a:cxn>
                <a:cxn ang="0">
                  <a:pos x="connsiteX19" y="connsiteY19"/>
                </a:cxn>
                <a:cxn ang="0">
                  <a:pos x="connsiteX20" y="connsiteY20"/>
                </a:cxn>
                <a:cxn ang="0">
                  <a:pos x="connsiteX21" y="connsiteY21"/>
                </a:cxn>
                <a:cxn ang="0">
                  <a:pos x="connsiteX22" y="connsiteY22"/>
                </a:cxn>
                <a:cxn ang="0">
                  <a:pos x="connsiteX23" y="connsiteY23"/>
                </a:cxn>
                <a:cxn ang="0">
                  <a:pos x="connsiteX24" y="connsiteY24"/>
                </a:cxn>
                <a:cxn ang="0">
                  <a:pos x="connsiteX25" y="connsiteY25"/>
                </a:cxn>
                <a:cxn ang="0">
                  <a:pos x="connsiteX26" y="connsiteY26"/>
                </a:cxn>
                <a:cxn ang="0">
                  <a:pos x="connsiteX27" y="connsiteY27"/>
                </a:cxn>
                <a:cxn ang="0">
                  <a:pos x="connsiteX28" y="connsiteY28"/>
                </a:cxn>
                <a:cxn ang="0">
                  <a:pos x="connsiteX29" y="connsiteY29"/>
                </a:cxn>
                <a:cxn ang="0">
                  <a:pos x="connsiteX30" y="connsiteY30"/>
                </a:cxn>
              </a:cxnLst>
              <a:rect l="l" t="t" r="r" b="b"/>
              <a:pathLst>
                <a:path w="2200941" h="1290192">
                  <a:moveTo>
                    <a:pt x="640175" y="929576"/>
                  </a:moveTo>
                  <a:lnTo>
                    <a:pt x="640366" y="929005"/>
                  </a:lnTo>
                  <a:lnTo>
                    <a:pt x="892683" y="109855"/>
                  </a:lnTo>
                  <a:cubicBezTo>
                    <a:pt x="911257" y="46704"/>
                    <a:pt x="969931" y="508"/>
                    <a:pt x="1039654" y="508"/>
                  </a:cubicBezTo>
                  <a:cubicBezTo>
                    <a:pt x="1044416" y="508"/>
                    <a:pt x="1048036" y="127"/>
                    <a:pt x="1053560" y="127"/>
                  </a:cubicBezTo>
                  <a:cubicBezTo>
                    <a:pt x="1060799" y="-159"/>
                    <a:pt x="1065752" y="127"/>
                    <a:pt x="1071943" y="127"/>
                  </a:cubicBezTo>
                  <a:cubicBezTo>
                    <a:pt x="1140523" y="127"/>
                    <a:pt x="1198531" y="45085"/>
                    <a:pt x="1217962" y="106807"/>
                  </a:cubicBezTo>
                  <a:lnTo>
                    <a:pt x="1391984" y="671735"/>
                  </a:lnTo>
                  <a:lnTo>
                    <a:pt x="1564386" y="111855"/>
                  </a:lnTo>
                  <a:cubicBezTo>
                    <a:pt x="1582579" y="47943"/>
                    <a:pt x="1641729" y="603"/>
                    <a:pt x="1711928" y="603"/>
                  </a:cubicBezTo>
                  <a:cubicBezTo>
                    <a:pt x="1716595" y="603"/>
                    <a:pt x="1720405" y="413"/>
                    <a:pt x="1725930" y="413"/>
                  </a:cubicBezTo>
                  <a:cubicBezTo>
                    <a:pt x="1732883" y="413"/>
                    <a:pt x="1737836" y="603"/>
                    <a:pt x="1744027" y="603"/>
                  </a:cubicBezTo>
                  <a:cubicBezTo>
                    <a:pt x="1812798" y="603"/>
                    <a:pt x="1870805" y="45466"/>
                    <a:pt x="1890522" y="107283"/>
                  </a:cubicBezTo>
                  <a:lnTo>
                    <a:pt x="2193322" y="1091121"/>
                  </a:lnTo>
                  <a:cubicBezTo>
                    <a:pt x="2198275" y="1105980"/>
                    <a:pt x="2200942" y="1121886"/>
                    <a:pt x="2200942" y="1138365"/>
                  </a:cubicBezTo>
                  <a:cubicBezTo>
                    <a:pt x="2200942" y="1222280"/>
                    <a:pt x="2132457" y="1290098"/>
                    <a:pt x="2047780" y="1290098"/>
                  </a:cubicBezTo>
                  <a:cubicBezTo>
                    <a:pt x="1979200" y="1290098"/>
                    <a:pt x="1920907" y="1245330"/>
                    <a:pt x="1901476" y="1183418"/>
                  </a:cubicBezTo>
                  <a:lnTo>
                    <a:pt x="1727930" y="620109"/>
                  </a:lnTo>
                  <a:lnTo>
                    <a:pt x="1553718" y="1185609"/>
                  </a:lnTo>
                  <a:cubicBezTo>
                    <a:pt x="1532763" y="1244378"/>
                    <a:pt x="1474946" y="1290193"/>
                    <a:pt x="1408081" y="1290193"/>
                  </a:cubicBezTo>
                  <a:lnTo>
                    <a:pt x="1389602" y="1290193"/>
                  </a:lnTo>
                  <a:cubicBezTo>
                    <a:pt x="1384173" y="1289907"/>
                    <a:pt x="1380363" y="1289812"/>
                    <a:pt x="1375601" y="1289812"/>
                  </a:cubicBezTo>
                  <a:cubicBezTo>
                    <a:pt x="1307020" y="1289812"/>
                    <a:pt x="1249204" y="1245140"/>
                    <a:pt x="1229582" y="1183513"/>
                  </a:cubicBezTo>
                  <a:lnTo>
                    <a:pt x="1055846" y="619443"/>
                  </a:lnTo>
                  <a:lnTo>
                    <a:pt x="886873" y="1167702"/>
                  </a:lnTo>
                  <a:cubicBezTo>
                    <a:pt x="868299" y="1230852"/>
                    <a:pt x="809530" y="1276953"/>
                    <a:pt x="740188" y="1276953"/>
                  </a:cubicBezTo>
                  <a:lnTo>
                    <a:pt x="152971" y="1276953"/>
                  </a:lnTo>
                  <a:cubicBezTo>
                    <a:pt x="68485" y="1276953"/>
                    <a:pt x="0" y="1209897"/>
                    <a:pt x="0" y="1125887"/>
                  </a:cubicBezTo>
                  <a:cubicBezTo>
                    <a:pt x="0" y="1041876"/>
                    <a:pt x="68485" y="974153"/>
                    <a:pt x="153162" y="974153"/>
                  </a:cubicBezTo>
                  <a:lnTo>
                    <a:pt x="579310" y="974153"/>
                  </a:lnTo>
                  <a:cubicBezTo>
                    <a:pt x="607790" y="974153"/>
                    <a:pt x="632174" y="955580"/>
                    <a:pt x="640175" y="929767"/>
                  </a:cubicBezTo>
                </a:path>
              </a:pathLst>
            </a:custGeom>
            <a:solidFill>
              <a:schemeClr val="bg1"/>
            </a:solidFill>
            <a:ln w="9525" cap="flat">
              <a:noFill/>
              <a:prstDash val="solid"/>
              <a:miter/>
            </a:ln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pt-BR"/>
            </a:p>
          </xdr:txBody>
        </xdr:sp>
      </xdr:grpSp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2433373</xdr:colOff>
      <xdr:row>1</xdr:row>
      <xdr:rowOff>25106</xdr:rowOff>
    </xdr:from>
    <xdr:to>
      <xdr:col>5</xdr:col>
      <xdr:colOff>15960</xdr:colOff>
      <xdr:row>3</xdr:row>
      <xdr:rowOff>164085</xdr:rowOff>
    </xdr:to>
    <xdr:sp macro="" textlink="">
      <xdr:nvSpPr>
        <xdr:cNvPr id="27" name="CaixaDeTexto 26">
          <a:extLst>
            <a:ext uri="{FF2B5EF4-FFF2-40B4-BE49-F238E27FC236}">
              <a16:creationId xmlns:a16="http://schemas.microsoft.com/office/drawing/2014/main" id="{4829E455-6B70-4837-8D9D-14BE918CBDD4}"/>
            </a:ext>
            <a:ext uri="{147F2762-F138-4A5C-976F-8EAC2B608ADB}">
              <a16:predDERef xmlns:a16="http://schemas.microsoft.com/office/drawing/2014/main" pred="{00000000-0008-0000-0000-000021000000}"/>
            </a:ext>
          </a:extLst>
        </xdr:cNvPr>
        <xdr:cNvSpPr txBox="1"/>
      </xdr:nvSpPr>
      <xdr:spPr>
        <a:xfrm>
          <a:off x="2664694" y="365285"/>
          <a:ext cx="6794623" cy="8193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n-US" sz="2400" b="1">
              <a:solidFill>
                <a:schemeClr val="bg1"/>
              </a:solidFill>
              <a:latin typeface="+mj-lt"/>
              <a:ea typeface="+mj-lt"/>
              <a:cs typeface="+mj-lt"/>
            </a:rPr>
            <a:t>CASH</a:t>
          </a:r>
          <a:r>
            <a:rPr lang="en-US" sz="2400" b="1" baseline="0">
              <a:solidFill>
                <a:schemeClr val="bg1"/>
              </a:solidFill>
              <a:latin typeface="+mj-lt"/>
              <a:ea typeface="+mj-lt"/>
              <a:cs typeface="+mj-lt"/>
            </a:rPr>
            <a:t> FLOW STATEMENT</a:t>
          </a:r>
          <a:endParaRPr lang="en-US" sz="2400" b="1">
            <a:solidFill>
              <a:schemeClr val="bg1"/>
            </a:solidFill>
            <a:latin typeface="+mj-lt"/>
            <a:ea typeface="+mj-lt"/>
            <a:cs typeface="+mj-lt"/>
          </a:endParaRPr>
        </a:p>
      </xdr:txBody>
    </xdr:sp>
    <xdr:clientData/>
  </xdr:twoCellAnchor>
  <xdr:twoCellAnchor>
    <xdr:from>
      <xdr:col>0</xdr:col>
      <xdr:colOff>6508</xdr:colOff>
      <xdr:row>0</xdr:row>
      <xdr:rowOff>6488</xdr:rowOff>
    </xdr:from>
    <xdr:to>
      <xdr:col>5</xdr:col>
      <xdr:colOff>27214</xdr:colOff>
      <xdr:row>4</xdr:row>
      <xdr:rowOff>162163</xdr:rowOff>
    </xdr:to>
    <xdr:grpSp>
      <xdr:nvGrpSpPr>
        <xdr:cNvPr id="29" name="Agrupar 28">
          <a:extLst>
            <a:ext uri="{FF2B5EF4-FFF2-40B4-BE49-F238E27FC236}">
              <a16:creationId xmlns:a16="http://schemas.microsoft.com/office/drawing/2014/main" id="{1C89E067-89EC-6C22-C856-DBEADC8FFBC0}"/>
            </a:ext>
          </a:extLst>
        </xdr:cNvPr>
        <xdr:cNvGrpSpPr/>
      </xdr:nvGrpSpPr>
      <xdr:grpSpPr>
        <a:xfrm>
          <a:off x="6508" y="6488"/>
          <a:ext cx="9967527" cy="1516389"/>
          <a:chOff x="6508" y="6488"/>
          <a:chExt cx="9464063" cy="1516389"/>
        </a:xfrm>
      </xdr:grpSpPr>
      <xdr:grpSp>
        <xdr:nvGrpSpPr>
          <xdr:cNvPr id="11" name="Agrupar 10">
            <a:extLst>
              <a:ext uri="{FF2B5EF4-FFF2-40B4-BE49-F238E27FC236}">
                <a16:creationId xmlns:a16="http://schemas.microsoft.com/office/drawing/2014/main" id="{B04AAE37-8DD9-1E2F-7AC6-7551C2D6C7FA}"/>
              </a:ext>
            </a:extLst>
          </xdr:cNvPr>
          <xdr:cNvGrpSpPr/>
        </xdr:nvGrpSpPr>
        <xdr:grpSpPr>
          <a:xfrm>
            <a:off x="6508" y="6488"/>
            <a:ext cx="9464063" cy="1453558"/>
            <a:chOff x="0" y="114300"/>
            <a:chExt cx="9078920" cy="1082842"/>
          </a:xfrm>
        </xdr:grpSpPr>
        <xdr:sp macro="" textlink="">
          <xdr:nvSpPr>
            <xdr:cNvPr id="13" name="Retângulo 12">
              <a:extLst>
                <a:ext uri="{FF2B5EF4-FFF2-40B4-BE49-F238E27FC236}">
                  <a16:creationId xmlns:a16="http://schemas.microsoft.com/office/drawing/2014/main" id="{71361487-C6F9-3196-7902-DED94505F1F9}"/>
                </a:ext>
              </a:extLst>
            </xdr:cNvPr>
            <xdr:cNvSpPr/>
          </xdr:nvSpPr>
          <xdr:spPr>
            <a:xfrm>
              <a:off x="0" y="114300"/>
              <a:ext cx="9071516" cy="1082842"/>
            </a:xfrm>
            <a:prstGeom prst="rect">
              <a:avLst/>
            </a:prstGeom>
            <a:gradFill flip="none" rotWithShape="1">
              <a:gsLst>
                <a:gs pos="14536">
                  <a:srgbClr val="B8E53E"/>
                </a:gs>
                <a:gs pos="1000">
                  <a:srgbClr val="D7F83C"/>
                </a:gs>
                <a:gs pos="95000">
                  <a:srgbClr val="00744D"/>
                </a:gs>
              </a:gsLst>
              <a:lin ang="16200000" scaled="1"/>
              <a:tileRect/>
            </a:gra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/>
            </a:p>
          </xdr:txBody>
        </xdr:sp>
        <xdr:pic>
          <xdr:nvPicPr>
            <xdr:cNvPr id="14" name="Elements">
              <a:extLst>
                <a:ext uri="{FF2B5EF4-FFF2-40B4-BE49-F238E27FC236}">
                  <a16:creationId xmlns:a16="http://schemas.microsoft.com/office/drawing/2014/main" id="{F47CF08F-47AD-F217-3EDB-DDE3D266E40F}"/>
                </a:ext>
              </a:extLst>
            </xdr:cNvPr>
            <xdr:cNvPicPr>
              <a:picLocks/>
            </xdr:cNvPicPr>
          </xdr:nvPicPr>
          <xdr:blipFill rotWithShape="1">
            <a:blip xmlns:r="http://schemas.openxmlformats.org/officeDocument/2006/relationships" r:embed="rId1" cstate="email">
              <a:alphaModFix amt="31000"/>
              <a:extLst>
                <a:ext uri="{28A0092B-C50C-407E-A947-70E740481C1C}">
                  <a14:useLocalDpi xmlns:a14="http://schemas.microsoft.com/office/drawing/2010/main"/>
                </a:ext>
              </a:extLst>
            </a:blip>
            <a:srcRect l="583" t="47588" r="15070" b="9748"/>
            <a:stretch/>
          </xdr:blipFill>
          <xdr:spPr>
            <a:xfrm>
              <a:off x="2426370" y="165099"/>
              <a:ext cx="6652550" cy="930442"/>
            </a:xfrm>
            <a:prstGeom prst="rect">
              <a:avLst/>
            </a:prstGeom>
          </xdr:spPr>
        </xdr:pic>
        <xdr:grpSp>
          <xdr:nvGrpSpPr>
            <xdr:cNvPr id="15" name="Agrupar 14">
              <a:extLst>
                <a:ext uri="{FF2B5EF4-FFF2-40B4-BE49-F238E27FC236}">
                  <a16:creationId xmlns:a16="http://schemas.microsoft.com/office/drawing/2014/main" id="{F0EA802D-3192-C5BA-C71B-94C71574C6BC}"/>
                </a:ext>
              </a:extLst>
            </xdr:cNvPr>
            <xdr:cNvGrpSpPr/>
          </xdr:nvGrpSpPr>
          <xdr:grpSpPr>
            <a:xfrm>
              <a:off x="166794" y="265596"/>
              <a:ext cx="1255946" cy="302186"/>
              <a:chOff x="6118195" y="543218"/>
              <a:chExt cx="5181503" cy="1290478"/>
            </a:xfrm>
          </xdr:grpSpPr>
          <xdr:sp macro="" textlink="">
            <xdr:nvSpPr>
              <xdr:cNvPr id="21" name="Forma Livre: Forma 20">
                <a:extLst>
                  <a:ext uri="{FF2B5EF4-FFF2-40B4-BE49-F238E27FC236}">
                    <a16:creationId xmlns:a16="http://schemas.microsoft.com/office/drawing/2014/main" id="{B561BC7C-A9C4-B35D-E571-181239A30919}"/>
                  </a:ext>
                </a:extLst>
              </xdr:cNvPr>
              <xdr:cNvSpPr/>
            </xdr:nvSpPr>
            <xdr:spPr>
              <a:xfrm>
                <a:off x="7513226" y="1037121"/>
                <a:ext cx="513968" cy="303752"/>
              </a:xfrm>
              <a:custGeom>
                <a:avLst/>
                <a:gdLst>
                  <a:gd name="connsiteX0" fmla="*/ 153257 w 513968"/>
                  <a:gd name="connsiteY0" fmla="*/ 95 h 303752"/>
                  <a:gd name="connsiteX1" fmla="*/ 0 w 513968"/>
                  <a:gd name="connsiteY1" fmla="*/ 151829 h 303752"/>
                  <a:gd name="connsiteX2" fmla="*/ 152971 w 513968"/>
                  <a:gd name="connsiteY2" fmla="*/ 303752 h 303752"/>
                  <a:gd name="connsiteX3" fmla="*/ 360807 w 513968"/>
                  <a:gd name="connsiteY3" fmla="*/ 303467 h 303752"/>
                  <a:gd name="connsiteX4" fmla="*/ 513969 w 513968"/>
                  <a:gd name="connsiteY4" fmla="*/ 151733 h 303752"/>
                  <a:gd name="connsiteX5" fmla="*/ 360902 w 513968"/>
                  <a:gd name="connsiteY5" fmla="*/ 0 h 303752"/>
                  <a:gd name="connsiteX6" fmla="*/ 153162 w 513968"/>
                  <a:gd name="connsiteY6" fmla="*/ 0 h 303752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  <a:cxn ang="0">
                    <a:pos x="connsiteX2" y="connsiteY2"/>
                  </a:cxn>
                  <a:cxn ang="0">
                    <a:pos x="connsiteX3" y="connsiteY3"/>
                  </a:cxn>
                  <a:cxn ang="0">
                    <a:pos x="connsiteX4" y="connsiteY4"/>
                  </a:cxn>
                  <a:cxn ang="0">
                    <a:pos x="connsiteX5" y="connsiteY5"/>
                  </a:cxn>
                  <a:cxn ang="0">
                    <a:pos x="connsiteX6" y="connsiteY6"/>
                  </a:cxn>
                </a:cxnLst>
                <a:rect l="l" t="t" r="r" b="b"/>
                <a:pathLst>
                  <a:path w="513968" h="303752">
                    <a:moveTo>
                      <a:pt x="153257" y="95"/>
                    </a:moveTo>
                    <a:cubicBezTo>
                      <a:pt x="68580" y="95"/>
                      <a:pt x="0" y="68104"/>
                      <a:pt x="0" y="151829"/>
                    </a:cubicBezTo>
                    <a:cubicBezTo>
                      <a:pt x="0" y="235553"/>
                      <a:pt x="68294" y="303752"/>
                      <a:pt x="152971" y="303752"/>
                    </a:cubicBezTo>
                    <a:lnTo>
                      <a:pt x="360807" y="303467"/>
                    </a:lnTo>
                    <a:cubicBezTo>
                      <a:pt x="445484" y="303467"/>
                      <a:pt x="513969" y="235458"/>
                      <a:pt x="513969" y="151733"/>
                    </a:cubicBezTo>
                    <a:cubicBezTo>
                      <a:pt x="513969" y="68009"/>
                      <a:pt x="445484" y="0"/>
                      <a:pt x="360902" y="0"/>
                    </a:cubicBezTo>
                    <a:lnTo>
                      <a:pt x="153162" y="0"/>
                    </a:lnTo>
                    <a:close/>
                  </a:path>
                </a:pathLst>
              </a:custGeom>
              <a:gradFill>
                <a:gsLst>
                  <a:gs pos="10000">
                    <a:srgbClr val="FFFF00"/>
                  </a:gs>
                  <a:gs pos="90000">
                    <a:srgbClr val="46D232"/>
                  </a:gs>
                </a:gsLst>
                <a:lin ang="0" scaled="1"/>
              </a:gradFill>
              <a:ln w="9525" cap="flat">
                <a:noFill/>
                <a:prstDash val="solid"/>
                <a:miter/>
              </a:ln>
            </xdr:spPr>
            <xdr:txBody>
              <a:bodyPr wrap="square" rtlCol="0" anchor="ctr"/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pt-BR"/>
              </a:p>
            </xdr:txBody>
          </xdr:sp>
          <xdr:grpSp>
            <xdr:nvGrpSpPr>
              <xdr:cNvPr id="22" name="Gráfico 1">
                <a:extLst>
                  <a:ext uri="{FF2B5EF4-FFF2-40B4-BE49-F238E27FC236}">
                    <a16:creationId xmlns:a16="http://schemas.microsoft.com/office/drawing/2014/main" id="{E1445D16-DB08-AF8D-099C-8D250CEC8A8A}"/>
                  </a:ext>
                </a:extLst>
              </xdr:cNvPr>
              <xdr:cNvGrpSpPr/>
            </xdr:nvGrpSpPr>
            <xdr:grpSpPr>
              <a:xfrm>
                <a:off x="6118195" y="543218"/>
                <a:ext cx="5181503" cy="1290478"/>
                <a:chOff x="6118195" y="543218"/>
                <a:chExt cx="5181503" cy="1290478"/>
              </a:xfrm>
              <a:solidFill>
                <a:schemeClr val="accent1"/>
              </a:solidFill>
            </xdr:grpSpPr>
            <xdr:sp macro="" textlink="">
              <xdr:nvSpPr>
                <xdr:cNvPr id="23" name="Forma Livre: Forma 22">
                  <a:extLst>
                    <a:ext uri="{FF2B5EF4-FFF2-40B4-BE49-F238E27FC236}">
                      <a16:creationId xmlns:a16="http://schemas.microsoft.com/office/drawing/2014/main" id="{D8713D9B-1383-C10F-609A-6A57D76D04C5}"/>
                    </a:ext>
                  </a:extLst>
                </xdr:cNvPr>
                <xdr:cNvSpPr/>
              </xdr:nvSpPr>
              <xdr:spPr>
                <a:xfrm>
                  <a:off x="9627871" y="543726"/>
                  <a:ext cx="306228" cy="1289399"/>
                </a:xfrm>
                <a:custGeom>
                  <a:avLst/>
                  <a:gdLst>
                    <a:gd name="connsiteX0" fmla="*/ 306038 w 306228"/>
                    <a:gd name="connsiteY0" fmla="*/ 1138142 h 1289399"/>
                    <a:gd name="connsiteX1" fmla="*/ 152971 w 306228"/>
                    <a:gd name="connsiteY1" fmla="*/ 1289399 h 1289399"/>
                    <a:gd name="connsiteX2" fmla="*/ 0 w 306228"/>
                    <a:gd name="connsiteY2" fmla="*/ 1138142 h 1289399"/>
                    <a:gd name="connsiteX3" fmla="*/ 0 w 306228"/>
                    <a:gd name="connsiteY3" fmla="*/ 151733 h 1289399"/>
                    <a:gd name="connsiteX4" fmla="*/ 152971 w 306228"/>
                    <a:gd name="connsiteY4" fmla="*/ 0 h 1289399"/>
                    <a:gd name="connsiteX5" fmla="*/ 306038 w 306228"/>
                    <a:gd name="connsiteY5" fmla="*/ 151257 h 1289399"/>
                    <a:gd name="connsiteX6" fmla="*/ 306229 w 306228"/>
                    <a:gd name="connsiteY6" fmla="*/ 1138142 h 1289399"/>
                    <a:gd name="connsiteX7" fmla="*/ 306038 w 306228"/>
                    <a:gd name="connsiteY7" fmla="*/ 1138142 h 1289399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</a:cxnLst>
                  <a:rect l="l" t="t" r="r" b="b"/>
                  <a:pathLst>
                    <a:path w="306228" h="1289399">
                      <a:moveTo>
                        <a:pt x="306038" y="1138142"/>
                      </a:moveTo>
                      <a:cubicBezTo>
                        <a:pt x="305848" y="1221867"/>
                        <a:pt x="237554" y="1289399"/>
                        <a:pt x="152971" y="1289399"/>
                      </a:cubicBezTo>
                      <a:cubicBezTo>
                        <a:pt x="68389" y="1289399"/>
                        <a:pt x="190" y="1221867"/>
                        <a:pt x="0" y="1138142"/>
                      </a:cubicBezTo>
                      <a:lnTo>
                        <a:pt x="0" y="151733"/>
                      </a:lnTo>
                      <a:cubicBezTo>
                        <a:pt x="286" y="67723"/>
                        <a:pt x="68485" y="0"/>
                        <a:pt x="152971" y="0"/>
                      </a:cubicBezTo>
                      <a:cubicBezTo>
                        <a:pt x="237458" y="0"/>
                        <a:pt x="305848" y="67723"/>
                        <a:pt x="306038" y="151257"/>
                      </a:cubicBezTo>
                      <a:lnTo>
                        <a:pt x="306229" y="1138142"/>
                      </a:lnTo>
                      <a:lnTo>
                        <a:pt x="306038" y="1138142"/>
                      </a:lnTo>
                      <a:close/>
                    </a:path>
                  </a:pathLst>
                </a:custGeom>
                <a:solidFill>
                  <a:schemeClr val="bg1"/>
                </a:solidFill>
                <a:ln w="9525" cap="flat">
                  <a:noFill/>
                  <a:prstDash val="solid"/>
                  <a:miter/>
                </a:ln>
              </xdr:spPr>
              <xdr:txBody>
                <a:bodyPr wrap="square" rtlCol="0" anchor="ctr"/>
                <a:lstStyle>
                  <a:defPPr>
                    <a:defRPr lang="pt-BR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pt-BR"/>
                </a:p>
              </xdr:txBody>
            </xdr:sp>
            <xdr:sp macro="" textlink="">
              <xdr:nvSpPr>
                <xdr:cNvPr id="24" name="Forma Livre: Forma 23">
                  <a:extLst>
                    <a:ext uri="{FF2B5EF4-FFF2-40B4-BE49-F238E27FC236}">
                      <a16:creationId xmlns:a16="http://schemas.microsoft.com/office/drawing/2014/main" id="{1B9595ED-6CCD-72BF-B575-95CD70C617C5}"/>
                    </a:ext>
                  </a:extLst>
                </xdr:cNvPr>
                <xdr:cNvSpPr/>
              </xdr:nvSpPr>
              <xdr:spPr>
                <a:xfrm>
                  <a:off x="9998203" y="543250"/>
                  <a:ext cx="1301495" cy="1290446"/>
                </a:xfrm>
                <a:custGeom>
                  <a:avLst/>
                  <a:gdLst>
                    <a:gd name="connsiteX0" fmla="*/ 974122 w 1301495"/>
                    <a:gd name="connsiteY0" fmla="*/ 85344 h 1290446"/>
                    <a:gd name="connsiteX1" fmla="*/ 1052418 w 1301495"/>
                    <a:gd name="connsiteY1" fmla="*/ 217932 h 1290446"/>
                    <a:gd name="connsiteX2" fmla="*/ 899446 w 1301495"/>
                    <a:gd name="connsiteY2" fmla="*/ 369761 h 1290446"/>
                    <a:gd name="connsiteX3" fmla="*/ 818674 w 1301495"/>
                    <a:gd name="connsiteY3" fmla="*/ 346996 h 1290446"/>
                    <a:gd name="connsiteX4" fmla="*/ 650367 w 1301495"/>
                    <a:gd name="connsiteY4" fmla="*/ 303752 h 1290446"/>
                    <a:gd name="connsiteX5" fmla="*/ 305848 w 1301495"/>
                    <a:gd name="connsiteY5" fmla="*/ 645224 h 1290446"/>
                    <a:gd name="connsiteX6" fmla="*/ 650367 w 1301495"/>
                    <a:gd name="connsiteY6" fmla="*/ 986981 h 1290446"/>
                    <a:gd name="connsiteX7" fmla="*/ 958977 w 1301495"/>
                    <a:gd name="connsiteY7" fmla="*/ 797243 h 1290446"/>
                    <a:gd name="connsiteX8" fmla="*/ 650748 w 1301495"/>
                    <a:gd name="connsiteY8" fmla="*/ 797243 h 1290446"/>
                    <a:gd name="connsiteX9" fmla="*/ 497586 w 1301495"/>
                    <a:gd name="connsiteY9" fmla="*/ 645319 h 1290446"/>
                    <a:gd name="connsiteX10" fmla="*/ 650748 w 1301495"/>
                    <a:gd name="connsiteY10" fmla="*/ 493681 h 1290446"/>
                    <a:gd name="connsiteX11" fmla="*/ 1148239 w 1301495"/>
                    <a:gd name="connsiteY11" fmla="*/ 493395 h 1290446"/>
                    <a:gd name="connsiteX12" fmla="*/ 1301496 w 1301495"/>
                    <a:gd name="connsiteY12" fmla="*/ 645224 h 1290446"/>
                    <a:gd name="connsiteX13" fmla="*/ 650653 w 1301495"/>
                    <a:gd name="connsiteY13" fmla="*/ 1290447 h 1290446"/>
                    <a:gd name="connsiteX14" fmla="*/ 0 w 1301495"/>
                    <a:gd name="connsiteY14" fmla="*/ 645224 h 1290446"/>
                    <a:gd name="connsiteX15" fmla="*/ 650748 w 1301495"/>
                    <a:gd name="connsiteY15" fmla="*/ 0 h 1290446"/>
                    <a:gd name="connsiteX16" fmla="*/ 974217 w 1301495"/>
                    <a:gd name="connsiteY16" fmla="*/ 85153 h 1290446"/>
                    <a:gd name="connsiteX17" fmla="*/ 974026 w 1301495"/>
                    <a:gd name="connsiteY17" fmla="*/ 85344 h 1290446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  <a:cxn ang="0">
                      <a:pos x="connsiteX11" y="connsiteY11"/>
                    </a:cxn>
                    <a:cxn ang="0">
                      <a:pos x="connsiteX12" y="connsiteY12"/>
                    </a:cxn>
                    <a:cxn ang="0">
                      <a:pos x="connsiteX13" y="connsiteY13"/>
                    </a:cxn>
                    <a:cxn ang="0">
                      <a:pos x="connsiteX14" y="connsiteY14"/>
                    </a:cxn>
                    <a:cxn ang="0">
                      <a:pos x="connsiteX15" y="connsiteY15"/>
                    </a:cxn>
                    <a:cxn ang="0">
                      <a:pos x="connsiteX16" y="connsiteY16"/>
                    </a:cxn>
                    <a:cxn ang="0">
                      <a:pos x="connsiteX17" y="connsiteY17"/>
                    </a:cxn>
                  </a:cxnLst>
                  <a:rect l="l" t="t" r="r" b="b"/>
                  <a:pathLst>
                    <a:path w="1301495" h="1290446">
                      <a:moveTo>
                        <a:pt x="974122" y="85344"/>
                      </a:moveTo>
                      <a:cubicBezTo>
                        <a:pt x="1020794" y="111347"/>
                        <a:pt x="1052418" y="160877"/>
                        <a:pt x="1052418" y="217932"/>
                      </a:cubicBezTo>
                      <a:cubicBezTo>
                        <a:pt x="1052418" y="301752"/>
                        <a:pt x="983932" y="369761"/>
                        <a:pt x="899446" y="369761"/>
                      </a:cubicBezTo>
                      <a:cubicBezTo>
                        <a:pt x="869823" y="369761"/>
                        <a:pt x="842105" y="361474"/>
                        <a:pt x="818674" y="346996"/>
                      </a:cubicBezTo>
                      <a:cubicBezTo>
                        <a:pt x="768667" y="319278"/>
                        <a:pt x="711422" y="303752"/>
                        <a:pt x="650367" y="303752"/>
                      </a:cubicBezTo>
                      <a:cubicBezTo>
                        <a:pt x="459962" y="303752"/>
                        <a:pt x="305848" y="456533"/>
                        <a:pt x="305848" y="645224"/>
                      </a:cubicBezTo>
                      <a:cubicBezTo>
                        <a:pt x="305848" y="833914"/>
                        <a:pt x="459962" y="986981"/>
                        <a:pt x="650367" y="986981"/>
                      </a:cubicBezTo>
                      <a:cubicBezTo>
                        <a:pt x="785622" y="986981"/>
                        <a:pt x="902684" y="909733"/>
                        <a:pt x="958977" y="797243"/>
                      </a:cubicBezTo>
                      <a:lnTo>
                        <a:pt x="650748" y="797243"/>
                      </a:lnTo>
                      <a:cubicBezTo>
                        <a:pt x="566356" y="797243"/>
                        <a:pt x="497586" y="729329"/>
                        <a:pt x="497586" y="645319"/>
                      </a:cubicBezTo>
                      <a:cubicBezTo>
                        <a:pt x="497586" y="561308"/>
                        <a:pt x="566356" y="493681"/>
                        <a:pt x="650748" y="493681"/>
                      </a:cubicBezTo>
                      <a:cubicBezTo>
                        <a:pt x="982408" y="493681"/>
                        <a:pt x="1148239" y="493586"/>
                        <a:pt x="1148239" y="493395"/>
                      </a:cubicBezTo>
                      <a:cubicBezTo>
                        <a:pt x="1233011" y="493681"/>
                        <a:pt x="1301496" y="561499"/>
                        <a:pt x="1301496" y="645224"/>
                      </a:cubicBezTo>
                      <a:cubicBezTo>
                        <a:pt x="1301496" y="1001649"/>
                        <a:pt x="1010126" y="1290447"/>
                        <a:pt x="650653" y="1290447"/>
                      </a:cubicBezTo>
                      <a:cubicBezTo>
                        <a:pt x="291179" y="1290447"/>
                        <a:pt x="0" y="1001649"/>
                        <a:pt x="0" y="645224"/>
                      </a:cubicBezTo>
                      <a:cubicBezTo>
                        <a:pt x="0" y="288798"/>
                        <a:pt x="291465" y="0"/>
                        <a:pt x="650748" y="0"/>
                      </a:cubicBezTo>
                      <a:cubicBezTo>
                        <a:pt x="768382" y="0"/>
                        <a:pt x="878681" y="30956"/>
                        <a:pt x="974217" y="85153"/>
                      </a:cubicBezTo>
                      <a:lnTo>
                        <a:pt x="974026" y="85344"/>
                      </a:lnTo>
                      <a:close/>
                    </a:path>
                  </a:pathLst>
                </a:custGeom>
                <a:solidFill>
                  <a:schemeClr val="bg1"/>
                </a:solidFill>
                <a:ln w="9525" cap="flat">
                  <a:noFill/>
                  <a:prstDash val="solid"/>
                  <a:miter/>
                </a:ln>
              </xdr:spPr>
              <xdr:txBody>
                <a:bodyPr wrap="square" rtlCol="0" anchor="ctr"/>
                <a:lstStyle>
                  <a:defPPr>
                    <a:defRPr lang="pt-BR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pt-BR"/>
                </a:p>
              </xdr:txBody>
            </xdr:sp>
            <xdr:sp macro="" textlink="">
              <xdr:nvSpPr>
                <xdr:cNvPr id="25" name="Forma Livre: Forma 24">
                  <a:extLst>
                    <a:ext uri="{FF2B5EF4-FFF2-40B4-BE49-F238E27FC236}">
                      <a16:creationId xmlns:a16="http://schemas.microsoft.com/office/drawing/2014/main" id="{1545C14F-3E76-A726-1833-D222DA505B37}"/>
                    </a:ext>
                  </a:extLst>
                </xdr:cNvPr>
                <xdr:cNvSpPr/>
              </xdr:nvSpPr>
              <xdr:spPr>
                <a:xfrm>
                  <a:off x="6118195" y="543345"/>
                  <a:ext cx="2060543" cy="1290066"/>
                </a:xfrm>
                <a:custGeom>
                  <a:avLst/>
                  <a:gdLst>
                    <a:gd name="connsiteX0" fmla="*/ 993362 w 2060543"/>
                    <a:gd name="connsiteY0" fmla="*/ 96774 h 1290066"/>
                    <a:gd name="connsiteX1" fmla="*/ 1067372 w 2060543"/>
                    <a:gd name="connsiteY1" fmla="*/ 227457 h 1290066"/>
                    <a:gd name="connsiteX2" fmla="*/ 914210 w 2060543"/>
                    <a:gd name="connsiteY2" fmla="*/ 379381 h 1290066"/>
                    <a:gd name="connsiteX3" fmla="*/ 831628 w 2060543"/>
                    <a:gd name="connsiteY3" fmla="*/ 354330 h 1290066"/>
                    <a:gd name="connsiteX4" fmla="*/ 650748 w 2060543"/>
                    <a:gd name="connsiteY4" fmla="*/ 303657 h 1290066"/>
                    <a:gd name="connsiteX5" fmla="*/ 306229 w 2060543"/>
                    <a:gd name="connsiteY5" fmla="*/ 645128 h 1290066"/>
                    <a:gd name="connsiteX6" fmla="*/ 650748 w 2060543"/>
                    <a:gd name="connsiteY6" fmla="*/ 986885 h 1290066"/>
                    <a:gd name="connsiteX7" fmla="*/ 980408 w 2060543"/>
                    <a:gd name="connsiteY7" fmla="*/ 745141 h 1290066"/>
                    <a:gd name="connsiteX8" fmla="*/ 1173766 w 2060543"/>
                    <a:gd name="connsiteY8" fmla="*/ 118205 h 1290066"/>
                    <a:gd name="connsiteX9" fmla="*/ 1320165 w 2060543"/>
                    <a:gd name="connsiteY9" fmla="*/ 12573 h 1290066"/>
                    <a:gd name="connsiteX10" fmla="*/ 1907477 w 2060543"/>
                    <a:gd name="connsiteY10" fmla="*/ 12573 h 1290066"/>
                    <a:gd name="connsiteX11" fmla="*/ 2060543 w 2060543"/>
                    <a:gd name="connsiteY11" fmla="*/ 164402 h 1290066"/>
                    <a:gd name="connsiteX12" fmla="*/ 1907477 w 2060543"/>
                    <a:gd name="connsiteY12" fmla="*/ 316135 h 1290066"/>
                    <a:gd name="connsiteX13" fmla="*/ 1479995 w 2060543"/>
                    <a:gd name="connsiteY13" fmla="*/ 316135 h 1290066"/>
                    <a:gd name="connsiteX14" fmla="*/ 1419511 w 2060543"/>
                    <a:gd name="connsiteY14" fmla="*/ 358902 h 1290066"/>
                    <a:gd name="connsiteX15" fmla="*/ 1273683 w 2060543"/>
                    <a:gd name="connsiteY15" fmla="*/ 831723 h 1290066"/>
                    <a:gd name="connsiteX16" fmla="*/ 650748 w 2060543"/>
                    <a:gd name="connsiteY16" fmla="*/ 1290066 h 1290066"/>
                    <a:gd name="connsiteX17" fmla="*/ 0 w 2060543"/>
                    <a:gd name="connsiteY17" fmla="*/ 645033 h 1290066"/>
                    <a:gd name="connsiteX18" fmla="*/ 650653 w 2060543"/>
                    <a:gd name="connsiteY18" fmla="*/ 0 h 1290066"/>
                    <a:gd name="connsiteX19" fmla="*/ 993362 w 2060543"/>
                    <a:gd name="connsiteY19" fmla="*/ 96679 h 1290066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  <a:cxn ang="0">
                      <a:pos x="connsiteX11" y="connsiteY11"/>
                    </a:cxn>
                    <a:cxn ang="0">
                      <a:pos x="connsiteX12" y="connsiteY12"/>
                    </a:cxn>
                    <a:cxn ang="0">
                      <a:pos x="connsiteX13" y="connsiteY13"/>
                    </a:cxn>
                    <a:cxn ang="0">
                      <a:pos x="connsiteX14" y="connsiteY14"/>
                    </a:cxn>
                    <a:cxn ang="0">
                      <a:pos x="connsiteX15" y="connsiteY15"/>
                    </a:cxn>
                    <a:cxn ang="0">
                      <a:pos x="connsiteX16" y="connsiteY16"/>
                    </a:cxn>
                    <a:cxn ang="0">
                      <a:pos x="connsiteX17" y="connsiteY17"/>
                    </a:cxn>
                    <a:cxn ang="0">
                      <a:pos x="connsiteX18" y="connsiteY18"/>
                    </a:cxn>
                    <a:cxn ang="0">
                      <a:pos x="connsiteX19" y="connsiteY19"/>
                    </a:cxn>
                  </a:cxnLst>
                  <a:rect l="l" t="t" r="r" b="b"/>
                  <a:pathLst>
                    <a:path w="2060543" h="1290066">
                      <a:moveTo>
                        <a:pt x="993362" y="96774"/>
                      </a:moveTo>
                      <a:cubicBezTo>
                        <a:pt x="1038511" y="123158"/>
                        <a:pt x="1067372" y="171926"/>
                        <a:pt x="1067372" y="227457"/>
                      </a:cubicBezTo>
                      <a:cubicBezTo>
                        <a:pt x="1067372" y="311468"/>
                        <a:pt x="998696" y="379381"/>
                        <a:pt x="914210" y="379381"/>
                      </a:cubicBezTo>
                      <a:cubicBezTo>
                        <a:pt x="883730" y="379381"/>
                        <a:pt x="855726" y="369665"/>
                        <a:pt x="831628" y="354330"/>
                      </a:cubicBezTo>
                      <a:cubicBezTo>
                        <a:pt x="778764" y="322231"/>
                        <a:pt x="717042" y="303657"/>
                        <a:pt x="650748" y="303657"/>
                      </a:cubicBezTo>
                      <a:cubicBezTo>
                        <a:pt x="460343" y="303657"/>
                        <a:pt x="306229" y="456533"/>
                        <a:pt x="306229" y="645128"/>
                      </a:cubicBezTo>
                      <a:cubicBezTo>
                        <a:pt x="306229" y="833723"/>
                        <a:pt x="460343" y="986885"/>
                        <a:pt x="650748" y="986885"/>
                      </a:cubicBezTo>
                      <a:cubicBezTo>
                        <a:pt x="806863" y="986885"/>
                        <a:pt x="937832" y="886111"/>
                        <a:pt x="980408" y="745141"/>
                      </a:cubicBezTo>
                      <a:lnTo>
                        <a:pt x="1173766" y="118205"/>
                      </a:lnTo>
                      <a:cubicBezTo>
                        <a:pt x="1193387" y="56959"/>
                        <a:pt x="1252157" y="12573"/>
                        <a:pt x="1320165" y="12573"/>
                      </a:cubicBezTo>
                      <a:lnTo>
                        <a:pt x="1907477" y="12573"/>
                      </a:lnTo>
                      <a:cubicBezTo>
                        <a:pt x="1991868" y="12573"/>
                        <a:pt x="2060543" y="80486"/>
                        <a:pt x="2060543" y="164402"/>
                      </a:cubicBezTo>
                      <a:cubicBezTo>
                        <a:pt x="2060543" y="248317"/>
                        <a:pt x="1991963" y="316135"/>
                        <a:pt x="1907477" y="316135"/>
                      </a:cubicBezTo>
                      <a:lnTo>
                        <a:pt x="1479995" y="316135"/>
                      </a:lnTo>
                      <a:cubicBezTo>
                        <a:pt x="1452086" y="316135"/>
                        <a:pt x="1427988" y="334137"/>
                        <a:pt x="1419511" y="358902"/>
                      </a:cubicBezTo>
                      <a:lnTo>
                        <a:pt x="1273683" y="831723"/>
                      </a:lnTo>
                      <a:cubicBezTo>
                        <a:pt x="1193006" y="1096994"/>
                        <a:pt x="944499" y="1290066"/>
                        <a:pt x="650748" y="1290066"/>
                      </a:cubicBezTo>
                      <a:cubicBezTo>
                        <a:pt x="291179" y="1290257"/>
                        <a:pt x="0" y="1001459"/>
                        <a:pt x="0" y="645033"/>
                      </a:cubicBezTo>
                      <a:cubicBezTo>
                        <a:pt x="0" y="288608"/>
                        <a:pt x="291179" y="0"/>
                        <a:pt x="650653" y="0"/>
                      </a:cubicBezTo>
                      <a:cubicBezTo>
                        <a:pt x="776383" y="0"/>
                        <a:pt x="893636" y="35243"/>
                        <a:pt x="993362" y="96679"/>
                      </a:cubicBezTo>
                    </a:path>
                  </a:pathLst>
                </a:custGeom>
                <a:solidFill>
                  <a:schemeClr val="bg1"/>
                </a:solidFill>
                <a:ln w="9525" cap="flat">
                  <a:noFill/>
                  <a:prstDash val="solid"/>
                  <a:miter/>
                </a:ln>
              </xdr:spPr>
              <xdr:txBody>
                <a:bodyPr wrap="square" rtlCol="0" anchor="ctr"/>
                <a:lstStyle>
                  <a:defPPr>
                    <a:defRPr lang="pt-BR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pt-BR"/>
                </a:p>
              </xdr:txBody>
            </xdr:sp>
            <xdr:sp macro="" textlink="">
              <xdr:nvSpPr>
                <xdr:cNvPr id="26" name="Forma Livre: Forma 25">
                  <a:extLst>
                    <a:ext uri="{FF2B5EF4-FFF2-40B4-BE49-F238E27FC236}">
                      <a16:creationId xmlns:a16="http://schemas.microsoft.com/office/drawing/2014/main" id="{9D116BC0-D3A4-558D-58F0-BE9F6FD68ADD}"/>
                    </a:ext>
                  </a:extLst>
                </xdr:cNvPr>
                <xdr:cNvSpPr/>
              </xdr:nvSpPr>
              <xdr:spPr>
                <a:xfrm>
                  <a:off x="7363207" y="543218"/>
                  <a:ext cx="2200941" cy="1290192"/>
                </a:xfrm>
                <a:custGeom>
                  <a:avLst/>
                  <a:gdLst>
                    <a:gd name="connsiteX0" fmla="*/ 640175 w 2200941"/>
                    <a:gd name="connsiteY0" fmla="*/ 929576 h 1290192"/>
                    <a:gd name="connsiteX1" fmla="*/ 640366 w 2200941"/>
                    <a:gd name="connsiteY1" fmla="*/ 929005 h 1290192"/>
                    <a:gd name="connsiteX2" fmla="*/ 892683 w 2200941"/>
                    <a:gd name="connsiteY2" fmla="*/ 109855 h 1290192"/>
                    <a:gd name="connsiteX3" fmla="*/ 1039654 w 2200941"/>
                    <a:gd name="connsiteY3" fmla="*/ 508 h 1290192"/>
                    <a:gd name="connsiteX4" fmla="*/ 1053560 w 2200941"/>
                    <a:gd name="connsiteY4" fmla="*/ 127 h 1290192"/>
                    <a:gd name="connsiteX5" fmla="*/ 1071943 w 2200941"/>
                    <a:gd name="connsiteY5" fmla="*/ 127 h 1290192"/>
                    <a:gd name="connsiteX6" fmla="*/ 1217962 w 2200941"/>
                    <a:gd name="connsiteY6" fmla="*/ 106807 h 1290192"/>
                    <a:gd name="connsiteX7" fmla="*/ 1391984 w 2200941"/>
                    <a:gd name="connsiteY7" fmla="*/ 671735 h 1290192"/>
                    <a:gd name="connsiteX8" fmla="*/ 1564386 w 2200941"/>
                    <a:gd name="connsiteY8" fmla="*/ 111855 h 1290192"/>
                    <a:gd name="connsiteX9" fmla="*/ 1711928 w 2200941"/>
                    <a:gd name="connsiteY9" fmla="*/ 603 h 1290192"/>
                    <a:gd name="connsiteX10" fmla="*/ 1725930 w 2200941"/>
                    <a:gd name="connsiteY10" fmla="*/ 413 h 1290192"/>
                    <a:gd name="connsiteX11" fmla="*/ 1744027 w 2200941"/>
                    <a:gd name="connsiteY11" fmla="*/ 603 h 1290192"/>
                    <a:gd name="connsiteX12" fmla="*/ 1890522 w 2200941"/>
                    <a:gd name="connsiteY12" fmla="*/ 107283 h 1290192"/>
                    <a:gd name="connsiteX13" fmla="*/ 2193322 w 2200941"/>
                    <a:gd name="connsiteY13" fmla="*/ 1091121 h 1290192"/>
                    <a:gd name="connsiteX14" fmla="*/ 2200942 w 2200941"/>
                    <a:gd name="connsiteY14" fmla="*/ 1138365 h 1290192"/>
                    <a:gd name="connsiteX15" fmla="*/ 2047780 w 2200941"/>
                    <a:gd name="connsiteY15" fmla="*/ 1290098 h 1290192"/>
                    <a:gd name="connsiteX16" fmla="*/ 1901476 w 2200941"/>
                    <a:gd name="connsiteY16" fmla="*/ 1183418 h 1290192"/>
                    <a:gd name="connsiteX17" fmla="*/ 1727930 w 2200941"/>
                    <a:gd name="connsiteY17" fmla="*/ 620109 h 1290192"/>
                    <a:gd name="connsiteX18" fmla="*/ 1553718 w 2200941"/>
                    <a:gd name="connsiteY18" fmla="*/ 1185609 h 1290192"/>
                    <a:gd name="connsiteX19" fmla="*/ 1408081 w 2200941"/>
                    <a:gd name="connsiteY19" fmla="*/ 1290193 h 1290192"/>
                    <a:gd name="connsiteX20" fmla="*/ 1389602 w 2200941"/>
                    <a:gd name="connsiteY20" fmla="*/ 1290193 h 1290192"/>
                    <a:gd name="connsiteX21" fmla="*/ 1375601 w 2200941"/>
                    <a:gd name="connsiteY21" fmla="*/ 1289812 h 1290192"/>
                    <a:gd name="connsiteX22" fmla="*/ 1229582 w 2200941"/>
                    <a:gd name="connsiteY22" fmla="*/ 1183513 h 1290192"/>
                    <a:gd name="connsiteX23" fmla="*/ 1055846 w 2200941"/>
                    <a:gd name="connsiteY23" fmla="*/ 619443 h 1290192"/>
                    <a:gd name="connsiteX24" fmla="*/ 886873 w 2200941"/>
                    <a:gd name="connsiteY24" fmla="*/ 1167702 h 1290192"/>
                    <a:gd name="connsiteX25" fmla="*/ 740188 w 2200941"/>
                    <a:gd name="connsiteY25" fmla="*/ 1276953 h 1290192"/>
                    <a:gd name="connsiteX26" fmla="*/ 152971 w 2200941"/>
                    <a:gd name="connsiteY26" fmla="*/ 1276953 h 1290192"/>
                    <a:gd name="connsiteX27" fmla="*/ 0 w 2200941"/>
                    <a:gd name="connsiteY27" fmla="*/ 1125887 h 1290192"/>
                    <a:gd name="connsiteX28" fmla="*/ 153162 w 2200941"/>
                    <a:gd name="connsiteY28" fmla="*/ 974153 h 1290192"/>
                    <a:gd name="connsiteX29" fmla="*/ 579310 w 2200941"/>
                    <a:gd name="connsiteY29" fmla="*/ 974153 h 1290192"/>
                    <a:gd name="connsiteX30" fmla="*/ 640175 w 2200941"/>
                    <a:gd name="connsiteY30" fmla="*/ 929767 h 1290192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  <a:cxn ang="0">
                      <a:pos x="connsiteX11" y="connsiteY11"/>
                    </a:cxn>
                    <a:cxn ang="0">
                      <a:pos x="connsiteX12" y="connsiteY12"/>
                    </a:cxn>
                    <a:cxn ang="0">
                      <a:pos x="connsiteX13" y="connsiteY13"/>
                    </a:cxn>
                    <a:cxn ang="0">
                      <a:pos x="connsiteX14" y="connsiteY14"/>
                    </a:cxn>
                    <a:cxn ang="0">
                      <a:pos x="connsiteX15" y="connsiteY15"/>
                    </a:cxn>
                    <a:cxn ang="0">
                      <a:pos x="connsiteX16" y="connsiteY16"/>
                    </a:cxn>
                    <a:cxn ang="0">
                      <a:pos x="connsiteX17" y="connsiteY17"/>
                    </a:cxn>
                    <a:cxn ang="0">
                      <a:pos x="connsiteX18" y="connsiteY18"/>
                    </a:cxn>
                    <a:cxn ang="0">
                      <a:pos x="connsiteX19" y="connsiteY19"/>
                    </a:cxn>
                    <a:cxn ang="0">
                      <a:pos x="connsiteX20" y="connsiteY20"/>
                    </a:cxn>
                    <a:cxn ang="0">
                      <a:pos x="connsiteX21" y="connsiteY21"/>
                    </a:cxn>
                    <a:cxn ang="0">
                      <a:pos x="connsiteX22" y="connsiteY22"/>
                    </a:cxn>
                    <a:cxn ang="0">
                      <a:pos x="connsiteX23" y="connsiteY23"/>
                    </a:cxn>
                    <a:cxn ang="0">
                      <a:pos x="connsiteX24" y="connsiteY24"/>
                    </a:cxn>
                    <a:cxn ang="0">
                      <a:pos x="connsiteX25" y="connsiteY25"/>
                    </a:cxn>
                    <a:cxn ang="0">
                      <a:pos x="connsiteX26" y="connsiteY26"/>
                    </a:cxn>
                    <a:cxn ang="0">
                      <a:pos x="connsiteX27" y="connsiteY27"/>
                    </a:cxn>
                    <a:cxn ang="0">
                      <a:pos x="connsiteX28" y="connsiteY28"/>
                    </a:cxn>
                    <a:cxn ang="0">
                      <a:pos x="connsiteX29" y="connsiteY29"/>
                    </a:cxn>
                    <a:cxn ang="0">
                      <a:pos x="connsiteX30" y="connsiteY30"/>
                    </a:cxn>
                  </a:cxnLst>
                  <a:rect l="l" t="t" r="r" b="b"/>
                  <a:pathLst>
                    <a:path w="2200941" h="1290192">
                      <a:moveTo>
                        <a:pt x="640175" y="929576"/>
                      </a:moveTo>
                      <a:lnTo>
                        <a:pt x="640366" y="929005"/>
                      </a:lnTo>
                      <a:lnTo>
                        <a:pt x="892683" y="109855"/>
                      </a:lnTo>
                      <a:cubicBezTo>
                        <a:pt x="911257" y="46704"/>
                        <a:pt x="969931" y="508"/>
                        <a:pt x="1039654" y="508"/>
                      </a:cubicBezTo>
                      <a:cubicBezTo>
                        <a:pt x="1044416" y="508"/>
                        <a:pt x="1048036" y="127"/>
                        <a:pt x="1053560" y="127"/>
                      </a:cubicBezTo>
                      <a:cubicBezTo>
                        <a:pt x="1060799" y="-159"/>
                        <a:pt x="1065752" y="127"/>
                        <a:pt x="1071943" y="127"/>
                      </a:cubicBezTo>
                      <a:cubicBezTo>
                        <a:pt x="1140523" y="127"/>
                        <a:pt x="1198531" y="45085"/>
                        <a:pt x="1217962" y="106807"/>
                      </a:cubicBezTo>
                      <a:lnTo>
                        <a:pt x="1391984" y="671735"/>
                      </a:lnTo>
                      <a:lnTo>
                        <a:pt x="1564386" y="111855"/>
                      </a:lnTo>
                      <a:cubicBezTo>
                        <a:pt x="1582579" y="47943"/>
                        <a:pt x="1641729" y="603"/>
                        <a:pt x="1711928" y="603"/>
                      </a:cubicBezTo>
                      <a:cubicBezTo>
                        <a:pt x="1716595" y="603"/>
                        <a:pt x="1720405" y="413"/>
                        <a:pt x="1725930" y="413"/>
                      </a:cubicBezTo>
                      <a:cubicBezTo>
                        <a:pt x="1732883" y="413"/>
                        <a:pt x="1737836" y="603"/>
                        <a:pt x="1744027" y="603"/>
                      </a:cubicBezTo>
                      <a:cubicBezTo>
                        <a:pt x="1812798" y="603"/>
                        <a:pt x="1870805" y="45466"/>
                        <a:pt x="1890522" y="107283"/>
                      </a:cubicBezTo>
                      <a:lnTo>
                        <a:pt x="2193322" y="1091121"/>
                      </a:lnTo>
                      <a:cubicBezTo>
                        <a:pt x="2198275" y="1105980"/>
                        <a:pt x="2200942" y="1121886"/>
                        <a:pt x="2200942" y="1138365"/>
                      </a:cubicBezTo>
                      <a:cubicBezTo>
                        <a:pt x="2200942" y="1222280"/>
                        <a:pt x="2132457" y="1290098"/>
                        <a:pt x="2047780" y="1290098"/>
                      </a:cubicBezTo>
                      <a:cubicBezTo>
                        <a:pt x="1979200" y="1290098"/>
                        <a:pt x="1920907" y="1245330"/>
                        <a:pt x="1901476" y="1183418"/>
                      </a:cubicBezTo>
                      <a:lnTo>
                        <a:pt x="1727930" y="620109"/>
                      </a:lnTo>
                      <a:lnTo>
                        <a:pt x="1553718" y="1185609"/>
                      </a:lnTo>
                      <a:cubicBezTo>
                        <a:pt x="1532763" y="1244378"/>
                        <a:pt x="1474946" y="1290193"/>
                        <a:pt x="1408081" y="1290193"/>
                      </a:cubicBezTo>
                      <a:lnTo>
                        <a:pt x="1389602" y="1290193"/>
                      </a:lnTo>
                      <a:cubicBezTo>
                        <a:pt x="1384173" y="1289907"/>
                        <a:pt x="1380363" y="1289812"/>
                        <a:pt x="1375601" y="1289812"/>
                      </a:cubicBezTo>
                      <a:cubicBezTo>
                        <a:pt x="1307020" y="1289812"/>
                        <a:pt x="1249204" y="1245140"/>
                        <a:pt x="1229582" y="1183513"/>
                      </a:cubicBezTo>
                      <a:lnTo>
                        <a:pt x="1055846" y="619443"/>
                      </a:lnTo>
                      <a:lnTo>
                        <a:pt x="886873" y="1167702"/>
                      </a:lnTo>
                      <a:cubicBezTo>
                        <a:pt x="868299" y="1230852"/>
                        <a:pt x="809530" y="1276953"/>
                        <a:pt x="740188" y="1276953"/>
                      </a:cubicBezTo>
                      <a:lnTo>
                        <a:pt x="152971" y="1276953"/>
                      </a:lnTo>
                      <a:cubicBezTo>
                        <a:pt x="68485" y="1276953"/>
                        <a:pt x="0" y="1209897"/>
                        <a:pt x="0" y="1125887"/>
                      </a:cubicBezTo>
                      <a:cubicBezTo>
                        <a:pt x="0" y="1041876"/>
                        <a:pt x="68485" y="974153"/>
                        <a:pt x="153162" y="974153"/>
                      </a:cubicBezTo>
                      <a:lnTo>
                        <a:pt x="579310" y="974153"/>
                      </a:lnTo>
                      <a:cubicBezTo>
                        <a:pt x="607790" y="974153"/>
                        <a:pt x="632174" y="955580"/>
                        <a:pt x="640175" y="929767"/>
                      </a:cubicBezTo>
                    </a:path>
                  </a:pathLst>
                </a:custGeom>
                <a:solidFill>
                  <a:schemeClr val="bg1"/>
                </a:solidFill>
                <a:ln w="9525" cap="flat">
                  <a:noFill/>
                  <a:prstDash val="solid"/>
                  <a:miter/>
                </a:ln>
              </xdr:spPr>
              <xdr:txBody>
                <a:bodyPr wrap="square" rtlCol="0" anchor="ctr"/>
                <a:lstStyle>
                  <a:defPPr>
                    <a:defRPr lang="pt-BR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pt-BR"/>
                </a:p>
              </xdr:txBody>
            </xdr:sp>
          </xdr:grpSp>
        </xdr:grpSp>
      </xdr:grpSp>
      <xdr:grpSp>
        <xdr:nvGrpSpPr>
          <xdr:cNvPr id="28" name="Agrupar 27">
            <a:extLst>
              <a:ext uri="{FF2B5EF4-FFF2-40B4-BE49-F238E27FC236}">
                <a16:creationId xmlns:a16="http://schemas.microsoft.com/office/drawing/2014/main" id="{D7C7D894-66C5-A9D0-09DE-1CEA90EF22A9}"/>
              </a:ext>
            </a:extLst>
          </xdr:cNvPr>
          <xdr:cNvGrpSpPr/>
        </xdr:nvGrpSpPr>
        <xdr:grpSpPr>
          <a:xfrm>
            <a:off x="230289" y="635455"/>
            <a:ext cx="3564066" cy="256787"/>
            <a:chOff x="230289" y="635455"/>
            <a:chExt cx="3564066" cy="256787"/>
          </a:xfrm>
        </xdr:grpSpPr>
        <xdr:sp macro="" textlink="">
          <xdr:nvSpPr>
            <xdr:cNvPr id="105" name="CaixaDeTexto 10">
              <a:extLst>
                <a:ext uri="{FF2B5EF4-FFF2-40B4-BE49-F238E27FC236}">
                  <a16:creationId xmlns:a16="http://schemas.microsoft.com/office/drawing/2014/main" id="{48528AF5-B5D9-679E-31D0-4ACDC0D98FA4}"/>
                </a:ext>
              </a:extLst>
            </xdr:cNvPr>
            <xdr:cNvSpPr txBox="1"/>
          </xdr:nvSpPr>
          <xdr:spPr>
            <a:xfrm>
              <a:off x="230289" y="635455"/>
              <a:ext cx="3564066" cy="188485"/>
            </a:xfrm>
            <a:prstGeom prst="rect">
              <a:avLst/>
            </a:prstGeom>
            <a:noFill/>
          </xdr:spPr>
          <xdr:txBody>
            <a:bodyPr wrap="square">
              <a:no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rtl="0"/>
              <a:r>
                <a:rPr kumimoji="0" lang="en-US" sz="2000" b="1" i="0" u="none" strike="noStrike" kern="0" cap="none" spc="0" normalizeH="0" baseline="0">
                  <a:ln>
                    <a:noFill/>
                  </a:ln>
                  <a:solidFill>
                    <a:srgbClr val="006C21"/>
                  </a:solidFill>
                  <a:effectLst/>
                  <a:uLnTx/>
                  <a:uFillTx/>
                  <a:latin typeface="Bradley Hand ITC" panose="03070402050302030203" pitchFamily="66" charset="0"/>
                  <a:cs typeface="Dreaming Outloud Script Pro" panose="020B0604020202020204" pitchFamily="66" charset="0"/>
                </a:rPr>
                <a:t>Transf    rming lives   </a:t>
              </a:r>
            </a:p>
            <a:p>
              <a:pPr rtl="0"/>
              <a:r>
                <a:rPr kumimoji="0" lang="en-US" sz="2000" b="1" i="0" u="none" strike="noStrike" kern="0" cap="none" spc="0" normalizeH="0" baseline="0">
                  <a:ln>
                    <a:noFill/>
                  </a:ln>
                  <a:solidFill>
                    <a:srgbClr val="006C21"/>
                  </a:solidFill>
                  <a:effectLst/>
                  <a:uLnTx/>
                  <a:uFillTx/>
                  <a:latin typeface="Bradley Hand ITC" panose="03070402050302030203" pitchFamily="66" charset="0"/>
                  <a:cs typeface="Dreaming Outloud Script Pro" panose="020B0604020202020204" pitchFamily="66" charset="0"/>
                </a:rPr>
                <a:t>with our energy</a:t>
              </a:r>
              <a:endParaRPr lang="en-US" sz="2000" b="1" kern="0">
                <a:solidFill>
                  <a:srgbClr val="006C21"/>
                </a:solidFill>
                <a:latin typeface="Bradley Hand ITC" panose="03070402050302030203" pitchFamily="66" charset="0"/>
                <a:cs typeface="Dreaming Outloud Script Pro" panose="020B0604020202020204" pitchFamily="66" charset="0"/>
              </a:endParaRPr>
            </a:p>
          </xdr:txBody>
        </xdr:sp>
        <xdr:pic>
          <xdr:nvPicPr>
            <xdr:cNvPr id="16" name="Imagem 15">
              <a:extLst>
                <a:ext uri="{FF2B5EF4-FFF2-40B4-BE49-F238E27FC236}">
                  <a16:creationId xmlns:a16="http://schemas.microsoft.com/office/drawing/2014/main" id="{0793E4DF-012D-42BB-9D3A-3137635F37B8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>
              <a:extLst>
                <a:ext uri="{BEBA8EAE-BF5A-486C-A8C5-ECC9F3942E4B}">
                  <a14:imgProps xmlns:a14="http://schemas.microsoft.com/office/drawing/2010/main">
                    <a14:imgLayer r:embed="rId3">
                      <a14:imgEffect>
                        <a14:backgroundRemoval t="10000" b="90000" l="10000" r="90000">
                          <a14:foregroundMark x1="66667" y1="19048" x2="63636" y2="23810"/>
                          <a14:foregroundMark x1="51515" y1="23810" x2="54545" y2="80952"/>
                          <a14:foregroundMark x1="87879" y1="42857" x2="15152" y2="38095"/>
                        </a14:backgroundRemoval>
                      </a14:imgEffect>
                    </a14:imgLayer>
                  </a14:imgProps>
                </a:ext>
              </a:extLst>
            </a:blip>
            <a:stretch>
              <a:fillRect/>
            </a:stretch>
          </xdr:blipFill>
          <xdr:spPr>
            <a:xfrm flipH="1">
              <a:off x="1138256" y="785282"/>
              <a:ext cx="102531" cy="101329"/>
            </a:xfrm>
            <a:prstGeom prst="rect">
              <a:avLst/>
            </a:prstGeom>
          </xdr:spPr>
        </xdr:pic>
        <xdr:sp macro="" textlink="">
          <xdr:nvSpPr>
            <xdr:cNvPr id="17" name="Retângulo: Cantos Arredondados 16">
              <a:extLst>
                <a:ext uri="{FF2B5EF4-FFF2-40B4-BE49-F238E27FC236}">
                  <a16:creationId xmlns:a16="http://schemas.microsoft.com/office/drawing/2014/main" id="{064600E3-65DC-4AA7-AE5B-98816C3AD5ED}"/>
                </a:ext>
              </a:extLst>
            </xdr:cNvPr>
            <xdr:cNvSpPr/>
          </xdr:nvSpPr>
          <xdr:spPr>
            <a:xfrm>
              <a:off x="1034142" y="775607"/>
              <a:ext cx="215396" cy="116635"/>
            </a:xfrm>
            <a:prstGeom prst="roundRect">
              <a:avLst>
                <a:gd name="adj" fmla="val 42451"/>
              </a:avLst>
            </a:prstGeom>
            <a:noFill/>
            <a:ln w="12700" cap="flat" cmpd="sng" algn="ctr">
              <a:solidFill>
                <a:srgbClr val="006C21"/>
              </a:solidFill>
              <a:prstDash val="solid"/>
              <a:miter lim="800000"/>
            </a:ln>
            <a:effectLst/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en-US" sz="1100" b="0" i="0" u="none" strike="noStrike" kern="0" cap="none" spc="0" normalizeH="0" baseline="0">
                <a:ln>
                  <a:noFill/>
                </a:ln>
                <a:solidFill>
                  <a:srgbClr val="003300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</xdr:grpSp>
      <xdr:grpSp>
        <xdr:nvGrpSpPr>
          <xdr:cNvPr id="18" name="Agrupar 17">
            <a:extLst>
              <a:ext uri="{FF2B5EF4-FFF2-40B4-BE49-F238E27FC236}">
                <a16:creationId xmlns:a16="http://schemas.microsoft.com/office/drawing/2014/main" id="{955B2CC7-8989-4103-8BE1-02F454C76B1D}"/>
              </a:ext>
            </a:extLst>
          </xdr:cNvPr>
          <xdr:cNvGrpSpPr/>
        </xdr:nvGrpSpPr>
        <xdr:grpSpPr>
          <a:xfrm>
            <a:off x="8218714" y="544287"/>
            <a:ext cx="1156608" cy="978590"/>
            <a:chOff x="8023397" y="421255"/>
            <a:chExt cx="1087484" cy="747926"/>
          </a:xfrm>
        </xdr:grpSpPr>
        <xdr:sp macro="" textlink="">
          <xdr:nvSpPr>
            <xdr:cNvPr id="19" name="Seta para a Direita 10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29AB4E22-A579-2D4F-AF22-8359CB7D8AC9}"/>
                </a:ext>
              </a:extLst>
            </xdr:cNvPr>
            <xdr:cNvSpPr/>
          </xdr:nvSpPr>
          <xdr:spPr>
            <a:xfrm rot="10800000">
              <a:off x="8023397" y="421255"/>
              <a:ext cx="696828" cy="376116"/>
            </a:xfrm>
            <a:prstGeom prst="rightArrow">
              <a:avLst>
                <a:gd name="adj1" fmla="val 53502"/>
                <a:gd name="adj2" fmla="val 45694"/>
              </a:avLst>
            </a:prstGeom>
            <a:solidFill>
              <a:srgbClr val="B8E53E"/>
            </a:solidFill>
            <a:ln w="9525" cap="flat" cmpd="sng" algn="ctr">
              <a:solidFill>
                <a:srgbClr val="00744D"/>
              </a:solidFill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1050" b="0" i="0" u="none" strike="noStrike" kern="0" cap="none" spc="0" normalizeH="0" baseline="0" noProof="0">
                <a:ln>
                  <a:noFill/>
                </a:ln>
                <a:solidFill>
                  <a:sysClr val="window" lastClr="FFFFFF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  <xdr:sp macro="" textlink="">
          <xdr:nvSpPr>
            <xdr:cNvPr id="20" name="Retângulo Arredondado 9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E6318E79-1F86-763F-5412-77A568A4D0DA}"/>
                </a:ext>
              </a:extLst>
            </xdr:cNvPr>
            <xdr:cNvSpPr/>
          </xdr:nvSpPr>
          <xdr:spPr>
            <a:xfrm>
              <a:off x="8091654" y="474590"/>
              <a:ext cx="1019227" cy="694591"/>
            </a:xfrm>
            <a:prstGeom prst="roundRect">
              <a:avLst>
                <a:gd name="adj" fmla="val 9474"/>
              </a:avLst>
            </a:prstGeom>
            <a:noFill/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pt-BR" sz="1200" b="1" i="0" u="none" strike="noStrike" kern="0" cap="none" spc="0" normalizeH="0" baseline="0">
                  <a:ln>
                    <a:noFill/>
                  </a:ln>
                  <a:solidFill>
                    <a:srgbClr val="00744D"/>
                  </a:solidFill>
                  <a:effectLst/>
                  <a:uLnTx/>
                  <a:uFillTx/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INDEX</a:t>
              </a:r>
              <a:endParaRPr kumimoji="0" lang="pt-BR" sz="800" b="1" i="0" u="none" strike="noStrike" kern="0" cap="none" spc="0" normalizeH="0" baseline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  <a:p>
              <a:pPr marL="0" marR="0" lvl="0" indent="0" algn="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800" b="1" i="0" u="none" strike="noStrike" kern="0" cap="none" spc="0" normalizeH="0" baseline="0" noProof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</xdr:txBody>
        </xdr:sp>
      </xdr:grpSp>
    </xdr:grpSp>
    <xdr:clientData/>
  </xdr:twoCellAnchor>
  <xdr:twoCellAnchor>
    <xdr:from>
      <xdr:col>1</xdr:col>
      <xdr:colOff>1823357</xdr:colOff>
      <xdr:row>1</xdr:row>
      <xdr:rowOff>0</xdr:rowOff>
    </xdr:from>
    <xdr:to>
      <xdr:col>3</xdr:col>
      <xdr:colOff>903414</xdr:colOff>
      <xdr:row>3</xdr:row>
      <xdr:rowOff>268877</xdr:rowOff>
    </xdr:to>
    <xdr:sp macro="" textlink="">
      <xdr:nvSpPr>
        <xdr:cNvPr id="30" name="CaixaDeTexto 29">
          <a:extLst>
            <a:ext uri="{FF2B5EF4-FFF2-40B4-BE49-F238E27FC236}">
              <a16:creationId xmlns:a16="http://schemas.microsoft.com/office/drawing/2014/main" id="{9ECA2FDA-DA88-47A3-895B-B5812F59893A}"/>
            </a:ext>
            <a:ext uri="{147F2762-F138-4A5C-976F-8EAC2B608ADB}">
              <a16:predDERef xmlns:a16="http://schemas.microsoft.com/office/drawing/2014/main" pred="{00000000-0008-0000-0000-000021000000}"/>
            </a:ext>
          </a:extLst>
        </xdr:cNvPr>
        <xdr:cNvSpPr txBox="1"/>
      </xdr:nvSpPr>
      <xdr:spPr>
        <a:xfrm>
          <a:off x="2054678" y="340179"/>
          <a:ext cx="5489022" cy="9492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pt-BR" sz="2800" b="1">
              <a:solidFill>
                <a:schemeClr val="bg1"/>
              </a:solidFill>
              <a:latin typeface="+mj-lt"/>
              <a:ea typeface="+mj-lt"/>
              <a:cs typeface="+mj-lt"/>
            </a:rPr>
            <a:t>CASH</a:t>
          </a:r>
          <a:r>
            <a:rPr lang="pt-BR" sz="2800" b="1" baseline="0">
              <a:solidFill>
                <a:schemeClr val="bg1"/>
              </a:solidFill>
              <a:latin typeface="+mj-lt"/>
              <a:ea typeface="+mj-lt"/>
              <a:cs typeface="+mj-lt"/>
            </a:rPr>
            <a:t> FLOW STATEMENT</a:t>
          </a:r>
          <a:endParaRPr lang="en-US" sz="2800" b="1">
            <a:solidFill>
              <a:schemeClr val="bg1"/>
            </a:solidFill>
            <a:latin typeface="+mj-lt"/>
            <a:ea typeface="+mj-lt"/>
            <a:cs typeface="+mj-lt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5912</xdr:rowOff>
    </xdr:from>
    <xdr:to>
      <xdr:col>7</xdr:col>
      <xdr:colOff>0</xdr:colOff>
      <xdr:row>5</xdr:row>
      <xdr:rowOff>111671</xdr:rowOff>
    </xdr:to>
    <xdr:grpSp>
      <xdr:nvGrpSpPr>
        <xdr:cNvPr id="5" name="Agrupar 4">
          <a:extLst>
            <a:ext uri="{FF2B5EF4-FFF2-40B4-BE49-F238E27FC236}">
              <a16:creationId xmlns:a16="http://schemas.microsoft.com/office/drawing/2014/main" id="{D8538834-B12A-1A57-1462-0D119124E4C0}"/>
            </a:ext>
          </a:extLst>
        </xdr:cNvPr>
        <xdr:cNvGrpSpPr/>
      </xdr:nvGrpSpPr>
      <xdr:grpSpPr>
        <a:xfrm>
          <a:off x="0" y="5912"/>
          <a:ext cx="6981265" cy="1002230"/>
          <a:chOff x="0" y="19050"/>
          <a:chExt cx="9043442" cy="1276145"/>
        </a:xfrm>
      </xdr:grpSpPr>
      <xdr:sp macro="" textlink="">
        <xdr:nvSpPr>
          <xdr:cNvPr id="13" name="Retângulo 12">
            <a:extLst>
              <a:ext uri="{FF2B5EF4-FFF2-40B4-BE49-F238E27FC236}">
                <a16:creationId xmlns:a16="http://schemas.microsoft.com/office/drawing/2014/main" id="{E668A2B3-9638-D42B-C8E6-57B23A986EB4}"/>
              </a:ext>
            </a:extLst>
          </xdr:cNvPr>
          <xdr:cNvSpPr/>
        </xdr:nvSpPr>
        <xdr:spPr>
          <a:xfrm>
            <a:off x="0" y="19050"/>
            <a:ext cx="9043442" cy="1082842"/>
          </a:xfrm>
          <a:prstGeom prst="rect">
            <a:avLst/>
          </a:prstGeom>
          <a:gradFill flip="none" rotWithShape="1">
            <a:gsLst>
              <a:gs pos="14536">
                <a:srgbClr val="B8E53E"/>
              </a:gs>
              <a:gs pos="1000">
                <a:srgbClr val="D7F83C"/>
              </a:gs>
              <a:gs pos="95000">
                <a:srgbClr val="00744D"/>
              </a:gs>
            </a:gsLst>
            <a:lin ang="16200000" scaled="1"/>
            <a:tileRect/>
          </a:gra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BR"/>
          </a:p>
        </xdr:txBody>
      </xdr:sp>
      <xdr:pic>
        <xdr:nvPicPr>
          <xdr:cNvPr id="14" name="Elements">
            <a:extLst>
              <a:ext uri="{FF2B5EF4-FFF2-40B4-BE49-F238E27FC236}">
                <a16:creationId xmlns:a16="http://schemas.microsoft.com/office/drawing/2014/main" id="{C3C1B71C-BA9C-933E-804D-FC49E386616E}"/>
              </a:ext>
            </a:extLst>
          </xdr:cNvPr>
          <xdr:cNvPicPr>
            <a:picLocks/>
          </xdr:cNvPicPr>
        </xdr:nvPicPr>
        <xdr:blipFill rotWithShape="1">
          <a:blip xmlns:r="http://schemas.openxmlformats.org/officeDocument/2006/relationships" r:embed="rId1" cstate="email">
            <a:alphaModFix amt="31000"/>
            <a:extLst>
              <a:ext uri="{28A0092B-C50C-407E-A947-70E740481C1C}">
                <a14:useLocalDpi xmlns:a14="http://schemas.microsoft.com/office/drawing/2010/main"/>
              </a:ext>
            </a:extLst>
          </a:blip>
          <a:srcRect l="583" t="47588" r="15070" b="9748"/>
          <a:stretch/>
        </xdr:blipFill>
        <xdr:spPr>
          <a:xfrm>
            <a:off x="2408324" y="29745"/>
            <a:ext cx="6631962" cy="930442"/>
          </a:xfrm>
          <a:prstGeom prst="rect">
            <a:avLst/>
          </a:prstGeom>
        </xdr:spPr>
      </xdr:pic>
      <xdr:grpSp>
        <xdr:nvGrpSpPr>
          <xdr:cNvPr id="16" name="Agrupar 15">
            <a:extLst>
              <a:ext uri="{FF2B5EF4-FFF2-40B4-BE49-F238E27FC236}">
                <a16:creationId xmlns:a16="http://schemas.microsoft.com/office/drawing/2014/main" id="{DC74CC40-DBD9-0D8E-39A2-E58D6FE98BE3}"/>
              </a:ext>
            </a:extLst>
          </xdr:cNvPr>
          <xdr:cNvGrpSpPr/>
        </xdr:nvGrpSpPr>
        <xdr:grpSpPr>
          <a:xfrm>
            <a:off x="166278" y="170346"/>
            <a:ext cx="1252059" cy="302186"/>
            <a:chOff x="6118195" y="543218"/>
            <a:chExt cx="5181503" cy="1290478"/>
          </a:xfrm>
        </xdr:grpSpPr>
        <xdr:sp macro="" textlink="">
          <xdr:nvSpPr>
            <xdr:cNvPr id="22" name="Forma Livre: Forma 21">
              <a:extLst>
                <a:ext uri="{FF2B5EF4-FFF2-40B4-BE49-F238E27FC236}">
                  <a16:creationId xmlns:a16="http://schemas.microsoft.com/office/drawing/2014/main" id="{7EB1F41D-2059-DD82-75AC-6AEF80450142}"/>
                </a:ext>
              </a:extLst>
            </xdr:cNvPr>
            <xdr:cNvSpPr/>
          </xdr:nvSpPr>
          <xdr:spPr>
            <a:xfrm>
              <a:off x="7513226" y="1037121"/>
              <a:ext cx="513968" cy="303752"/>
            </a:xfrm>
            <a:custGeom>
              <a:avLst/>
              <a:gdLst>
                <a:gd name="connsiteX0" fmla="*/ 153257 w 513968"/>
                <a:gd name="connsiteY0" fmla="*/ 95 h 303752"/>
                <a:gd name="connsiteX1" fmla="*/ 0 w 513968"/>
                <a:gd name="connsiteY1" fmla="*/ 151829 h 303752"/>
                <a:gd name="connsiteX2" fmla="*/ 152971 w 513968"/>
                <a:gd name="connsiteY2" fmla="*/ 303752 h 303752"/>
                <a:gd name="connsiteX3" fmla="*/ 360807 w 513968"/>
                <a:gd name="connsiteY3" fmla="*/ 303467 h 303752"/>
                <a:gd name="connsiteX4" fmla="*/ 513969 w 513968"/>
                <a:gd name="connsiteY4" fmla="*/ 151733 h 303752"/>
                <a:gd name="connsiteX5" fmla="*/ 360902 w 513968"/>
                <a:gd name="connsiteY5" fmla="*/ 0 h 303752"/>
                <a:gd name="connsiteX6" fmla="*/ 153162 w 513968"/>
                <a:gd name="connsiteY6" fmla="*/ 0 h 303752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</a:cxnLst>
              <a:rect l="l" t="t" r="r" b="b"/>
              <a:pathLst>
                <a:path w="513968" h="303752">
                  <a:moveTo>
                    <a:pt x="153257" y="95"/>
                  </a:moveTo>
                  <a:cubicBezTo>
                    <a:pt x="68580" y="95"/>
                    <a:pt x="0" y="68104"/>
                    <a:pt x="0" y="151829"/>
                  </a:cubicBezTo>
                  <a:cubicBezTo>
                    <a:pt x="0" y="235553"/>
                    <a:pt x="68294" y="303752"/>
                    <a:pt x="152971" y="303752"/>
                  </a:cubicBezTo>
                  <a:lnTo>
                    <a:pt x="360807" y="303467"/>
                  </a:lnTo>
                  <a:cubicBezTo>
                    <a:pt x="445484" y="303467"/>
                    <a:pt x="513969" y="235458"/>
                    <a:pt x="513969" y="151733"/>
                  </a:cubicBezTo>
                  <a:cubicBezTo>
                    <a:pt x="513969" y="68009"/>
                    <a:pt x="445484" y="0"/>
                    <a:pt x="360902" y="0"/>
                  </a:cubicBezTo>
                  <a:lnTo>
                    <a:pt x="153162" y="0"/>
                  </a:lnTo>
                  <a:close/>
                </a:path>
              </a:pathLst>
            </a:custGeom>
            <a:gradFill>
              <a:gsLst>
                <a:gs pos="10000">
                  <a:srgbClr val="FFFF00"/>
                </a:gs>
                <a:gs pos="90000">
                  <a:srgbClr val="46D232"/>
                </a:gs>
              </a:gsLst>
              <a:lin ang="0" scaled="1"/>
            </a:gradFill>
            <a:ln w="9525" cap="flat">
              <a:noFill/>
              <a:prstDash val="solid"/>
              <a:miter/>
            </a:ln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pt-BR"/>
            </a:p>
          </xdr:txBody>
        </xdr:sp>
        <xdr:grpSp>
          <xdr:nvGrpSpPr>
            <xdr:cNvPr id="23" name="Gráfico 1">
              <a:extLst>
                <a:ext uri="{FF2B5EF4-FFF2-40B4-BE49-F238E27FC236}">
                  <a16:creationId xmlns:a16="http://schemas.microsoft.com/office/drawing/2014/main" id="{56D06CCF-2152-AC39-F884-F155A752A5EE}"/>
                </a:ext>
              </a:extLst>
            </xdr:cNvPr>
            <xdr:cNvGrpSpPr/>
          </xdr:nvGrpSpPr>
          <xdr:grpSpPr>
            <a:xfrm>
              <a:off x="6118195" y="543218"/>
              <a:ext cx="5181503" cy="1290478"/>
              <a:chOff x="6118195" y="543218"/>
              <a:chExt cx="5181503" cy="1290478"/>
            </a:xfrm>
            <a:solidFill>
              <a:schemeClr val="accent1"/>
            </a:solidFill>
          </xdr:grpSpPr>
          <xdr:sp macro="" textlink="">
            <xdr:nvSpPr>
              <xdr:cNvPr id="24" name="Forma Livre: Forma 23">
                <a:extLst>
                  <a:ext uri="{FF2B5EF4-FFF2-40B4-BE49-F238E27FC236}">
                    <a16:creationId xmlns:a16="http://schemas.microsoft.com/office/drawing/2014/main" id="{3D90A9CD-BB99-9FBE-CACD-BA0EDF549FFC}"/>
                  </a:ext>
                </a:extLst>
              </xdr:cNvPr>
              <xdr:cNvSpPr/>
            </xdr:nvSpPr>
            <xdr:spPr>
              <a:xfrm>
                <a:off x="9627871" y="543726"/>
                <a:ext cx="306228" cy="1289399"/>
              </a:xfrm>
              <a:custGeom>
                <a:avLst/>
                <a:gdLst>
                  <a:gd name="connsiteX0" fmla="*/ 306038 w 306228"/>
                  <a:gd name="connsiteY0" fmla="*/ 1138142 h 1289399"/>
                  <a:gd name="connsiteX1" fmla="*/ 152971 w 306228"/>
                  <a:gd name="connsiteY1" fmla="*/ 1289399 h 1289399"/>
                  <a:gd name="connsiteX2" fmla="*/ 0 w 306228"/>
                  <a:gd name="connsiteY2" fmla="*/ 1138142 h 1289399"/>
                  <a:gd name="connsiteX3" fmla="*/ 0 w 306228"/>
                  <a:gd name="connsiteY3" fmla="*/ 151733 h 1289399"/>
                  <a:gd name="connsiteX4" fmla="*/ 152971 w 306228"/>
                  <a:gd name="connsiteY4" fmla="*/ 0 h 1289399"/>
                  <a:gd name="connsiteX5" fmla="*/ 306038 w 306228"/>
                  <a:gd name="connsiteY5" fmla="*/ 151257 h 1289399"/>
                  <a:gd name="connsiteX6" fmla="*/ 306229 w 306228"/>
                  <a:gd name="connsiteY6" fmla="*/ 1138142 h 1289399"/>
                  <a:gd name="connsiteX7" fmla="*/ 306038 w 306228"/>
                  <a:gd name="connsiteY7" fmla="*/ 1138142 h 1289399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  <a:cxn ang="0">
                    <a:pos x="connsiteX2" y="connsiteY2"/>
                  </a:cxn>
                  <a:cxn ang="0">
                    <a:pos x="connsiteX3" y="connsiteY3"/>
                  </a:cxn>
                  <a:cxn ang="0">
                    <a:pos x="connsiteX4" y="connsiteY4"/>
                  </a:cxn>
                  <a:cxn ang="0">
                    <a:pos x="connsiteX5" y="connsiteY5"/>
                  </a:cxn>
                  <a:cxn ang="0">
                    <a:pos x="connsiteX6" y="connsiteY6"/>
                  </a:cxn>
                  <a:cxn ang="0">
                    <a:pos x="connsiteX7" y="connsiteY7"/>
                  </a:cxn>
                </a:cxnLst>
                <a:rect l="l" t="t" r="r" b="b"/>
                <a:pathLst>
                  <a:path w="306228" h="1289399">
                    <a:moveTo>
                      <a:pt x="306038" y="1138142"/>
                    </a:moveTo>
                    <a:cubicBezTo>
                      <a:pt x="305848" y="1221867"/>
                      <a:pt x="237554" y="1289399"/>
                      <a:pt x="152971" y="1289399"/>
                    </a:cubicBezTo>
                    <a:cubicBezTo>
                      <a:pt x="68389" y="1289399"/>
                      <a:pt x="190" y="1221867"/>
                      <a:pt x="0" y="1138142"/>
                    </a:cubicBezTo>
                    <a:lnTo>
                      <a:pt x="0" y="151733"/>
                    </a:lnTo>
                    <a:cubicBezTo>
                      <a:pt x="286" y="67723"/>
                      <a:pt x="68485" y="0"/>
                      <a:pt x="152971" y="0"/>
                    </a:cubicBezTo>
                    <a:cubicBezTo>
                      <a:pt x="237458" y="0"/>
                      <a:pt x="305848" y="67723"/>
                      <a:pt x="306038" y="151257"/>
                    </a:cubicBezTo>
                    <a:lnTo>
                      <a:pt x="306229" y="1138142"/>
                    </a:lnTo>
                    <a:lnTo>
                      <a:pt x="306038" y="1138142"/>
                    </a:lnTo>
                    <a:close/>
                  </a:path>
                </a:pathLst>
              </a:custGeom>
              <a:solidFill>
                <a:schemeClr val="bg1"/>
              </a:solidFill>
              <a:ln w="9525" cap="flat">
                <a:noFill/>
                <a:prstDash val="solid"/>
                <a:miter/>
              </a:ln>
            </xdr:spPr>
            <xdr:txBody>
              <a:bodyPr wrap="square" rtlCol="0" anchor="ctr"/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pt-BR"/>
              </a:p>
            </xdr:txBody>
          </xdr:sp>
          <xdr:sp macro="" textlink="">
            <xdr:nvSpPr>
              <xdr:cNvPr id="25" name="Forma Livre: Forma 24">
                <a:extLst>
                  <a:ext uri="{FF2B5EF4-FFF2-40B4-BE49-F238E27FC236}">
                    <a16:creationId xmlns:a16="http://schemas.microsoft.com/office/drawing/2014/main" id="{09398F0D-9CB6-AEAD-41AE-C7FD84D69B09}"/>
                  </a:ext>
                </a:extLst>
              </xdr:cNvPr>
              <xdr:cNvSpPr/>
            </xdr:nvSpPr>
            <xdr:spPr>
              <a:xfrm>
                <a:off x="9998203" y="543250"/>
                <a:ext cx="1301495" cy="1290446"/>
              </a:xfrm>
              <a:custGeom>
                <a:avLst/>
                <a:gdLst>
                  <a:gd name="connsiteX0" fmla="*/ 974122 w 1301495"/>
                  <a:gd name="connsiteY0" fmla="*/ 85344 h 1290446"/>
                  <a:gd name="connsiteX1" fmla="*/ 1052418 w 1301495"/>
                  <a:gd name="connsiteY1" fmla="*/ 217932 h 1290446"/>
                  <a:gd name="connsiteX2" fmla="*/ 899446 w 1301495"/>
                  <a:gd name="connsiteY2" fmla="*/ 369761 h 1290446"/>
                  <a:gd name="connsiteX3" fmla="*/ 818674 w 1301495"/>
                  <a:gd name="connsiteY3" fmla="*/ 346996 h 1290446"/>
                  <a:gd name="connsiteX4" fmla="*/ 650367 w 1301495"/>
                  <a:gd name="connsiteY4" fmla="*/ 303752 h 1290446"/>
                  <a:gd name="connsiteX5" fmla="*/ 305848 w 1301495"/>
                  <a:gd name="connsiteY5" fmla="*/ 645224 h 1290446"/>
                  <a:gd name="connsiteX6" fmla="*/ 650367 w 1301495"/>
                  <a:gd name="connsiteY6" fmla="*/ 986981 h 1290446"/>
                  <a:gd name="connsiteX7" fmla="*/ 958977 w 1301495"/>
                  <a:gd name="connsiteY7" fmla="*/ 797243 h 1290446"/>
                  <a:gd name="connsiteX8" fmla="*/ 650748 w 1301495"/>
                  <a:gd name="connsiteY8" fmla="*/ 797243 h 1290446"/>
                  <a:gd name="connsiteX9" fmla="*/ 497586 w 1301495"/>
                  <a:gd name="connsiteY9" fmla="*/ 645319 h 1290446"/>
                  <a:gd name="connsiteX10" fmla="*/ 650748 w 1301495"/>
                  <a:gd name="connsiteY10" fmla="*/ 493681 h 1290446"/>
                  <a:gd name="connsiteX11" fmla="*/ 1148239 w 1301495"/>
                  <a:gd name="connsiteY11" fmla="*/ 493395 h 1290446"/>
                  <a:gd name="connsiteX12" fmla="*/ 1301496 w 1301495"/>
                  <a:gd name="connsiteY12" fmla="*/ 645224 h 1290446"/>
                  <a:gd name="connsiteX13" fmla="*/ 650653 w 1301495"/>
                  <a:gd name="connsiteY13" fmla="*/ 1290447 h 1290446"/>
                  <a:gd name="connsiteX14" fmla="*/ 0 w 1301495"/>
                  <a:gd name="connsiteY14" fmla="*/ 645224 h 1290446"/>
                  <a:gd name="connsiteX15" fmla="*/ 650748 w 1301495"/>
                  <a:gd name="connsiteY15" fmla="*/ 0 h 1290446"/>
                  <a:gd name="connsiteX16" fmla="*/ 974217 w 1301495"/>
                  <a:gd name="connsiteY16" fmla="*/ 85153 h 1290446"/>
                  <a:gd name="connsiteX17" fmla="*/ 974026 w 1301495"/>
                  <a:gd name="connsiteY17" fmla="*/ 85344 h 1290446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  <a:cxn ang="0">
                    <a:pos x="connsiteX2" y="connsiteY2"/>
                  </a:cxn>
                  <a:cxn ang="0">
                    <a:pos x="connsiteX3" y="connsiteY3"/>
                  </a:cxn>
                  <a:cxn ang="0">
                    <a:pos x="connsiteX4" y="connsiteY4"/>
                  </a:cxn>
                  <a:cxn ang="0">
                    <a:pos x="connsiteX5" y="connsiteY5"/>
                  </a:cxn>
                  <a:cxn ang="0">
                    <a:pos x="connsiteX6" y="connsiteY6"/>
                  </a:cxn>
                  <a:cxn ang="0">
                    <a:pos x="connsiteX7" y="connsiteY7"/>
                  </a:cxn>
                  <a:cxn ang="0">
                    <a:pos x="connsiteX8" y="connsiteY8"/>
                  </a:cxn>
                  <a:cxn ang="0">
                    <a:pos x="connsiteX9" y="connsiteY9"/>
                  </a:cxn>
                  <a:cxn ang="0">
                    <a:pos x="connsiteX10" y="connsiteY10"/>
                  </a:cxn>
                  <a:cxn ang="0">
                    <a:pos x="connsiteX11" y="connsiteY11"/>
                  </a:cxn>
                  <a:cxn ang="0">
                    <a:pos x="connsiteX12" y="connsiteY12"/>
                  </a:cxn>
                  <a:cxn ang="0">
                    <a:pos x="connsiteX13" y="connsiteY13"/>
                  </a:cxn>
                  <a:cxn ang="0">
                    <a:pos x="connsiteX14" y="connsiteY14"/>
                  </a:cxn>
                  <a:cxn ang="0">
                    <a:pos x="connsiteX15" y="connsiteY15"/>
                  </a:cxn>
                  <a:cxn ang="0">
                    <a:pos x="connsiteX16" y="connsiteY16"/>
                  </a:cxn>
                  <a:cxn ang="0">
                    <a:pos x="connsiteX17" y="connsiteY17"/>
                  </a:cxn>
                </a:cxnLst>
                <a:rect l="l" t="t" r="r" b="b"/>
                <a:pathLst>
                  <a:path w="1301495" h="1290446">
                    <a:moveTo>
                      <a:pt x="974122" y="85344"/>
                    </a:moveTo>
                    <a:cubicBezTo>
                      <a:pt x="1020794" y="111347"/>
                      <a:pt x="1052418" y="160877"/>
                      <a:pt x="1052418" y="217932"/>
                    </a:cubicBezTo>
                    <a:cubicBezTo>
                      <a:pt x="1052418" y="301752"/>
                      <a:pt x="983932" y="369761"/>
                      <a:pt x="899446" y="369761"/>
                    </a:cubicBezTo>
                    <a:cubicBezTo>
                      <a:pt x="869823" y="369761"/>
                      <a:pt x="842105" y="361474"/>
                      <a:pt x="818674" y="346996"/>
                    </a:cubicBezTo>
                    <a:cubicBezTo>
                      <a:pt x="768667" y="319278"/>
                      <a:pt x="711422" y="303752"/>
                      <a:pt x="650367" y="303752"/>
                    </a:cubicBezTo>
                    <a:cubicBezTo>
                      <a:pt x="459962" y="303752"/>
                      <a:pt x="305848" y="456533"/>
                      <a:pt x="305848" y="645224"/>
                    </a:cubicBezTo>
                    <a:cubicBezTo>
                      <a:pt x="305848" y="833914"/>
                      <a:pt x="459962" y="986981"/>
                      <a:pt x="650367" y="986981"/>
                    </a:cubicBezTo>
                    <a:cubicBezTo>
                      <a:pt x="785622" y="986981"/>
                      <a:pt x="902684" y="909733"/>
                      <a:pt x="958977" y="797243"/>
                    </a:cubicBezTo>
                    <a:lnTo>
                      <a:pt x="650748" y="797243"/>
                    </a:lnTo>
                    <a:cubicBezTo>
                      <a:pt x="566356" y="797243"/>
                      <a:pt x="497586" y="729329"/>
                      <a:pt x="497586" y="645319"/>
                    </a:cubicBezTo>
                    <a:cubicBezTo>
                      <a:pt x="497586" y="561308"/>
                      <a:pt x="566356" y="493681"/>
                      <a:pt x="650748" y="493681"/>
                    </a:cubicBezTo>
                    <a:cubicBezTo>
                      <a:pt x="982408" y="493681"/>
                      <a:pt x="1148239" y="493586"/>
                      <a:pt x="1148239" y="493395"/>
                    </a:cubicBezTo>
                    <a:cubicBezTo>
                      <a:pt x="1233011" y="493681"/>
                      <a:pt x="1301496" y="561499"/>
                      <a:pt x="1301496" y="645224"/>
                    </a:cubicBezTo>
                    <a:cubicBezTo>
                      <a:pt x="1301496" y="1001649"/>
                      <a:pt x="1010126" y="1290447"/>
                      <a:pt x="650653" y="1290447"/>
                    </a:cubicBezTo>
                    <a:cubicBezTo>
                      <a:pt x="291179" y="1290447"/>
                      <a:pt x="0" y="1001649"/>
                      <a:pt x="0" y="645224"/>
                    </a:cubicBezTo>
                    <a:cubicBezTo>
                      <a:pt x="0" y="288798"/>
                      <a:pt x="291465" y="0"/>
                      <a:pt x="650748" y="0"/>
                    </a:cubicBezTo>
                    <a:cubicBezTo>
                      <a:pt x="768382" y="0"/>
                      <a:pt x="878681" y="30956"/>
                      <a:pt x="974217" y="85153"/>
                    </a:cubicBezTo>
                    <a:lnTo>
                      <a:pt x="974026" y="85344"/>
                    </a:lnTo>
                    <a:close/>
                  </a:path>
                </a:pathLst>
              </a:custGeom>
              <a:solidFill>
                <a:schemeClr val="bg1"/>
              </a:solidFill>
              <a:ln w="9525" cap="flat">
                <a:noFill/>
                <a:prstDash val="solid"/>
                <a:miter/>
              </a:ln>
            </xdr:spPr>
            <xdr:txBody>
              <a:bodyPr wrap="square" rtlCol="0" anchor="ctr"/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pt-BR"/>
              </a:p>
            </xdr:txBody>
          </xdr:sp>
          <xdr:sp macro="" textlink="">
            <xdr:nvSpPr>
              <xdr:cNvPr id="26" name="Forma Livre: Forma 25">
                <a:extLst>
                  <a:ext uri="{FF2B5EF4-FFF2-40B4-BE49-F238E27FC236}">
                    <a16:creationId xmlns:a16="http://schemas.microsoft.com/office/drawing/2014/main" id="{76F1722F-6EFE-270C-11AC-8C73E561D903}"/>
                  </a:ext>
                </a:extLst>
              </xdr:cNvPr>
              <xdr:cNvSpPr/>
            </xdr:nvSpPr>
            <xdr:spPr>
              <a:xfrm>
                <a:off x="6118195" y="543345"/>
                <a:ext cx="2060543" cy="1290066"/>
              </a:xfrm>
              <a:custGeom>
                <a:avLst/>
                <a:gdLst>
                  <a:gd name="connsiteX0" fmla="*/ 993362 w 2060543"/>
                  <a:gd name="connsiteY0" fmla="*/ 96774 h 1290066"/>
                  <a:gd name="connsiteX1" fmla="*/ 1067372 w 2060543"/>
                  <a:gd name="connsiteY1" fmla="*/ 227457 h 1290066"/>
                  <a:gd name="connsiteX2" fmla="*/ 914210 w 2060543"/>
                  <a:gd name="connsiteY2" fmla="*/ 379381 h 1290066"/>
                  <a:gd name="connsiteX3" fmla="*/ 831628 w 2060543"/>
                  <a:gd name="connsiteY3" fmla="*/ 354330 h 1290066"/>
                  <a:gd name="connsiteX4" fmla="*/ 650748 w 2060543"/>
                  <a:gd name="connsiteY4" fmla="*/ 303657 h 1290066"/>
                  <a:gd name="connsiteX5" fmla="*/ 306229 w 2060543"/>
                  <a:gd name="connsiteY5" fmla="*/ 645128 h 1290066"/>
                  <a:gd name="connsiteX6" fmla="*/ 650748 w 2060543"/>
                  <a:gd name="connsiteY6" fmla="*/ 986885 h 1290066"/>
                  <a:gd name="connsiteX7" fmla="*/ 980408 w 2060543"/>
                  <a:gd name="connsiteY7" fmla="*/ 745141 h 1290066"/>
                  <a:gd name="connsiteX8" fmla="*/ 1173766 w 2060543"/>
                  <a:gd name="connsiteY8" fmla="*/ 118205 h 1290066"/>
                  <a:gd name="connsiteX9" fmla="*/ 1320165 w 2060543"/>
                  <a:gd name="connsiteY9" fmla="*/ 12573 h 1290066"/>
                  <a:gd name="connsiteX10" fmla="*/ 1907477 w 2060543"/>
                  <a:gd name="connsiteY10" fmla="*/ 12573 h 1290066"/>
                  <a:gd name="connsiteX11" fmla="*/ 2060543 w 2060543"/>
                  <a:gd name="connsiteY11" fmla="*/ 164402 h 1290066"/>
                  <a:gd name="connsiteX12" fmla="*/ 1907477 w 2060543"/>
                  <a:gd name="connsiteY12" fmla="*/ 316135 h 1290066"/>
                  <a:gd name="connsiteX13" fmla="*/ 1479995 w 2060543"/>
                  <a:gd name="connsiteY13" fmla="*/ 316135 h 1290066"/>
                  <a:gd name="connsiteX14" fmla="*/ 1419511 w 2060543"/>
                  <a:gd name="connsiteY14" fmla="*/ 358902 h 1290066"/>
                  <a:gd name="connsiteX15" fmla="*/ 1273683 w 2060543"/>
                  <a:gd name="connsiteY15" fmla="*/ 831723 h 1290066"/>
                  <a:gd name="connsiteX16" fmla="*/ 650748 w 2060543"/>
                  <a:gd name="connsiteY16" fmla="*/ 1290066 h 1290066"/>
                  <a:gd name="connsiteX17" fmla="*/ 0 w 2060543"/>
                  <a:gd name="connsiteY17" fmla="*/ 645033 h 1290066"/>
                  <a:gd name="connsiteX18" fmla="*/ 650653 w 2060543"/>
                  <a:gd name="connsiteY18" fmla="*/ 0 h 1290066"/>
                  <a:gd name="connsiteX19" fmla="*/ 993362 w 2060543"/>
                  <a:gd name="connsiteY19" fmla="*/ 96679 h 1290066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  <a:cxn ang="0">
                    <a:pos x="connsiteX2" y="connsiteY2"/>
                  </a:cxn>
                  <a:cxn ang="0">
                    <a:pos x="connsiteX3" y="connsiteY3"/>
                  </a:cxn>
                  <a:cxn ang="0">
                    <a:pos x="connsiteX4" y="connsiteY4"/>
                  </a:cxn>
                  <a:cxn ang="0">
                    <a:pos x="connsiteX5" y="connsiteY5"/>
                  </a:cxn>
                  <a:cxn ang="0">
                    <a:pos x="connsiteX6" y="connsiteY6"/>
                  </a:cxn>
                  <a:cxn ang="0">
                    <a:pos x="connsiteX7" y="connsiteY7"/>
                  </a:cxn>
                  <a:cxn ang="0">
                    <a:pos x="connsiteX8" y="connsiteY8"/>
                  </a:cxn>
                  <a:cxn ang="0">
                    <a:pos x="connsiteX9" y="connsiteY9"/>
                  </a:cxn>
                  <a:cxn ang="0">
                    <a:pos x="connsiteX10" y="connsiteY10"/>
                  </a:cxn>
                  <a:cxn ang="0">
                    <a:pos x="connsiteX11" y="connsiteY11"/>
                  </a:cxn>
                  <a:cxn ang="0">
                    <a:pos x="connsiteX12" y="connsiteY12"/>
                  </a:cxn>
                  <a:cxn ang="0">
                    <a:pos x="connsiteX13" y="connsiteY13"/>
                  </a:cxn>
                  <a:cxn ang="0">
                    <a:pos x="connsiteX14" y="connsiteY14"/>
                  </a:cxn>
                  <a:cxn ang="0">
                    <a:pos x="connsiteX15" y="connsiteY15"/>
                  </a:cxn>
                  <a:cxn ang="0">
                    <a:pos x="connsiteX16" y="connsiteY16"/>
                  </a:cxn>
                  <a:cxn ang="0">
                    <a:pos x="connsiteX17" y="connsiteY17"/>
                  </a:cxn>
                  <a:cxn ang="0">
                    <a:pos x="connsiteX18" y="connsiteY18"/>
                  </a:cxn>
                  <a:cxn ang="0">
                    <a:pos x="connsiteX19" y="connsiteY19"/>
                  </a:cxn>
                </a:cxnLst>
                <a:rect l="l" t="t" r="r" b="b"/>
                <a:pathLst>
                  <a:path w="2060543" h="1290066">
                    <a:moveTo>
                      <a:pt x="993362" y="96774"/>
                    </a:moveTo>
                    <a:cubicBezTo>
                      <a:pt x="1038511" y="123158"/>
                      <a:pt x="1067372" y="171926"/>
                      <a:pt x="1067372" y="227457"/>
                    </a:cubicBezTo>
                    <a:cubicBezTo>
                      <a:pt x="1067372" y="311468"/>
                      <a:pt x="998696" y="379381"/>
                      <a:pt x="914210" y="379381"/>
                    </a:cubicBezTo>
                    <a:cubicBezTo>
                      <a:pt x="883730" y="379381"/>
                      <a:pt x="855726" y="369665"/>
                      <a:pt x="831628" y="354330"/>
                    </a:cubicBezTo>
                    <a:cubicBezTo>
                      <a:pt x="778764" y="322231"/>
                      <a:pt x="717042" y="303657"/>
                      <a:pt x="650748" y="303657"/>
                    </a:cubicBezTo>
                    <a:cubicBezTo>
                      <a:pt x="460343" y="303657"/>
                      <a:pt x="306229" y="456533"/>
                      <a:pt x="306229" y="645128"/>
                    </a:cubicBezTo>
                    <a:cubicBezTo>
                      <a:pt x="306229" y="833723"/>
                      <a:pt x="460343" y="986885"/>
                      <a:pt x="650748" y="986885"/>
                    </a:cubicBezTo>
                    <a:cubicBezTo>
                      <a:pt x="806863" y="986885"/>
                      <a:pt x="937832" y="886111"/>
                      <a:pt x="980408" y="745141"/>
                    </a:cubicBezTo>
                    <a:lnTo>
                      <a:pt x="1173766" y="118205"/>
                    </a:lnTo>
                    <a:cubicBezTo>
                      <a:pt x="1193387" y="56959"/>
                      <a:pt x="1252157" y="12573"/>
                      <a:pt x="1320165" y="12573"/>
                    </a:cubicBezTo>
                    <a:lnTo>
                      <a:pt x="1907477" y="12573"/>
                    </a:lnTo>
                    <a:cubicBezTo>
                      <a:pt x="1991868" y="12573"/>
                      <a:pt x="2060543" y="80486"/>
                      <a:pt x="2060543" y="164402"/>
                    </a:cubicBezTo>
                    <a:cubicBezTo>
                      <a:pt x="2060543" y="248317"/>
                      <a:pt x="1991963" y="316135"/>
                      <a:pt x="1907477" y="316135"/>
                    </a:cubicBezTo>
                    <a:lnTo>
                      <a:pt x="1479995" y="316135"/>
                    </a:lnTo>
                    <a:cubicBezTo>
                      <a:pt x="1452086" y="316135"/>
                      <a:pt x="1427988" y="334137"/>
                      <a:pt x="1419511" y="358902"/>
                    </a:cubicBezTo>
                    <a:lnTo>
                      <a:pt x="1273683" y="831723"/>
                    </a:lnTo>
                    <a:cubicBezTo>
                      <a:pt x="1193006" y="1096994"/>
                      <a:pt x="944499" y="1290066"/>
                      <a:pt x="650748" y="1290066"/>
                    </a:cubicBezTo>
                    <a:cubicBezTo>
                      <a:pt x="291179" y="1290257"/>
                      <a:pt x="0" y="1001459"/>
                      <a:pt x="0" y="645033"/>
                    </a:cubicBezTo>
                    <a:cubicBezTo>
                      <a:pt x="0" y="288608"/>
                      <a:pt x="291179" y="0"/>
                      <a:pt x="650653" y="0"/>
                    </a:cubicBezTo>
                    <a:cubicBezTo>
                      <a:pt x="776383" y="0"/>
                      <a:pt x="893636" y="35243"/>
                      <a:pt x="993362" y="96679"/>
                    </a:cubicBezTo>
                  </a:path>
                </a:pathLst>
              </a:custGeom>
              <a:solidFill>
                <a:schemeClr val="bg1"/>
              </a:solidFill>
              <a:ln w="9525" cap="flat">
                <a:noFill/>
                <a:prstDash val="solid"/>
                <a:miter/>
              </a:ln>
            </xdr:spPr>
            <xdr:txBody>
              <a:bodyPr wrap="square" rtlCol="0" anchor="ctr"/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pt-BR"/>
              </a:p>
            </xdr:txBody>
          </xdr:sp>
          <xdr:sp macro="" textlink="">
            <xdr:nvSpPr>
              <xdr:cNvPr id="27" name="Forma Livre: Forma 26">
                <a:extLst>
                  <a:ext uri="{FF2B5EF4-FFF2-40B4-BE49-F238E27FC236}">
                    <a16:creationId xmlns:a16="http://schemas.microsoft.com/office/drawing/2014/main" id="{05D443A6-9787-1DBE-D75D-BAC8AA2844FE}"/>
                  </a:ext>
                </a:extLst>
              </xdr:cNvPr>
              <xdr:cNvSpPr/>
            </xdr:nvSpPr>
            <xdr:spPr>
              <a:xfrm>
                <a:off x="7363207" y="543218"/>
                <a:ext cx="2200941" cy="1290192"/>
              </a:xfrm>
              <a:custGeom>
                <a:avLst/>
                <a:gdLst>
                  <a:gd name="connsiteX0" fmla="*/ 640175 w 2200941"/>
                  <a:gd name="connsiteY0" fmla="*/ 929576 h 1290192"/>
                  <a:gd name="connsiteX1" fmla="*/ 640366 w 2200941"/>
                  <a:gd name="connsiteY1" fmla="*/ 929005 h 1290192"/>
                  <a:gd name="connsiteX2" fmla="*/ 892683 w 2200941"/>
                  <a:gd name="connsiteY2" fmla="*/ 109855 h 1290192"/>
                  <a:gd name="connsiteX3" fmla="*/ 1039654 w 2200941"/>
                  <a:gd name="connsiteY3" fmla="*/ 508 h 1290192"/>
                  <a:gd name="connsiteX4" fmla="*/ 1053560 w 2200941"/>
                  <a:gd name="connsiteY4" fmla="*/ 127 h 1290192"/>
                  <a:gd name="connsiteX5" fmla="*/ 1071943 w 2200941"/>
                  <a:gd name="connsiteY5" fmla="*/ 127 h 1290192"/>
                  <a:gd name="connsiteX6" fmla="*/ 1217962 w 2200941"/>
                  <a:gd name="connsiteY6" fmla="*/ 106807 h 1290192"/>
                  <a:gd name="connsiteX7" fmla="*/ 1391984 w 2200941"/>
                  <a:gd name="connsiteY7" fmla="*/ 671735 h 1290192"/>
                  <a:gd name="connsiteX8" fmla="*/ 1564386 w 2200941"/>
                  <a:gd name="connsiteY8" fmla="*/ 111855 h 1290192"/>
                  <a:gd name="connsiteX9" fmla="*/ 1711928 w 2200941"/>
                  <a:gd name="connsiteY9" fmla="*/ 603 h 1290192"/>
                  <a:gd name="connsiteX10" fmla="*/ 1725930 w 2200941"/>
                  <a:gd name="connsiteY10" fmla="*/ 413 h 1290192"/>
                  <a:gd name="connsiteX11" fmla="*/ 1744027 w 2200941"/>
                  <a:gd name="connsiteY11" fmla="*/ 603 h 1290192"/>
                  <a:gd name="connsiteX12" fmla="*/ 1890522 w 2200941"/>
                  <a:gd name="connsiteY12" fmla="*/ 107283 h 1290192"/>
                  <a:gd name="connsiteX13" fmla="*/ 2193322 w 2200941"/>
                  <a:gd name="connsiteY13" fmla="*/ 1091121 h 1290192"/>
                  <a:gd name="connsiteX14" fmla="*/ 2200942 w 2200941"/>
                  <a:gd name="connsiteY14" fmla="*/ 1138365 h 1290192"/>
                  <a:gd name="connsiteX15" fmla="*/ 2047780 w 2200941"/>
                  <a:gd name="connsiteY15" fmla="*/ 1290098 h 1290192"/>
                  <a:gd name="connsiteX16" fmla="*/ 1901476 w 2200941"/>
                  <a:gd name="connsiteY16" fmla="*/ 1183418 h 1290192"/>
                  <a:gd name="connsiteX17" fmla="*/ 1727930 w 2200941"/>
                  <a:gd name="connsiteY17" fmla="*/ 620109 h 1290192"/>
                  <a:gd name="connsiteX18" fmla="*/ 1553718 w 2200941"/>
                  <a:gd name="connsiteY18" fmla="*/ 1185609 h 1290192"/>
                  <a:gd name="connsiteX19" fmla="*/ 1408081 w 2200941"/>
                  <a:gd name="connsiteY19" fmla="*/ 1290193 h 1290192"/>
                  <a:gd name="connsiteX20" fmla="*/ 1389602 w 2200941"/>
                  <a:gd name="connsiteY20" fmla="*/ 1290193 h 1290192"/>
                  <a:gd name="connsiteX21" fmla="*/ 1375601 w 2200941"/>
                  <a:gd name="connsiteY21" fmla="*/ 1289812 h 1290192"/>
                  <a:gd name="connsiteX22" fmla="*/ 1229582 w 2200941"/>
                  <a:gd name="connsiteY22" fmla="*/ 1183513 h 1290192"/>
                  <a:gd name="connsiteX23" fmla="*/ 1055846 w 2200941"/>
                  <a:gd name="connsiteY23" fmla="*/ 619443 h 1290192"/>
                  <a:gd name="connsiteX24" fmla="*/ 886873 w 2200941"/>
                  <a:gd name="connsiteY24" fmla="*/ 1167702 h 1290192"/>
                  <a:gd name="connsiteX25" fmla="*/ 740188 w 2200941"/>
                  <a:gd name="connsiteY25" fmla="*/ 1276953 h 1290192"/>
                  <a:gd name="connsiteX26" fmla="*/ 152971 w 2200941"/>
                  <a:gd name="connsiteY26" fmla="*/ 1276953 h 1290192"/>
                  <a:gd name="connsiteX27" fmla="*/ 0 w 2200941"/>
                  <a:gd name="connsiteY27" fmla="*/ 1125887 h 1290192"/>
                  <a:gd name="connsiteX28" fmla="*/ 153162 w 2200941"/>
                  <a:gd name="connsiteY28" fmla="*/ 974153 h 1290192"/>
                  <a:gd name="connsiteX29" fmla="*/ 579310 w 2200941"/>
                  <a:gd name="connsiteY29" fmla="*/ 974153 h 1290192"/>
                  <a:gd name="connsiteX30" fmla="*/ 640175 w 2200941"/>
                  <a:gd name="connsiteY30" fmla="*/ 929767 h 1290192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  <a:cxn ang="0">
                    <a:pos x="connsiteX2" y="connsiteY2"/>
                  </a:cxn>
                  <a:cxn ang="0">
                    <a:pos x="connsiteX3" y="connsiteY3"/>
                  </a:cxn>
                  <a:cxn ang="0">
                    <a:pos x="connsiteX4" y="connsiteY4"/>
                  </a:cxn>
                  <a:cxn ang="0">
                    <a:pos x="connsiteX5" y="connsiteY5"/>
                  </a:cxn>
                  <a:cxn ang="0">
                    <a:pos x="connsiteX6" y="connsiteY6"/>
                  </a:cxn>
                  <a:cxn ang="0">
                    <a:pos x="connsiteX7" y="connsiteY7"/>
                  </a:cxn>
                  <a:cxn ang="0">
                    <a:pos x="connsiteX8" y="connsiteY8"/>
                  </a:cxn>
                  <a:cxn ang="0">
                    <a:pos x="connsiteX9" y="connsiteY9"/>
                  </a:cxn>
                  <a:cxn ang="0">
                    <a:pos x="connsiteX10" y="connsiteY10"/>
                  </a:cxn>
                  <a:cxn ang="0">
                    <a:pos x="connsiteX11" y="connsiteY11"/>
                  </a:cxn>
                  <a:cxn ang="0">
                    <a:pos x="connsiteX12" y="connsiteY12"/>
                  </a:cxn>
                  <a:cxn ang="0">
                    <a:pos x="connsiteX13" y="connsiteY13"/>
                  </a:cxn>
                  <a:cxn ang="0">
                    <a:pos x="connsiteX14" y="connsiteY14"/>
                  </a:cxn>
                  <a:cxn ang="0">
                    <a:pos x="connsiteX15" y="connsiteY15"/>
                  </a:cxn>
                  <a:cxn ang="0">
                    <a:pos x="connsiteX16" y="connsiteY16"/>
                  </a:cxn>
                  <a:cxn ang="0">
                    <a:pos x="connsiteX17" y="connsiteY17"/>
                  </a:cxn>
                  <a:cxn ang="0">
                    <a:pos x="connsiteX18" y="connsiteY18"/>
                  </a:cxn>
                  <a:cxn ang="0">
                    <a:pos x="connsiteX19" y="connsiteY19"/>
                  </a:cxn>
                  <a:cxn ang="0">
                    <a:pos x="connsiteX20" y="connsiteY20"/>
                  </a:cxn>
                  <a:cxn ang="0">
                    <a:pos x="connsiteX21" y="connsiteY21"/>
                  </a:cxn>
                  <a:cxn ang="0">
                    <a:pos x="connsiteX22" y="connsiteY22"/>
                  </a:cxn>
                  <a:cxn ang="0">
                    <a:pos x="connsiteX23" y="connsiteY23"/>
                  </a:cxn>
                  <a:cxn ang="0">
                    <a:pos x="connsiteX24" y="connsiteY24"/>
                  </a:cxn>
                  <a:cxn ang="0">
                    <a:pos x="connsiteX25" y="connsiteY25"/>
                  </a:cxn>
                  <a:cxn ang="0">
                    <a:pos x="connsiteX26" y="connsiteY26"/>
                  </a:cxn>
                  <a:cxn ang="0">
                    <a:pos x="connsiteX27" y="connsiteY27"/>
                  </a:cxn>
                  <a:cxn ang="0">
                    <a:pos x="connsiteX28" y="connsiteY28"/>
                  </a:cxn>
                  <a:cxn ang="0">
                    <a:pos x="connsiteX29" y="connsiteY29"/>
                  </a:cxn>
                  <a:cxn ang="0">
                    <a:pos x="connsiteX30" y="connsiteY30"/>
                  </a:cxn>
                </a:cxnLst>
                <a:rect l="l" t="t" r="r" b="b"/>
                <a:pathLst>
                  <a:path w="2200941" h="1290192">
                    <a:moveTo>
                      <a:pt x="640175" y="929576"/>
                    </a:moveTo>
                    <a:lnTo>
                      <a:pt x="640366" y="929005"/>
                    </a:lnTo>
                    <a:lnTo>
                      <a:pt x="892683" y="109855"/>
                    </a:lnTo>
                    <a:cubicBezTo>
                      <a:pt x="911257" y="46704"/>
                      <a:pt x="969931" y="508"/>
                      <a:pt x="1039654" y="508"/>
                    </a:cubicBezTo>
                    <a:cubicBezTo>
                      <a:pt x="1044416" y="508"/>
                      <a:pt x="1048036" y="127"/>
                      <a:pt x="1053560" y="127"/>
                    </a:cubicBezTo>
                    <a:cubicBezTo>
                      <a:pt x="1060799" y="-159"/>
                      <a:pt x="1065752" y="127"/>
                      <a:pt x="1071943" y="127"/>
                    </a:cubicBezTo>
                    <a:cubicBezTo>
                      <a:pt x="1140523" y="127"/>
                      <a:pt x="1198531" y="45085"/>
                      <a:pt x="1217962" y="106807"/>
                    </a:cubicBezTo>
                    <a:lnTo>
                      <a:pt x="1391984" y="671735"/>
                    </a:lnTo>
                    <a:lnTo>
                      <a:pt x="1564386" y="111855"/>
                    </a:lnTo>
                    <a:cubicBezTo>
                      <a:pt x="1582579" y="47943"/>
                      <a:pt x="1641729" y="603"/>
                      <a:pt x="1711928" y="603"/>
                    </a:cubicBezTo>
                    <a:cubicBezTo>
                      <a:pt x="1716595" y="603"/>
                      <a:pt x="1720405" y="413"/>
                      <a:pt x="1725930" y="413"/>
                    </a:cubicBezTo>
                    <a:cubicBezTo>
                      <a:pt x="1732883" y="413"/>
                      <a:pt x="1737836" y="603"/>
                      <a:pt x="1744027" y="603"/>
                    </a:cubicBezTo>
                    <a:cubicBezTo>
                      <a:pt x="1812798" y="603"/>
                      <a:pt x="1870805" y="45466"/>
                      <a:pt x="1890522" y="107283"/>
                    </a:cubicBezTo>
                    <a:lnTo>
                      <a:pt x="2193322" y="1091121"/>
                    </a:lnTo>
                    <a:cubicBezTo>
                      <a:pt x="2198275" y="1105980"/>
                      <a:pt x="2200942" y="1121886"/>
                      <a:pt x="2200942" y="1138365"/>
                    </a:cubicBezTo>
                    <a:cubicBezTo>
                      <a:pt x="2200942" y="1222280"/>
                      <a:pt x="2132457" y="1290098"/>
                      <a:pt x="2047780" y="1290098"/>
                    </a:cubicBezTo>
                    <a:cubicBezTo>
                      <a:pt x="1979200" y="1290098"/>
                      <a:pt x="1920907" y="1245330"/>
                      <a:pt x="1901476" y="1183418"/>
                    </a:cubicBezTo>
                    <a:lnTo>
                      <a:pt x="1727930" y="620109"/>
                    </a:lnTo>
                    <a:lnTo>
                      <a:pt x="1553718" y="1185609"/>
                    </a:lnTo>
                    <a:cubicBezTo>
                      <a:pt x="1532763" y="1244378"/>
                      <a:pt x="1474946" y="1290193"/>
                      <a:pt x="1408081" y="1290193"/>
                    </a:cubicBezTo>
                    <a:lnTo>
                      <a:pt x="1389602" y="1290193"/>
                    </a:lnTo>
                    <a:cubicBezTo>
                      <a:pt x="1384173" y="1289907"/>
                      <a:pt x="1380363" y="1289812"/>
                      <a:pt x="1375601" y="1289812"/>
                    </a:cubicBezTo>
                    <a:cubicBezTo>
                      <a:pt x="1307020" y="1289812"/>
                      <a:pt x="1249204" y="1245140"/>
                      <a:pt x="1229582" y="1183513"/>
                    </a:cubicBezTo>
                    <a:lnTo>
                      <a:pt x="1055846" y="619443"/>
                    </a:lnTo>
                    <a:lnTo>
                      <a:pt x="886873" y="1167702"/>
                    </a:lnTo>
                    <a:cubicBezTo>
                      <a:pt x="868299" y="1230852"/>
                      <a:pt x="809530" y="1276953"/>
                      <a:pt x="740188" y="1276953"/>
                    </a:cubicBezTo>
                    <a:lnTo>
                      <a:pt x="152971" y="1276953"/>
                    </a:lnTo>
                    <a:cubicBezTo>
                      <a:pt x="68485" y="1276953"/>
                      <a:pt x="0" y="1209897"/>
                      <a:pt x="0" y="1125887"/>
                    </a:cubicBezTo>
                    <a:cubicBezTo>
                      <a:pt x="0" y="1041876"/>
                      <a:pt x="68485" y="974153"/>
                      <a:pt x="153162" y="974153"/>
                    </a:cubicBezTo>
                    <a:lnTo>
                      <a:pt x="579310" y="974153"/>
                    </a:lnTo>
                    <a:cubicBezTo>
                      <a:pt x="607790" y="974153"/>
                      <a:pt x="632174" y="955580"/>
                      <a:pt x="640175" y="929767"/>
                    </a:cubicBezTo>
                  </a:path>
                </a:pathLst>
              </a:custGeom>
              <a:solidFill>
                <a:schemeClr val="bg1"/>
              </a:solidFill>
              <a:ln w="9525" cap="flat">
                <a:noFill/>
                <a:prstDash val="solid"/>
                <a:miter/>
              </a:ln>
            </xdr:spPr>
            <xdr:txBody>
              <a:bodyPr wrap="square" rtlCol="0" anchor="ctr"/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pt-BR"/>
              </a:p>
            </xdr:txBody>
          </xdr:sp>
        </xdr:grpSp>
      </xdr:grpSp>
      <xdr:grpSp>
        <xdr:nvGrpSpPr>
          <xdr:cNvPr id="17" name="Agrupar 16">
            <a:extLst>
              <a:ext uri="{FF2B5EF4-FFF2-40B4-BE49-F238E27FC236}">
                <a16:creationId xmlns:a16="http://schemas.microsoft.com/office/drawing/2014/main" id="{315F2170-E701-1946-D286-29788047D777}"/>
              </a:ext>
            </a:extLst>
          </xdr:cNvPr>
          <xdr:cNvGrpSpPr/>
        </xdr:nvGrpSpPr>
        <xdr:grpSpPr>
          <a:xfrm>
            <a:off x="166278" y="561493"/>
            <a:ext cx="1486223" cy="299784"/>
            <a:chOff x="665660" y="804361"/>
            <a:chExt cx="4972991" cy="984371"/>
          </a:xfrm>
        </xdr:grpSpPr>
        <xdr:pic>
          <xdr:nvPicPr>
            <xdr:cNvPr id="18" name="Gráfico 15">
              <a:extLst>
                <a:ext uri="{FF2B5EF4-FFF2-40B4-BE49-F238E27FC236}">
                  <a16:creationId xmlns:a16="http://schemas.microsoft.com/office/drawing/2014/main" id="{16AD1673-B89F-28DF-C8E7-E681F40B1307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>
              <a:extLst>
                <a:ext uri="{96DAC541-7B7A-43D3-8B79-37D633B846F1}">
                  <asvg:svgBlip xmlns:asvg="http://schemas.microsoft.com/office/drawing/2016/SVG/main" r:embed="rId3"/>
                </a:ext>
              </a:extLst>
            </a:blip>
            <a:stretch>
              <a:fillRect/>
            </a:stretch>
          </xdr:blipFill>
          <xdr:spPr>
            <a:xfrm>
              <a:off x="665660" y="804361"/>
              <a:ext cx="4972991" cy="984371"/>
            </a:xfrm>
            <a:prstGeom prst="rect">
              <a:avLst/>
            </a:prstGeom>
          </xdr:spPr>
        </xdr:pic>
        <xdr:sp macro="" textlink="">
          <xdr:nvSpPr>
            <xdr:cNvPr id="19" name="Elipse 18">
              <a:extLst>
                <a:ext uri="{FF2B5EF4-FFF2-40B4-BE49-F238E27FC236}">
                  <a16:creationId xmlns:a16="http://schemas.microsoft.com/office/drawing/2014/main" id="{78B99C6B-0E06-688E-6AAB-A6ADFEDAEDC3}"/>
                </a:ext>
              </a:extLst>
            </xdr:cNvPr>
            <xdr:cNvSpPr/>
          </xdr:nvSpPr>
          <xdr:spPr>
            <a:xfrm>
              <a:off x="3614392" y="1405462"/>
              <a:ext cx="248171" cy="248169"/>
            </a:xfrm>
            <a:prstGeom prst="ellipse">
              <a:avLst/>
            </a:prstGeom>
            <a:gradFill>
              <a:gsLst>
                <a:gs pos="10000">
                  <a:srgbClr val="1FFE8C"/>
                </a:gs>
                <a:gs pos="90000">
                  <a:srgbClr val="C5FE3F"/>
                </a:gs>
              </a:gsLst>
              <a:lin ang="0" scaled="0"/>
            </a:gra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/>
            </a:p>
          </xdr:txBody>
        </xdr:sp>
        <xdr:sp macro="" textlink="">
          <xdr:nvSpPr>
            <xdr:cNvPr id="20" name="Retângulo: Cantos Arredondados 19">
              <a:extLst>
                <a:ext uri="{FF2B5EF4-FFF2-40B4-BE49-F238E27FC236}">
                  <a16:creationId xmlns:a16="http://schemas.microsoft.com/office/drawing/2014/main" id="{F62F6F08-C999-D606-44AA-5A60DC130F77}"/>
                </a:ext>
              </a:extLst>
            </xdr:cNvPr>
            <xdr:cNvSpPr/>
          </xdr:nvSpPr>
          <xdr:spPr>
            <a:xfrm>
              <a:off x="5457477" y="1677643"/>
              <a:ext cx="171092" cy="93736"/>
            </a:xfrm>
            <a:prstGeom prst="roundRect">
              <a:avLst>
                <a:gd name="adj" fmla="val 50000"/>
              </a:avLst>
            </a:prstGeom>
            <a:noFill/>
            <a:ln w="6350">
              <a:gradFill flip="none" rotWithShape="1">
                <a:gsLst>
                  <a:gs pos="10000">
                    <a:schemeClr val="accent3"/>
                  </a:gs>
                  <a:gs pos="90000">
                    <a:schemeClr val="accent4"/>
                  </a:gs>
                </a:gsLst>
                <a:lin ang="16200000" scaled="1"/>
                <a:tileRect/>
              </a:gra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/>
            </a:p>
          </xdr:txBody>
        </xdr:sp>
        <xdr:sp macro="" textlink="">
          <xdr:nvSpPr>
            <xdr:cNvPr id="21" name="Elipse 20">
              <a:extLst>
                <a:ext uri="{FF2B5EF4-FFF2-40B4-BE49-F238E27FC236}">
                  <a16:creationId xmlns:a16="http://schemas.microsoft.com/office/drawing/2014/main" id="{0CC25ADC-74D5-2D42-2F60-8E3B7865A83B}"/>
                </a:ext>
              </a:extLst>
            </xdr:cNvPr>
            <xdr:cNvSpPr/>
          </xdr:nvSpPr>
          <xdr:spPr>
            <a:xfrm>
              <a:off x="5532172" y="1686303"/>
              <a:ext cx="89052" cy="82238"/>
            </a:xfrm>
            <a:prstGeom prst="ellipse">
              <a:avLst/>
            </a:prstGeom>
            <a:gradFill>
              <a:gsLst>
                <a:gs pos="10000">
                  <a:srgbClr val="1FFE8C"/>
                </a:gs>
                <a:gs pos="90000">
                  <a:srgbClr val="C5FE3F"/>
                </a:gs>
              </a:gsLst>
              <a:lin ang="0" scaled="0"/>
            </a:gra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/>
            </a:p>
          </xdr:txBody>
        </xdr:sp>
      </xdr:grpSp>
      <xdr:grpSp>
        <xdr:nvGrpSpPr>
          <xdr:cNvPr id="2" name="Agrupar 1">
            <a:extLst>
              <a:ext uri="{FF2B5EF4-FFF2-40B4-BE49-F238E27FC236}">
                <a16:creationId xmlns:a16="http://schemas.microsoft.com/office/drawing/2014/main" id="{E4B0CCB3-9F2D-227F-CC91-BCEE300DD772}"/>
              </a:ext>
            </a:extLst>
          </xdr:cNvPr>
          <xdr:cNvGrpSpPr/>
        </xdr:nvGrpSpPr>
        <xdr:grpSpPr>
          <a:xfrm>
            <a:off x="7945292" y="566999"/>
            <a:ext cx="1021409" cy="728196"/>
            <a:chOff x="7843598" y="421255"/>
            <a:chExt cx="1019230" cy="738643"/>
          </a:xfrm>
        </xdr:grpSpPr>
        <xdr:sp macro="" textlink="">
          <xdr:nvSpPr>
            <xdr:cNvPr id="11" name="Seta para a Direita 10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00000000-0008-0000-0100-00000B000000}"/>
                </a:ext>
              </a:extLst>
            </xdr:cNvPr>
            <xdr:cNvSpPr/>
          </xdr:nvSpPr>
          <xdr:spPr>
            <a:xfrm rot="10800000">
              <a:off x="8023397" y="421255"/>
              <a:ext cx="696828" cy="376116"/>
            </a:xfrm>
            <a:prstGeom prst="rightArrow">
              <a:avLst>
                <a:gd name="adj1" fmla="val 53502"/>
                <a:gd name="adj2" fmla="val 45694"/>
              </a:avLst>
            </a:prstGeom>
            <a:solidFill>
              <a:srgbClr val="B8E53E"/>
            </a:solidFill>
            <a:ln w="9525" cap="flat" cmpd="sng" algn="ctr">
              <a:solidFill>
                <a:srgbClr val="00744D"/>
              </a:solidFill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1050" b="0" i="0" u="none" strike="noStrike" kern="0" cap="none" spc="0" normalizeH="0" baseline="0" noProof="0">
                <a:ln>
                  <a:noFill/>
                </a:ln>
                <a:solidFill>
                  <a:sysClr val="window" lastClr="FFFFFF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  <xdr:sp macro="" textlink="">
          <xdr:nvSpPr>
            <xdr:cNvPr id="10" name="Retângulo Arredondado 9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00000000-0008-0000-0100-00000A000000}"/>
                </a:ext>
              </a:extLst>
            </xdr:cNvPr>
            <xdr:cNvSpPr/>
          </xdr:nvSpPr>
          <xdr:spPr>
            <a:xfrm>
              <a:off x="7843598" y="465307"/>
              <a:ext cx="1019230" cy="694591"/>
            </a:xfrm>
            <a:prstGeom prst="roundRect">
              <a:avLst>
                <a:gd name="adj" fmla="val 9474"/>
              </a:avLst>
            </a:prstGeom>
            <a:noFill/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pt-BR" sz="800" b="1" i="0" u="none" strike="noStrike" kern="0" cap="none" spc="0" normalizeH="0" baseline="0">
                  <a:ln>
                    <a:noFill/>
                  </a:ln>
                  <a:solidFill>
                    <a:srgbClr val="00744D"/>
                  </a:solidFill>
                  <a:effectLst/>
                  <a:uLnTx/>
                  <a:uFillTx/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SUMÁRIO</a:t>
              </a:r>
            </a:p>
            <a:p>
              <a:pPr marL="0" marR="0" lvl="0" indent="0" algn="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800" b="1" i="0" u="none" strike="noStrike" kern="0" cap="none" spc="0" normalizeH="0" baseline="0" noProof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</xdr:txBody>
        </xdr:sp>
      </xdr:grpSp>
    </xdr:grpSp>
    <xdr:clientData/>
  </xdr:twoCellAnchor>
  <xdr:twoCellAnchor>
    <xdr:from>
      <xdr:col>1</xdr:col>
      <xdr:colOff>556470</xdr:colOff>
      <xdr:row>0</xdr:row>
      <xdr:rowOff>120657</xdr:rowOff>
    </xdr:from>
    <xdr:to>
      <xdr:col>6</xdr:col>
      <xdr:colOff>387236</xdr:colOff>
      <xdr:row>4</xdr:row>
      <xdr:rowOff>59270</xdr:rowOff>
    </xdr:to>
    <xdr:sp macro="" textlink="">
      <xdr:nvSpPr>
        <xdr:cNvPr id="15" name="CaixaDeTexto 14">
          <a:extLst>
            <a:ext uri="{FF2B5EF4-FFF2-40B4-BE49-F238E27FC236}">
              <a16:creationId xmlns:a16="http://schemas.microsoft.com/office/drawing/2014/main" id="{51B8850B-2013-56FA-4D79-006B52788A0B}"/>
            </a:ext>
            <a:ext uri="{147F2762-F138-4A5C-976F-8EAC2B608ADB}">
              <a16:predDERef xmlns:a16="http://schemas.microsoft.com/office/drawing/2014/main" pred="{00000000-0008-0000-0000-000021000000}"/>
            </a:ext>
          </a:extLst>
        </xdr:cNvPr>
        <xdr:cNvSpPr txBox="1"/>
      </xdr:nvSpPr>
      <xdr:spPr>
        <a:xfrm>
          <a:off x="1210796" y="120657"/>
          <a:ext cx="5098505" cy="66748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>
              <a:solidFill>
                <a:schemeClr val="bg1"/>
              </a:solidFill>
              <a:latin typeface="+mj-lt"/>
              <a:ea typeface="+mj-lt"/>
              <a:cs typeface="+mj-lt"/>
            </a:rPr>
            <a:t> </a:t>
          </a:r>
          <a:r>
            <a:rPr lang="pt-BR" sz="2400" b="1">
              <a:solidFill>
                <a:schemeClr val="bg1"/>
              </a:solidFill>
              <a:latin typeface="+mj-lt"/>
              <a:ea typeface="+mj-lt"/>
              <a:cs typeface="+mj-lt"/>
            </a:rPr>
            <a:t>RECEITA ANUAL PERMITIDA - RAP</a:t>
          </a:r>
          <a:endParaRPr lang="en-US" sz="3600" b="1">
            <a:solidFill>
              <a:schemeClr val="bg1"/>
            </a:solidFill>
            <a:latin typeface="+mj-lt"/>
            <a:ea typeface="+mj-lt"/>
            <a:cs typeface="+mj-lt"/>
          </a:endParaRPr>
        </a:p>
      </xdr:txBody>
    </xdr:sp>
    <xdr:clientData/>
  </xdr:twoCellAnchor>
  <xdr:twoCellAnchor>
    <xdr:from>
      <xdr:col>0</xdr:col>
      <xdr:colOff>29766</xdr:colOff>
      <xdr:row>0</xdr:row>
      <xdr:rowOff>5912</xdr:rowOff>
    </xdr:from>
    <xdr:to>
      <xdr:col>7</xdr:col>
      <xdr:colOff>0</xdr:colOff>
      <xdr:row>5</xdr:row>
      <xdr:rowOff>111671</xdr:rowOff>
    </xdr:to>
    <xdr:grpSp>
      <xdr:nvGrpSpPr>
        <xdr:cNvPr id="28" name="Agrupar 27">
          <a:extLst>
            <a:ext uri="{FF2B5EF4-FFF2-40B4-BE49-F238E27FC236}">
              <a16:creationId xmlns:a16="http://schemas.microsoft.com/office/drawing/2014/main" id="{F4B4BEEE-A844-4FAC-F86F-3CAF115006A2}"/>
            </a:ext>
          </a:extLst>
        </xdr:cNvPr>
        <xdr:cNvGrpSpPr/>
      </xdr:nvGrpSpPr>
      <xdr:grpSpPr>
        <a:xfrm>
          <a:off x="29766" y="5912"/>
          <a:ext cx="6951499" cy="1002230"/>
          <a:chOff x="0" y="19050"/>
          <a:chExt cx="9043442" cy="1276145"/>
        </a:xfrm>
      </xdr:grpSpPr>
      <xdr:sp macro="" textlink="">
        <xdr:nvSpPr>
          <xdr:cNvPr id="29" name="Retângulo 28">
            <a:extLst>
              <a:ext uri="{FF2B5EF4-FFF2-40B4-BE49-F238E27FC236}">
                <a16:creationId xmlns:a16="http://schemas.microsoft.com/office/drawing/2014/main" id="{87A66886-1E3B-9F92-2DFD-EB5C54938445}"/>
              </a:ext>
            </a:extLst>
          </xdr:cNvPr>
          <xdr:cNvSpPr/>
        </xdr:nvSpPr>
        <xdr:spPr>
          <a:xfrm>
            <a:off x="0" y="19050"/>
            <a:ext cx="9043442" cy="1082842"/>
          </a:xfrm>
          <a:prstGeom prst="rect">
            <a:avLst/>
          </a:prstGeom>
          <a:gradFill flip="none" rotWithShape="1">
            <a:gsLst>
              <a:gs pos="14536">
                <a:srgbClr val="B8E53E"/>
              </a:gs>
              <a:gs pos="1000">
                <a:srgbClr val="D7F83C"/>
              </a:gs>
              <a:gs pos="95000">
                <a:srgbClr val="00744D"/>
              </a:gs>
            </a:gsLst>
            <a:lin ang="16200000" scaled="1"/>
            <a:tileRect/>
          </a:gra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BR"/>
          </a:p>
        </xdr:txBody>
      </xdr:sp>
      <xdr:pic>
        <xdr:nvPicPr>
          <xdr:cNvPr id="30" name="Elements">
            <a:extLst>
              <a:ext uri="{FF2B5EF4-FFF2-40B4-BE49-F238E27FC236}">
                <a16:creationId xmlns:a16="http://schemas.microsoft.com/office/drawing/2014/main" id="{55A1FB7D-3717-7D31-C4B5-0DE1DD94237A}"/>
              </a:ext>
            </a:extLst>
          </xdr:cNvPr>
          <xdr:cNvPicPr>
            <a:picLocks/>
          </xdr:cNvPicPr>
        </xdr:nvPicPr>
        <xdr:blipFill rotWithShape="1">
          <a:blip xmlns:r="http://schemas.openxmlformats.org/officeDocument/2006/relationships" r:embed="rId1" cstate="email">
            <a:alphaModFix amt="31000"/>
            <a:extLst>
              <a:ext uri="{28A0092B-C50C-407E-A947-70E740481C1C}">
                <a14:useLocalDpi xmlns:a14="http://schemas.microsoft.com/office/drawing/2010/main"/>
              </a:ext>
            </a:extLst>
          </a:blip>
          <a:srcRect l="583" t="47588" r="15070" b="9748"/>
          <a:stretch/>
        </xdr:blipFill>
        <xdr:spPr>
          <a:xfrm>
            <a:off x="2408324" y="29745"/>
            <a:ext cx="6631962" cy="930442"/>
          </a:xfrm>
          <a:prstGeom prst="rect">
            <a:avLst/>
          </a:prstGeom>
        </xdr:spPr>
      </xdr:pic>
      <xdr:grpSp>
        <xdr:nvGrpSpPr>
          <xdr:cNvPr id="31" name="Agrupar 30">
            <a:extLst>
              <a:ext uri="{FF2B5EF4-FFF2-40B4-BE49-F238E27FC236}">
                <a16:creationId xmlns:a16="http://schemas.microsoft.com/office/drawing/2014/main" id="{32A243F4-D94A-BF28-4365-33E6171F4078}"/>
              </a:ext>
            </a:extLst>
          </xdr:cNvPr>
          <xdr:cNvGrpSpPr/>
        </xdr:nvGrpSpPr>
        <xdr:grpSpPr>
          <a:xfrm>
            <a:off x="166278" y="170346"/>
            <a:ext cx="1252059" cy="302186"/>
            <a:chOff x="6118195" y="543218"/>
            <a:chExt cx="5181503" cy="1290478"/>
          </a:xfrm>
        </xdr:grpSpPr>
        <xdr:sp macro="" textlink="">
          <xdr:nvSpPr>
            <xdr:cNvPr id="40" name="Forma Livre: Forma 39">
              <a:extLst>
                <a:ext uri="{FF2B5EF4-FFF2-40B4-BE49-F238E27FC236}">
                  <a16:creationId xmlns:a16="http://schemas.microsoft.com/office/drawing/2014/main" id="{5B541407-BA1F-6B35-6494-7801D3DC3BEF}"/>
                </a:ext>
              </a:extLst>
            </xdr:cNvPr>
            <xdr:cNvSpPr/>
          </xdr:nvSpPr>
          <xdr:spPr>
            <a:xfrm>
              <a:off x="7513226" y="1037121"/>
              <a:ext cx="513968" cy="303752"/>
            </a:xfrm>
            <a:custGeom>
              <a:avLst/>
              <a:gdLst>
                <a:gd name="connsiteX0" fmla="*/ 153257 w 513968"/>
                <a:gd name="connsiteY0" fmla="*/ 95 h 303752"/>
                <a:gd name="connsiteX1" fmla="*/ 0 w 513968"/>
                <a:gd name="connsiteY1" fmla="*/ 151829 h 303752"/>
                <a:gd name="connsiteX2" fmla="*/ 152971 w 513968"/>
                <a:gd name="connsiteY2" fmla="*/ 303752 h 303752"/>
                <a:gd name="connsiteX3" fmla="*/ 360807 w 513968"/>
                <a:gd name="connsiteY3" fmla="*/ 303467 h 303752"/>
                <a:gd name="connsiteX4" fmla="*/ 513969 w 513968"/>
                <a:gd name="connsiteY4" fmla="*/ 151733 h 303752"/>
                <a:gd name="connsiteX5" fmla="*/ 360902 w 513968"/>
                <a:gd name="connsiteY5" fmla="*/ 0 h 303752"/>
                <a:gd name="connsiteX6" fmla="*/ 153162 w 513968"/>
                <a:gd name="connsiteY6" fmla="*/ 0 h 303752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</a:cxnLst>
              <a:rect l="l" t="t" r="r" b="b"/>
              <a:pathLst>
                <a:path w="513968" h="303752">
                  <a:moveTo>
                    <a:pt x="153257" y="95"/>
                  </a:moveTo>
                  <a:cubicBezTo>
                    <a:pt x="68580" y="95"/>
                    <a:pt x="0" y="68104"/>
                    <a:pt x="0" y="151829"/>
                  </a:cubicBezTo>
                  <a:cubicBezTo>
                    <a:pt x="0" y="235553"/>
                    <a:pt x="68294" y="303752"/>
                    <a:pt x="152971" y="303752"/>
                  </a:cubicBezTo>
                  <a:lnTo>
                    <a:pt x="360807" y="303467"/>
                  </a:lnTo>
                  <a:cubicBezTo>
                    <a:pt x="445484" y="303467"/>
                    <a:pt x="513969" y="235458"/>
                    <a:pt x="513969" y="151733"/>
                  </a:cubicBezTo>
                  <a:cubicBezTo>
                    <a:pt x="513969" y="68009"/>
                    <a:pt x="445484" y="0"/>
                    <a:pt x="360902" y="0"/>
                  </a:cubicBezTo>
                  <a:lnTo>
                    <a:pt x="153162" y="0"/>
                  </a:lnTo>
                  <a:close/>
                </a:path>
              </a:pathLst>
            </a:custGeom>
            <a:gradFill>
              <a:gsLst>
                <a:gs pos="10000">
                  <a:srgbClr val="FFFF00"/>
                </a:gs>
                <a:gs pos="90000">
                  <a:srgbClr val="46D232"/>
                </a:gs>
              </a:gsLst>
              <a:lin ang="0" scaled="1"/>
            </a:gradFill>
            <a:ln w="9525" cap="flat">
              <a:noFill/>
              <a:prstDash val="solid"/>
              <a:miter/>
            </a:ln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pt-BR"/>
            </a:p>
          </xdr:txBody>
        </xdr:sp>
        <xdr:grpSp>
          <xdr:nvGrpSpPr>
            <xdr:cNvPr id="41" name="Gráfico 1">
              <a:extLst>
                <a:ext uri="{FF2B5EF4-FFF2-40B4-BE49-F238E27FC236}">
                  <a16:creationId xmlns:a16="http://schemas.microsoft.com/office/drawing/2014/main" id="{BDA94E66-6F0B-B6A4-D739-34AD098183D1}"/>
                </a:ext>
              </a:extLst>
            </xdr:cNvPr>
            <xdr:cNvGrpSpPr/>
          </xdr:nvGrpSpPr>
          <xdr:grpSpPr>
            <a:xfrm>
              <a:off x="6118195" y="543218"/>
              <a:ext cx="5181503" cy="1290478"/>
              <a:chOff x="6118195" y="543218"/>
              <a:chExt cx="5181503" cy="1290478"/>
            </a:xfrm>
            <a:solidFill>
              <a:schemeClr val="accent1"/>
            </a:solidFill>
          </xdr:grpSpPr>
          <xdr:sp macro="" textlink="">
            <xdr:nvSpPr>
              <xdr:cNvPr id="42" name="Forma Livre: Forma 41">
                <a:extLst>
                  <a:ext uri="{FF2B5EF4-FFF2-40B4-BE49-F238E27FC236}">
                    <a16:creationId xmlns:a16="http://schemas.microsoft.com/office/drawing/2014/main" id="{1779AC41-C8CA-DE7F-B92D-3040DA254204}"/>
                  </a:ext>
                </a:extLst>
              </xdr:cNvPr>
              <xdr:cNvSpPr/>
            </xdr:nvSpPr>
            <xdr:spPr>
              <a:xfrm>
                <a:off x="9627871" y="543726"/>
                <a:ext cx="306228" cy="1289399"/>
              </a:xfrm>
              <a:custGeom>
                <a:avLst/>
                <a:gdLst>
                  <a:gd name="connsiteX0" fmla="*/ 306038 w 306228"/>
                  <a:gd name="connsiteY0" fmla="*/ 1138142 h 1289399"/>
                  <a:gd name="connsiteX1" fmla="*/ 152971 w 306228"/>
                  <a:gd name="connsiteY1" fmla="*/ 1289399 h 1289399"/>
                  <a:gd name="connsiteX2" fmla="*/ 0 w 306228"/>
                  <a:gd name="connsiteY2" fmla="*/ 1138142 h 1289399"/>
                  <a:gd name="connsiteX3" fmla="*/ 0 w 306228"/>
                  <a:gd name="connsiteY3" fmla="*/ 151733 h 1289399"/>
                  <a:gd name="connsiteX4" fmla="*/ 152971 w 306228"/>
                  <a:gd name="connsiteY4" fmla="*/ 0 h 1289399"/>
                  <a:gd name="connsiteX5" fmla="*/ 306038 w 306228"/>
                  <a:gd name="connsiteY5" fmla="*/ 151257 h 1289399"/>
                  <a:gd name="connsiteX6" fmla="*/ 306229 w 306228"/>
                  <a:gd name="connsiteY6" fmla="*/ 1138142 h 1289399"/>
                  <a:gd name="connsiteX7" fmla="*/ 306038 w 306228"/>
                  <a:gd name="connsiteY7" fmla="*/ 1138142 h 1289399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  <a:cxn ang="0">
                    <a:pos x="connsiteX2" y="connsiteY2"/>
                  </a:cxn>
                  <a:cxn ang="0">
                    <a:pos x="connsiteX3" y="connsiteY3"/>
                  </a:cxn>
                  <a:cxn ang="0">
                    <a:pos x="connsiteX4" y="connsiteY4"/>
                  </a:cxn>
                  <a:cxn ang="0">
                    <a:pos x="connsiteX5" y="connsiteY5"/>
                  </a:cxn>
                  <a:cxn ang="0">
                    <a:pos x="connsiteX6" y="connsiteY6"/>
                  </a:cxn>
                  <a:cxn ang="0">
                    <a:pos x="connsiteX7" y="connsiteY7"/>
                  </a:cxn>
                </a:cxnLst>
                <a:rect l="l" t="t" r="r" b="b"/>
                <a:pathLst>
                  <a:path w="306228" h="1289399">
                    <a:moveTo>
                      <a:pt x="306038" y="1138142"/>
                    </a:moveTo>
                    <a:cubicBezTo>
                      <a:pt x="305848" y="1221867"/>
                      <a:pt x="237554" y="1289399"/>
                      <a:pt x="152971" y="1289399"/>
                    </a:cubicBezTo>
                    <a:cubicBezTo>
                      <a:pt x="68389" y="1289399"/>
                      <a:pt x="190" y="1221867"/>
                      <a:pt x="0" y="1138142"/>
                    </a:cubicBezTo>
                    <a:lnTo>
                      <a:pt x="0" y="151733"/>
                    </a:lnTo>
                    <a:cubicBezTo>
                      <a:pt x="286" y="67723"/>
                      <a:pt x="68485" y="0"/>
                      <a:pt x="152971" y="0"/>
                    </a:cubicBezTo>
                    <a:cubicBezTo>
                      <a:pt x="237458" y="0"/>
                      <a:pt x="305848" y="67723"/>
                      <a:pt x="306038" y="151257"/>
                    </a:cubicBezTo>
                    <a:lnTo>
                      <a:pt x="306229" y="1138142"/>
                    </a:lnTo>
                    <a:lnTo>
                      <a:pt x="306038" y="1138142"/>
                    </a:lnTo>
                    <a:close/>
                  </a:path>
                </a:pathLst>
              </a:custGeom>
              <a:solidFill>
                <a:schemeClr val="bg1"/>
              </a:solidFill>
              <a:ln w="9525" cap="flat">
                <a:noFill/>
                <a:prstDash val="solid"/>
                <a:miter/>
              </a:ln>
            </xdr:spPr>
            <xdr:txBody>
              <a:bodyPr wrap="square" rtlCol="0" anchor="ctr"/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pt-BR"/>
              </a:p>
            </xdr:txBody>
          </xdr:sp>
          <xdr:sp macro="" textlink="">
            <xdr:nvSpPr>
              <xdr:cNvPr id="43" name="Forma Livre: Forma 42">
                <a:extLst>
                  <a:ext uri="{FF2B5EF4-FFF2-40B4-BE49-F238E27FC236}">
                    <a16:creationId xmlns:a16="http://schemas.microsoft.com/office/drawing/2014/main" id="{94FB968B-9F7A-5476-6115-A7047B0A328C}"/>
                  </a:ext>
                </a:extLst>
              </xdr:cNvPr>
              <xdr:cNvSpPr/>
            </xdr:nvSpPr>
            <xdr:spPr>
              <a:xfrm>
                <a:off x="9998203" y="543250"/>
                <a:ext cx="1301495" cy="1290446"/>
              </a:xfrm>
              <a:custGeom>
                <a:avLst/>
                <a:gdLst>
                  <a:gd name="connsiteX0" fmla="*/ 974122 w 1301495"/>
                  <a:gd name="connsiteY0" fmla="*/ 85344 h 1290446"/>
                  <a:gd name="connsiteX1" fmla="*/ 1052418 w 1301495"/>
                  <a:gd name="connsiteY1" fmla="*/ 217932 h 1290446"/>
                  <a:gd name="connsiteX2" fmla="*/ 899446 w 1301495"/>
                  <a:gd name="connsiteY2" fmla="*/ 369761 h 1290446"/>
                  <a:gd name="connsiteX3" fmla="*/ 818674 w 1301495"/>
                  <a:gd name="connsiteY3" fmla="*/ 346996 h 1290446"/>
                  <a:gd name="connsiteX4" fmla="*/ 650367 w 1301495"/>
                  <a:gd name="connsiteY4" fmla="*/ 303752 h 1290446"/>
                  <a:gd name="connsiteX5" fmla="*/ 305848 w 1301495"/>
                  <a:gd name="connsiteY5" fmla="*/ 645224 h 1290446"/>
                  <a:gd name="connsiteX6" fmla="*/ 650367 w 1301495"/>
                  <a:gd name="connsiteY6" fmla="*/ 986981 h 1290446"/>
                  <a:gd name="connsiteX7" fmla="*/ 958977 w 1301495"/>
                  <a:gd name="connsiteY7" fmla="*/ 797243 h 1290446"/>
                  <a:gd name="connsiteX8" fmla="*/ 650748 w 1301495"/>
                  <a:gd name="connsiteY8" fmla="*/ 797243 h 1290446"/>
                  <a:gd name="connsiteX9" fmla="*/ 497586 w 1301495"/>
                  <a:gd name="connsiteY9" fmla="*/ 645319 h 1290446"/>
                  <a:gd name="connsiteX10" fmla="*/ 650748 w 1301495"/>
                  <a:gd name="connsiteY10" fmla="*/ 493681 h 1290446"/>
                  <a:gd name="connsiteX11" fmla="*/ 1148239 w 1301495"/>
                  <a:gd name="connsiteY11" fmla="*/ 493395 h 1290446"/>
                  <a:gd name="connsiteX12" fmla="*/ 1301496 w 1301495"/>
                  <a:gd name="connsiteY12" fmla="*/ 645224 h 1290446"/>
                  <a:gd name="connsiteX13" fmla="*/ 650653 w 1301495"/>
                  <a:gd name="connsiteY13" fmla="*/ 1290447 h 1290446"/>
                  <a:gd name="connsiteX14" fmla="*/ 0 w 1301495"/>
                  <a:gd name="connsiteY14" fmla="*/ 645224 h 1290446"/>
                  <a:gd name="connsiteX15" fmla="*/ 650748 w 1301495"/>
                  <a:gd name="connsiteY15" fmla="*/ 0 h 1290446"/>
                  <a:gd name="connsiteX16" fmla="*/ 974217 w 1301495"/>
                  <a:gd name="connsiteY16" fmla="*/ 85153 h 1290446"/>
                  <a:gd name="connsiteX17" fmla="*/ 974026 w 1301495"/>
                  <a:gd name="connsiteY17" fmla="*/ 85344 h 1290446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  <a:cxn ang="0">
                    <a:pos x="connsiteX2" y="connsiteY2"/>
                  </a:cxn>
                  <a:cxn ang="0">
                    <a:pos x="connsiteX3" y="connsiteY3"/>
                  </a:cxn>
                  <a:cxn ang="0">
                    <a:pos x="connsiteX4" y="connsiteY4"/>
                  </a:cxn>
                  <a:cxn ang="0">
                    <a:pos x="connsiteX5" y="connsiteY5"/>
                  </a:cxn>
                  <a:cxn ang="0">
                    <a:pos x="connsiteX6" y="connsiteY6"/>
                  </a:cxn>
                  <a:cxn ang="0">
                    <a:pos x="connsiteX7" y="connsiteY7"/>
                  </a:cxn>
                  <a:cxn ang="0">
                    <a:pos x="connsiteX8" y="connsiteY8"/>
                  </a:cxn>
                  <a:cxn ang="0">
                    <a:pos x="connsiteX9" y="connsiteY9"/>
                  </a:cxn>
                  <a:cxn ang="0">
                    <a:pos x="connsiteX10" y="connsiteY10"/>
                  </a:cxn>
                  <a:cxn ang="0">
                    <a:pos x="connsiteX11" y="connsiteY11"/>
                  </a:cxn>
                  <a:cxn ang="0">
                    <a:pos x="connsiteX12" y="connsiteY12"/>
                  </a:cxn>
                  <a:cxn ang="0">
                    <a:pos x="connsiteX13" y="connsiteY13"/>
                  </a:cxn>
                  <a:cxn ang="0">
                    <a:pos x="connsiteX14" y="connsiteY14"/>
                  </a:cxn>
                  <a:cxn ang="0">
                    <a:pos x="connsiteX15" y="connsiteY15"/>
                  </a:cxn>
                  <a:cxn ang="0">
                    <a:pos x="connsiteX16" y="connsiteY16"/>
                  </a:cxn>
                  <a:cxn ang="0">
                    <a:pos x="connsiteX17" y="connsiteY17"/>
                  </a:cxn>
                </a:cxnLst>
                <a:rect l="l" t="t" r="r" b="b"/>
                <a:pathLst>
                  <a:path w="1301495" h="1290446">
                    <a:moveTo>
                      <a:pt x="974122" y="85344"/>
                    </a:moveTo>
                    <a:cubicBezTo>
                      <a:pt x="1020794" y="111347"/>
                      <a:pt x="1052418" y="160877"/>
                      <a:pt x="1052418" y="217932"/>
                    </a:cubicBezTo>
                    <a:cubicBezTo>
                      <a:pt x="1052418" y="301752"/>
                      <a:pt x="983932" y="369761"/>
                      <a:pt x="899446" y="369761"/>
                    </a:cubicBezTo>
                    <a:cubicBezTo>
                      <a:pt x="869823" y="369761"/>
                      <a:pt x="842105" y="361474"/>
                      <a:pt x="818674" y="346996"/>
                    </a:cubicBezTo>
                    <a:cubicBezTo>
                      <a:pt x="768667" y="319278"/>
                      <a:pt x="711422" y="303752"/>
                      <a:pt x="650367" y="303752"/>
                    </a:cubicBezTo>
                    <a:cubicBezTo>
                      <a:pt x="459962" y="303752"/>
                      <a:pt x="305848" y="456533"/>
                      <a:pt x="305848" y="645224"/>
                    </a:cubicBezTo>
                    <a:cubicBezTo>
                      <a:pt x="305848" y="833914"/>
                      <a:pt x="459962" y="986981"/>
                      <a:pt x="650367" y="986981"/>
                    </a:cubicBezTo>
                    <a:cubicBezTo>
                      <a:pt x="785622" y="986981"/>
                      <a:pt x="902684" y="909733"/>
                      <a:pt x="958977" y="797243"/>
                    </a:cubicBezTo>
                    <a:lnTo>
                      <a:pt x="650748" y="797243"/>
                    </a:lnTo>
                    <a:cubicBezTo>
                      <a:pt x="566356" y="797243"/>
                      <a:pt x="497586" y="729329"/>
                      <a:pt x="497586" y="645319"/>
                    </a:cubicBezTo>
                    <a:cubicBezTo>
                      <a:pt x="497586" y="561308"/>
                      <a:pt x="566356" y="493681"/>
                      <a:pt x="650748" y="493681"/>
                    </a:cubicBezTo>
                    <a:cubicBezTo>
                      <a:pt x="982408" y="493681"/>
                      <a:pt x="1148239" y="493586"/>
                      <a:pt x="1148239" y="493395"/>
                    </a:cubicBezTo>
                    <a:cubicBezTo>
                      <a:pt x="1233011" y="493681"/>
                      <a:pt x="1301496" y="561499"/>
                      <a:pt x="1301496" y="645224"/>
                    </a:cubicBezTo>
                    <a:cubicBezTo>
                      <a:pt x="1301496" y="1001649"/>
                      <a:pt x="1010126" y="1290447"/>
                      <a:pt x="650653" y="1290447"/>
                    </a:cubicBezTo>
                    <a:cubicBezTo>
                      <a:pt x="291179" y="1290447"/>
                      <a:pt x="0" y="1001649"/>
                      <a:pt x="0" y="645224"/>
                    </a:cubicBezTo>
                    <a:cubicBezTo>
                      <a:pt x="0" y="288798"/>
                      <a:pt x="291465" y="0"/>
                      <a:pt x="650748" y="0"/>
                    </a:cubicBezTo>
                    <a:cubicBezTo>
                      <a:pt x="768382" y="0"/>
                      <a:pt x="878681" y="30956"/>
                      <a:pt x="974217" y="85153"/>
                    </a:cubicBezTo>
                    <a:lnTo>
                      <a:pt x="974026" y="85344"/>
                    </a:lnTo>
                    <a:close/>
                  </a:path>
                </a:pathLst>
              </a:custGeom>
              <a:solidFill>
                <a:schemeClr val="bg1"/>
              </a:solidFill>
              <a:ln w="9525" cap="flat">
                <a:noFill/>
                <a:prstDash val="solid"/>
                <a:miter/>
              </a:ln>
            </xdr:spPr>
            <xdr:txBody>
              <a:bodyPr wrap="square" rtlCol="0" anchor="ctr"/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pt-BR"/>
              </a:p>
            </xdr:txBody>
          </xdr:sp>
          <xdr:sp macro="" textlink="">
            <xdr:nvSpPr>
              <xdr:cNvPr id="44" name="Forma Livre: Forma 43">
                <a:extLst>
                  <a:ext uri="{FF2B5EF4-FFF2-40B4-BE49-F238E27FC236}">
                    <a16:creationId xmlns:a16="http://schemas.microsoft.com/office/drawing/2014/main" id="{BEA8EAAC-B34E-4D7E-D674-5A740FBDAA43}"/>
                  </a:ext>
                </a:extLst>
              </xdr:cNvPr>
              <xdr:cNvSpPr/>
            </xdr:nvSpPr>
            <xdr:spPr>
              <a:xfrm>
                <a:off x="6118195" y="543345"/>
                <a:ext cx="2060543" cy="1290066"/>
              </a:xfrm>
              <a:custGeom>
                <a:avLst/>
                <a:gdLst>
                  <a:gd name="connsiteX0" fmla="*/ 993362 w 2060543"/>
                  <a:gd name="connsiteY0" fmla="*/ 96774 h 1290066"/>
                  <a:gd name="connsiteX1" fmla="*/ 1067372 w 2060543"/>
                  <a:gd name="connsiteY1" fmla="*/ 227457 h 1290066"/>
                  <a:gd name="connsiteX2" fmla="*/ 914210 w 2060543"/>
                  <a:gd name="connsiteY2" fmla="*/ 379381 h 1290066"/>
                  <a:gd name="connsiteX3" fmla="*/ 831628 w 2060543"/>
                  <a:gd name="connsiteY3" fmla="*/ 354330 h 1290066"/>
                  <a:gd name="connsiteX4" fmla="*/ 650748 w 2060543"/>
                  <a:gd name="connsiteY4" fmla="*/ 303657 h 1290066"/>
                  <a:gd name="connsiteX5" fmla="*/ 306229 w 2060543"/>
                  <a:gd name="connsiteY5" fmla="*/ 645128 h 1290066"/>
                  <a:gd name="connsiteX6" fmla="*/ 650748 w 2060543"/>
                  <a:gd name="connsiteY6" fmla="*/ 986885 h 1290066"/>
                  <a:gd name="connsiteX7" fmla="*/ 980408 w 2060543"/>
                  <a:gd name="connsiteY7" fmla="*/ 745141 h 1290066"/>
                  <a:gd name="connsiteX8" fmla="*/ 1173766 w 2060543"/>
                  <a:gd name="connsiteY8" fmla="*/ 118205 h 1290066"/>
                  <a:gd name="connsiteX9" fmla="*/ 1320165 w 2060543"/>
                  <a:gd name="connsiteY9" fmla="*/ 12573 h 1290066"/>
                  <a:gd name="connsiteX10" fmla="*/ 1907477 w 2060543"/>
                  <a:gd name="connsiteY10" fmla="*/ 12573 h 1290066"/>
                  <a:gd name="connsiteX11" fmla="*/ 2060543 w 2060543"/>
                  <a:gd name="connsiteY11" fmla="*/ 164402 h 1290066"/>
                  <a:gd name="connsiteX12" fmla="*/ 1907477 w 2060543"/>
                  <a:gd name="connsiteY12" fmla="*/ 316135 h 1290066"/>
                  <a:gd name="connsiteX13" fmla="*/ 1479995 w 2060543"/>
                  <a:gd name="connsiteY13" fmla="*/ 316135 h 1290066"/>
                  <a:gd name="connsiteX14" fmla="*/ 1419511 w 2060543"/>
                  <a:gd name="connsiteY14" fmla="*/ 358902 h 1290066"/>
                  <a:gd name="connsiteX15" fmla="*/ 1273683 w 2060543"/>
                  <a:gd name="connsiteY15" fmla="*/ 831723 h 1290066"/>
                  <a:gd name="connsiteX16" fmla="*/ 650748 w 2060543"/>
                  <a:gd name="connsiteY16" fmla="*/ 1290066 h 1290066"/>
                  <a:gd name="connsiteX17" fmla="*/ 0 w 2060543"/>
                  <a:gd name="connsiteY17" fmla="*/ 645033 h 1290066"/>
                  <a:gd name="connsiteX18" fmla="*/ 650653 w 2060543"/>
                  <a:gd name="connsiteY18" fmla="*/ 0 h 1290066"/>
                  <a:gd name="connsiteX19" fmla="*/ 993362 w 2060543"/>
                  <a:gd name="connsiteY19" fmla="*/ 96679 h 1290066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  <a:cxn ang="0">
                    <a:pos x="connsiteX2" y="connsiteY2"/>
                  </a:cxn>
                  <a:cxn ang="0">
                    <a:pos x="connsiteX3" y="connsiteY3"/>
                  </a:cxn>
                  <a:cxn ang="0">
                    <a:pos x="connsiteX4" y="connsiteY4"/>
                  </a:cxn>
                  <a:cxn ang="0">
                    <a:pos x="connsiteX5" y="connsiteY5"/>
                  </a:cxn>
                  <a:cxn ang="0">
                    <a:pos x="connsiteX6" y="connsiteY6"/>
                  </a:cxn>
                  <a:cxn ang="0">
                    <a:pos x="connsiteX7" y="connsiteY7"/>
                  </a:cxn>
                  <a:cxn ang="0">
                    <a:pos x="connsiteX8" y="connsiteY8"/>
                  </a:cxn>
                  <a:cxn ang="0">
                    <a:pos x="connsiteX9" y="connsiteY9"/>
                  </a:cxn>
                  <a:cxn ang="0">
                    <a:pos x="connsiteX10" y="connsiteY10"/>
                  </a:cxn>
                  <a:cxn ang="0">
                    <a:pos x="connsiteX11" y="connsiteY11"/>
                  </a:cxn>
                  <a:cxn ang="0">
                    <a:pos x="connsiteX12" y="connsiteY12"/>
                  </a:cxn>
                  <a:cxn ang="0">
                    <a:pos x="connsiteX13" y="connsiteY13"/>
                  </a:cxn>
                  <a:cxn ang="0">
                    <a:pos x="connsiteX14" y="connsiteY14"/>
                  </a:cxn>
                  <a:cxn ang="0">
                    <a:pos x="connsiteX15" y="connsiteY15"/>
                  </a:cxn>
                  <a:cxn ang="0">
                    <a:pos x="connsiteX16" y="connsiteY16"/>
                  </a:cxn>
                  <a:cxn ang="0">
                    <a:pos x="connsiteX17" y="connsiteY17"/>
                  </a:cxn>
                  <a:cxn ang="0">
                    <a:pos x="connsiteX18" y="connsiteY18"/>
                  </a:cxn>
                  <a:cxn ang="0">
                    <a:pos x="connsiteX19" y="connsiteY19"/>
                  </a:cxn>
                </a:cxnLst>
                <a:rect l="l" t="t" r="r" b="b"/>
                <a:pathLst>
                  <a:path w="2060543" h="1290066">
                    <a:moveTo>
                      <a:pt x="993362" y="96774"/>
                    </a:moveTo>
                    <a:cubicBezTo>
                      <a:pt x="1038511" y="123158"/>
                      <a:pt x="1067372" y="171926"/>
                      <a:pt x="1067372" y="227457"/>
                    </a:cubicBezTo>
                    <a:cubicBezTo>
                      <a:pt x="1067372" y="311468"/>
                      <a:pt x="998696" y="379381"/>
                      <a:pt x="914210" y="379381"/>
                    </a:cubicBezTo>
                    <a:cubicBezTo>
                      <a:pt x="883730" y="379381"/>
                      <a:pt x="855726" y="369665"/>
                      <a:pt x="831628" y="354330"/>
                    </a:cubicBezTo>
                    <a:cubicBezTo>
                      <a:pt x="778764" y="322231"/>
                      <a:pt x="717042" y="303657"/>
                      <a:pt x="650748" y="303657"/>
                    </a:cubicBezTo>
                    <a:cubicBezTo>
                      <a:pt x="460343" y="303657"/>
                      <a:pt x="306229" y="456533"/>
                      <a:pt x="306229" y="645128"/>
                    </a:cubicBezTo>
                    <a:cubicBezTo>
                      <a:pt x="306229" y="833723"/>
                      <a:pt x="460343" y="986885"/>
                      <a:pt x="650748" y="986885"/>
                    </a:cubicBezTo>
                    <a:cubicBezTo>
                      <a:pt x="806863" y="986885"/>
                      <a:pt x="937832" y="886111"/>
                      <a:pt x="980408" y="745141"/>
                    </a:cubicBezTo>
                    <a:lnTo>
                      <a:pt x="1173766" y="118205"/>
                    </a:lnTo>
                    <a:cubicBezTo>
                      <a:pt x="1193387" y="56959"/>
                      <a:pt x="1252157" y="12573"/>
                      <a:pt x="1320165" y="12573"/>
                    </a:cubicBezTo>
                    <a:lnTo>
                      <a:pt x="1907477" y="12573"/>
                    </a:lnTo>
                    <a:cubicBezTo>
                      <a:pt x="1991868" y="12573"/>
                      <a:pt x="2060543" y="80486"/>
                      <a:pt x="2060543" y="164402"/>
                    </a:cubicBezTo>
                    <a:cubicBezTo>
                      <a:pt x="2060543" y="248317"/>
                      <a:pt x="1991963" y="316135"/>
                      <a:pt x="1907477" y="316135"/>
                    </a:cubicBezTo>
                    <a:lnTo>
                      <a:pt x="1479995" y="316135"/>
                    </a:lnTo>
                    <a:cubicBezTo>
                      <a:pt x="1452086" y="316135"/>
                      <a:pt x="1427988" y="334137"/>
                      <a:pt x="1419511" y="358902"/>
                    </a:cubicBezTo>
                    <a:lnTo>
                      <a:pt x="1273683" y="831723"/>
                    </a:lnTo>
                    <a:cubicBezTo>
                      <a:pt x="1193006" y="1096994"/>
                      <a:pt x="944499" y="1290066"/>
                      <a:pt x="650748" y="1290066"/>
                    </a:cubicBezTo>
                    <a:cubicBezTo>
                      <a:pt x="291179" y="1290257"/>
                      <a:pt x="0" y="1001459"/>
                      <a:pt x="0" y="645033"/>
                    </a:cubicBezTo>
                    <a:cubicBezTo>
                      <a:pt x="0" y="288608"/>
                      <a:pt x="291179" y="0"/>
                      <a:pt x="650653" y="0"/>
                    </a:cubicBezTo>
                    <a:cubicBezTo>
                      <a:pt x="776383" y="0"/>
                      <a:pt x="893636" y="35243"/>
                      <a:pt x="993362" y="96679"/>
                    </a:cubicBezTo>
                  </a:path>
                </a:pathLst>
              </a:custGeom>
              <a:solidFill>
                <a:schemeClr val="bg1"/>
              </a:solidFill>
              <a:ln w="9525" cap="flat">
                <a:noFill/>
                <a:prstDash val="solid"/>
                <a:miter/>
              </a:ln>
            </xdr:spPr>
            <xdr:txBody>
              <a:bodyPr wrap="square" rtlCol="0" anchor="ctr"/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pt-BR"/>
              </a:p>
            </xdr:txBody>
          </xdr:sp>
          <xdr:sp macro="" textlink="">
            <xdr:nvSpPr>
              <xdr:cNvPr id="45" name="Forma Livre: Forma 44">
                <a:extLst>
                  <a:ext uri="{FF2B5EF4-FFF2-40B4-BE49-F238E27FC236}">
                    <a16:creationId xmlns:a16="http://schemas.microsoft.com/office/drawing/2014/main" id="{075B325F-D52D-6D95-DB5D-4B6EE1416DA5}"/>
                  </a:ext>
                </a:extLst>
              </xdr:cNvPr>
              <xdr:cNvSpPr/>
            </xdr:nvSpPr>
            <xdr:spPr>
              <a:xfrm>
                <a:off x="7363207" y="543218"/>
                <a:ext cx="2200941" cy="1290192"/>
              </a:xfrm>
              <a:custGeom>
                <a:avLst/>
                <a:gdLst>
                  <a:gd name="connsiteX0" fmla="*/ 640175 w 2200941"/>
                  <a:gd name="connsiteY0" fmla="*/ 929576 h 1290192"/>
                  <a:gd name="connsiteX1" fmla="*/ 640366 w 2200941"/>
                  <a:gd name="connsiteY1" fmla="*/ 929005 h 1290192"/>
                  <a:gd name="connsiteX2" fmla="*/ 892683 w 2200941"/>
                  <a:gd name="connsiteY2" fmla="*/ 109855 h 1290192"/>
                  <a:gd name="connsiteX3" fmla="*/ 1039654 w 2200941"/>
                  <a:gd name="connsiteY3" fmla="*/ 508 h 1290192"/>
                  <a:gd name="connsiteX4" fmla="*/ 1053560 w 2200941"/>
                  <a:gd name="connsiteY4" fmla="*/ 127 h 1290192"/>
                  <a:gd name="connsiteX5" fmla="*/ 1071943 w 2200941"/>
                  <a:gd name="connsiteY5" fmla="*/ 127 h 1290192"/>
                  <a:gd name="connsiteX6" fmla="*/ 1217962 w 2200941"/>
                  <a:gd name="connsiteY6" fmla="*/ 106807 h 1290192"/>
                  <a:gd name="connsiteX7" fmla="*/ 1391984 w 2200941"/>
                  <a:gd name="connsiteY7" fmla="*/ 671735 h 1290192"/>
                  <a:gd name="connsiteX8" fmla="*/ 1564386 w 2200941"/>
                  <a:gd name="connsiteY8" fmla="*/ 111855 h 1290192"/>
                  <a:gd name="connsiteX9" fmla="*/ 1711928 w 2200941"/>
                  <a:gd name="connsiteY9" fmla="*/ 603 h 1290192"/>
                  <a:gd name="connsiteX10" fmla="*/ 1725930 w 2200941"/>
                  <a:gd name="connsiteY10" fmla="*/ 413 h 1290192"/>
                  <a:gd name="connsiteX11" fmla="*/ 1744027 w 2200941"/>
                  <a:gd name="connsiteY11" fmla="*/ 603 h 1290192"/>
                  <a:gd name="connsiteX12" fmla="*/ 1890522 w 2200941"/>
                  <a:gd name="connsiteY12" fmla="*/ 107283 h 1290192"/>
                  <a:gd name="connsiteX13" fmla="*/ 2193322 w 2200941"/>
                  <a:gd name="connsiteY13" fmla="*/ 1091121 h 1290192"/>
                  <a:gd name="connsiteX14" fmla="*/ 2200942 w 2200941"/>
                  <a:gd name="connsiteY14" fmla="*/ 1138365 h 1290192"/>
                  <a:gd name="connsiteX15" fmla="*/ 2047780 w 2200941"/>
                  <a:gd name="connsiteY15" fmla="*/ 1290098 h 1290192"/>
                  <a:gd name="connsiteX16" fmla="*/ 1901476 w 2200941"/>
                  <a:gd name="connsiteY16" fmla="*/ 1183418 h 1290192"/>
                  <a:gd name="connsiteX17" fmla="*/ 1727930 w 2200941"/>
                  <a:gd name="connsiteY17" fmla="*/ 620109 h 1290192"/>
                  <a:gd name="connsiteX18" fmla="*/ 1553718 w 2200941"/>
                  <a:gd name="connsiteY18" fmla="*/ 1185609 h 1290192"/>
                  <a:gd name="connsiteX19" fmla="*/ 1408081 w 2200941"/>
                  <a:gd name="connsiteY19" fmla="*/ 1290193 h 1290192"/>
                  <a:gd name="connsiteX20" fmla="*/ 1389602 w 2200941"/>
                  <a:gd name="connsiteY20" fmla="*/ 1290193 h 1290192"/>
                  <a:gd name="connsiteX21" fmla="*/ 1375601 w 2200941"/>
                  <a:gd name="connsiteY21" fmla="*/ 1289812 h 1290192"/>
                  <a:gd name="connsiteX22" fmla="*/ 1229582 w 2200941"/>
                  <a:gd name="connsiteY22" fmla="*/ 1183513 h 1290192"/>
                  <a:gd name="connsiteX23" fmla="*/ 1055846 w 2200941"/>
                  <a:gd name="connsiteY23" fmla="*/ 619443 h 1290192"/>
                  <a:gd name="connsiteX24" fmla="*/ 886873 w 2200941"/>
                  <a:gd name="connsiteY24" fmla="*/ 1167702 h 1290192"/>
                  <a:gd name="connsiteX25" fmla="*/ 740188 w 2200941"/>
                  <a:gd name="connsiteY25" fmla="*/ 1276953 h 1290192"/>
                  <a:gd name="connsiteX26" fmla="*/ 152971 w 2200941"/>
                  <a:gd name="connsiteY26" fmla="*/ 1276953 h 1290192"/>
                  <a:gd name="connsiteX27" fmla="*/ 0 w 2200941"/>
                  <a:gd name="connsiteY27" fmla="*/ 1125887 h 1290192"/>
                  <a:gd name="connsiteX28" fmla="*/ 153162 w 2200941"/>
                  <a:gd name="connsiteY28" fmla="*/ 974153 h 1290192"/>
                  <a:gd name="connsiteX29" fmla="*/ 579310 w 2200941"/>
                  <a:gd name="connsiteY29" fmla="*/ 974153 h 1290192"/>
                  <a:gd name="connsiteX30" fmla="*/ 640175 w 2200941"/>
                  <a:gd name="connsiteY30" fmla="*/ 929767 h 1290192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  <a:cxn ang="0">
                    <a:pos x="connsiteX2" y="connsiteY2"/>
                  </a:cxn>
                  <a:cxn ang="0">
                    <a:pos x="connsiteX3" y="connsiteY3"/>
                  </a:cxn>
                  <a:cxn ang="0">
                    <a:pos x="connsiteX4" y="connsiteY4"/>
                  </a:cxn>
                  <a:cxn ang="0">
                    <a:pos x="connsiteX5" y="connsiteY5"/>
                  </a:cxn>
                  <a:cxn ang="0">
                    <a:pos x="connsiteX6" y="connsiteY6"/>
                  </a:cxn>
                  <a:cxn ang="0">
                    <a:pos x="connsiteX7" y="connsiteY7"/>
                  </a:cxn>
                  <a:cxn ang="0">
                    <a:pos x="connsiteX8" y="connsiteY8"/>
                  </a:cxn>
                  <a:cxn ang="0">
                    <a:pos x="connsiteX9" y="connsiteY9"/>
                  </a:cxn>
                  <a:cxn ang="0">
                    <a:pos x="connsiteX10" y="connsiteY10"/>
                  </a:cxn>
                  <a:cxn ang="0">
                    <a:pos x="connsiteX11" y="connsiteY11"/>
                  </a:cxn>
                  <a:cxn ang="0">
                    <a:pos x="connsiteX12" y="connsiteY12"/>
                  </a:cxn>
                  <a:cxn ang="0">
                    <a:pos x="connsiteX13" y="connsiteY13"/>
                  </a:cxn>
                  <a:cxn ang="0">
                    <a:pos x="connsiteX14" y="connsiteY14"/>
                  </a:cxn>
                  <a:cxn ang="0">
                    <a:pos x="connsiteX15" y="connsiteY15"/>
                  </a:cxn>
                  <a:cxn ang="0">
                    <a:pos x="connsiteX16" y="connsiteY16"/>
                  </a:cxn>
                  <a:cxn ang="0">
                    <a:pos x="connsiteX17" y="connsiteY17"/>
                  </a:cxn>
                  <a:cxn ang="0">
                    <a:pos x="connsiteX18" y="connsiteY18"/>
                  </a:cxn>
                  <a:cxn ang="0">
                    <a:pos x="connsiteX19" y="connsiteY19"/>
                  </a:cxn>
                  <a:cxn ang="0">
                    <a:pos x="connsiteX20" y="connsiteY20"/>
                  </a:cxn>
                  <a:cxn ang="0">
                    <a:pos x="connsiteX21" y="connsiteY21"/>
                  </a:cxn>
                  <a:cxn ang="0">
                    <a:pos x="connsiteX22" y="connsiteY22"/>
                  </a:cxn>
                  <a:cxn ang="0">
                    <a:pos x="connsiteX23" y="connsiteY23"/>
                  </a:cxn>
                  <a:cxn ang="0">
                    <a:pos x="connsiteX24" y="connsiteY24"/>
                  </a:cxn>
                  <a:cxn ang="0">
                    <a:pos x="connsiteX25" y="connsiteY25"/>
                  </a:cxn>
                  <a:cxn ang="0">
                    <a:pos x="connsiteX26" y="connsiteY26"/>
                  </a:cxn>
                  <a:cxn ang="0">
                    <a:pos x="connsiteX27" y="connsiteY27"/>
                  </a:cxn>
                  <a:cxn ang="0">
                    <a:pos x="connsiteX28" y="connsiteY28"/>
                  </a:cxn>
                  <a:cxn ang="0">
                    <a:pos x="connsiteX29" y="connsiteY29"/>
                  </a:cxn>
                  <a:cxn ang="0">
                    <a:pos x="connsiteX30" y="connsiteY30"/>
                  </a:cxn>
                </a:cxnLst>
                <a:rect l="l" t="t" r="r" b="b"/>
                <a:pathLst>
                  <a:path w="2200941" h="1290192">
                    <a:moveTo>
                      <a:pt x="640175" y="929576"/>
                    </a:moveTo>
                    <a:lnTo>
                      <a:pt x="640366" y="929005"/>
                    </a:lnTo>
                    <a:lnTo>
                      <a:pt x="892683" y="109855"/>
                    </a:lnTo>
                    <a:cubicBezTo>
                      <a:pt x="911257" y="46704"/>
                      <a:pt x="969931" y="508"/>
                      <a:pt x="1039654" y="508"/>
                    </a:cubicBezTo>
                    <a:cubicBezTo>
                      <a:pt x="1044416" y="508"/>
                      <a:pt x="1048036" y="127"/>
                      <a:pt x="1053560" y="127"/>
                    </a:cubicBezTo>
                    <a:cubicBezTo>
                      <a:pt x="1060799" y="-159"/>
                      <a:pt x="1065752" y="127"/>
                      <a:pt x="1071943" y="127"/>
                    </a:cubicBezTo>
                    <a:cubicBezTo>
                      <a:pt x="1140523" y="127"/>
                      <a:pt x="1198531" y="45085"/>
                      <a:pt x="1217962" y="106807"/>
                    </a:cubicBezTo>
                    <a:lnTo>
                      <a:pt x="1391984" y="671735"/>
                    </a:lnTo>
                    <a:lnTo>
                      <a:pt x="1564386" y="111855"/>
                    </a:lnTo>
                    <a:cubicBezTo>
                      <a:pt x="1582579" y="47943"/>
                      <a:pt x="1641729" y="603"/>
                      <a:pt x="1711928" y="603"/>
                    </a:cubicBezTo>
                    <a:cubicBezTo>
                      <a:pt x="1716595" y="603"/>
                      <a:pt x="1720405" y="413"/>
                      <a:pt x="1725930" y="413"/>
                    </a:cubicBezTo>
                    <a:cubicBezTo>
                      <a:pt x="1732883" y="413"/>
                      <a:pt x="1737836" y="603"/>
                      <a:pt x="1744027" y="603"/>
                    </a:cubicBezTo>
                    <a:cubicBezTo>
                      <a:pt x="1812798" y="603"/>
                      <a:pt x="1870805" y="45466"/>
                      <a:pt x="1890522" y="107283"/>
                    </a:cubicBezTo>
                    <a:lnTo>
                      <a:pt x="2193322" y="1091121"/>
                    </a:lnTo>
                    <a:cubicBezTo>
                      <a:pt x="2198275" y="1105980"/>
                      <a:pt x="2200942" y="1121886"/>
                      <a:pt x="2200942" y="1138365"/>
                    </a:cubicBezTo>
                    <a:cubicBezTo>
                      <a:pt x="2200942" y="1222280"/>
                      <a:pt x="2132457" y="1290098"/>
                      <a:pt x="2047780" y="1290098"/>
                    </a:cubicBezTo>
                    <a:cubicBezTo>
                      <a:pt x="1979200" y="1290098"/>
                      <a:pt x="1920907" y="1245330"/>
                      <a:pt x="1901476" y="1183418"/>
                    </a:cubicBezTo>
                    <a:lnTo>
                      <a:pt x="1727930" y="620109"/>
                    </a:lnTo>
                    <a:lnTo>
                      <a:pt x="1553718" y="1185609"/>
                    </a:lnTo>
                    <a:cubicBezTo>
                      <a:pt x="1532763" y="1244378"/>
                      <a:pt x="1474946" y="1290193"/>
                      <a:pt x="1408081" y="1290193"/>
                    </a:cubicBezTo>
                    <a:lnTo>
                      <a:pt x="1389602" y="1290193"/>
                    </a:lnTo>
                    <a:cubicBezTo>
                      <a:pt x="1384173" y="1289907"/>
                      <a:pt x="1380363" y="1289812"/>
                      <a:pt x="1375601" y="1289812"/>
                    </a:cubicBezTo>
                    <a:cubicBezTo>
                      <a:pt x="1307020" y="1289812"/>
                      <a:pt x="1249204" y="1245140"/>
                      <a:pt x="1229582" y="1183513"/>
                    </a:cubicBezTo>
                    <a:lnTo>
                      <a:pt x="1055846" y="619443"/>
                    </a:lnTo>
                    <a:lnTo>
                      <a:pt x="886873" y="1167702"/>
                    </a:lnTo>
                    <a:cubicBezTo>
                      <a:pt x="868299" y="1230852"/>
                      <a:pt x="809530" y="1276953"/>
                      <a:pt x="740188" y="1276953"/>
                    </a:cubicBezTo>
                    <a:lnTo>
                      <a:pt x="152971" y="1276953"/>
                    </a:lnTo>
                    <a:cubicBezTo>
                      <a:pt x="68485" y="1276953"/>
                      <a:pt x="0" y="1209897"/>
                      <a:pt x="0" y="1125887"/>
                    </a:cubicBezTo>
                    <a:cubicBezTo>
                      <a:pt x="0" y="1041876"/>
                      <a:pt x="68485" y="974153"/>
                      <a:pt x="153162" y="974153"/>
                    </a:cubicBezTo>
                    <a:lnTo>
                      <a:pt x="579310" y="974153"/>
                    </a:lnTo>
                    <a:cubicBezTo>
                      <a:pt x="607790" y="974153"/>
                      <a:pt x="632174" y="955580"/>
                      <a:pt x="640175" y="929767"/>
                    </a:cubicBezTo>
                  </a:path>
                </a:pathLst>
              </a:custGeom>
              <a:solidFill>
                <a:schemeClr val="bg1"/>
              </a:solidFill>
              <a:ln w="9525" cap="flat">
                <a:noFill/>
                <a:prstDash val="solid"/>
                <a:miter/>
              </a:ln>
            </xdr:spPr>
            <xdr:txBody>
              <a:bodyPr wrap="square" rtlCol="0" anchor="ctr"/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pt-BR"/>
              </a:p>
            </xdr:txBody>
          </xdr:sp>
        </xdr:grpSp>
      </xdr:grpSp>
      <xdr:grpSp>
        <xdr:nvGrpSpPr>
          <xdr:cNvPr id="32" name="Agrupar 31">
            <a:extLst>
              <a:ext uri="{FF2B5EF4-FFF2-40B4-BE49-F238E27FC236}">
                <a16:creationId xmlns:a16="http://schemas.microsoft.com/office/drawing/2014/main" id="{E617D150-43C5-EC4D-2CFB-438B0AE14B17}"/>
              </a:ext>
            </a:extLst>
          </xdr:cNvPr>
          <xdr:cNvGrpSpPr/>
        </xdr:nvGrpSpPr>
        <xdr:grpSpPr>
          <a:xfrm>
            <a:off x="166278" y="561493"/>
            <a:ext cx="1486223" cy="299784"/>
            <a:chOff x="665660" y="804361"/>
            <a:chExt cx="4972991" cy="984371"/>
          </a:xfrm>
        </xdr:grpSpPr>
        <xdr:pic>
          <xdr:nvPicPr>
            <xdr:cNvPr id="36" name="Gráfico 15">
              <a:extLst>
                <a:ext uri="{FF2B5EF4-FFF2-40B4-BE49-F238E27FC236}">
                  <a16:creationId xmlns:a16="http://schemas.microsoft.com/office/drawing/2014/main" id="{3FB8D99E-D574-0EC2-18EE-A00AE09170BD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>
              <a:extLst>
                <a:ext uri="{96DAC541-7B7A-43D3-8B79-37D633B846F1}">
                  <asvg:svgBlip xmlns:asvg="http://schemas.microsoft.com/office/drawing/2016/SVG/main" r:embed="rId3"/>
                </a:ext>
              </a:extLst>
            </a:blip>
            <a:stretch>
              <a:fillRect/>
            </a:stretch>
          </xdr:blipFill>
          <xdr:spPr>
            <a:xfrm>
              <a:off x="665660" y="804361"/>
              <a:ext cx="4972991" cy="984371"/>
            </a:xfrm>
            <a:prstGeom prst="rect">
              <a:avLst/>
            </a:prstGeom>
          </xdr:spPr>
        </xdr:pic>
        <xdr:sp macro="" textlink="">
          <xdr:nvSpPr>
            <xdr:cNvPr id="37" name="Elipse 36">
              <a:extLst>
                <a:ext uri="{FF2B5EF4-FFF2-40B4-BE49-F238E27FC236}">
                  <a16:creationId xmlns:a16="http://schemas.microsoft.com/office/drawing/2014/main" id="{7F1BD2EF-683E-FBA8-6FDD-2A130D31539B}"/>
                </a:ext>
              </a:extLst>
            </xdr:cNvPr>
            <xdr:cNvSpPr/>
          </xdr:nvSpPr>
          <xdr:spPr>
            <a:xfrm>
              <a:off x="3614392" y="1405462"/>
              <a:ext cx="248171" cy="248169"/>
            </a:xfrm>
            <a:prstGeom prst="ellipse">
              <a:avLst/>
            </a:prstGeom>
            <a:gradFill>
              <a:gsLst>
                <a:gs pos="10000">
                  <a:srgbClr val="1FFE8C"/>
                </a:gs>
                <a:gs pos="90000">
                  <a:srgbClr val="C5FE3F"/>
                </a:gs>
              </a:gsLst>
              <a:lin ang="0" scaled="0"/>
            </a:gra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/>
            </a:p>
          </xdr:txBody>
        </xdr:sp>
        <xdr:sp macro="" textlink="">
          <xdr:nvSpPr>
            <xdr:cNvPr id="38" name="Retângulo: Cantos Arredondados 37">
              <a:extLst>
                <a:ext uri="{FF2B5EF4-FFF2-40B4-BE49-F238E27FC236}">
                  <a16:creationId xmlns:a16="http://schemas.microsoft.com/office/drawing/2014/main" id="{BD299E0F-1673-9B97-1F6C-DCDE400A2C6E}"/>
                </a:ext>
              </a:extLst>
            </xdr:cNvPr>
            <xdr:cNvSpPr/>
          </xdr:nvSpPr>
          <xdr:spPr>
            <a:xfrm>
              <a:off x="5457477" y="1677643"/>
              <a:ext cx="171092" cy="93736"/>
            </a:xfrm>
            <a:prstGeom prst="roundRect">
              <a:avLst>
                <a:gd name="adj" fmla="val 50000"/>
              </a:avLst>
            </a:prstGeom>
            <a:noFill/>
            <a:ln w="6350">
              <a:gradFill flip="none" rotWithShape="1">
                <a:gsLst>
                  <a:gs pos="10000">
                    <a:schemeClr val="accent3"/>
                  </a:gs>
                  <a:gs pos="90000">
                    <a:schemeClr val="accent4"/>
                  </a:gs>
                </a:gsLst>
                <a:lin ang="16200000" scaled="1"/>
                <a:tileRect/>
              </a:gra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/>
            </a:p>
          </xdr:txBody>
        </xdr:sp>
        <xdr:sp macro="" textlink="">
          <xdr:nvSpPr>
            <xdr:cNvPr id="39" name="Elipse 38">
              <a:extLst>
                <a:ext uri="{FF2B5EF4-FFF2-40B4-BE49-F238E27FC236}">
                  <a16:creationId xmlns:a16="http://schemas.microsoft.com/office/drawing/2014/main" id="{5839F3D1-E765-E530-EE51-B10F949BA78F}"/>
                </a:ext>
              </a:extLst>
            </xdr:cNvPr>
            <xdr:cNvSpPr/>
          </xdr:nvSpPr>
          <xdr:spPr>
            <a:xfrm>
              <a:off x="5532172" y="1686303"/>
              <a:ext cx="89052" cy="82238"/>
            </a:xfrm>
            <a:prstGeom prst="ellipse">
              <a:avLst/>
            </a:prstGeom>
            <a:gradFill>
              <a:gsLst>
                <a:gs pos="10000">
                  <a:srgbClr val="1FFE8C"/>
                </a:gs>
                <a:gs pos="90000">
                  <a:srgbClr val="C5FE3F"/>
                </a:gs>
              </a:gsLst>
              <a:lin ang="0" scaled="0"/>
            </a:gra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/>
            </a:p>
          </xdr:txBody>
        </xdr:sp>
      </xdr:grpSp>
      <xdr:grpSp>
        <xdr:nvGrpSpPr>
          <xdr:cNvPr id="33" name="Agrupar 32">
            <a:extLst>
              <a:ext uri="{FF2B5EF4-FFF2-40B4-BE49-F238E27FC236}">
                <a16:creationId xmlns:a16="http://schemas.microsoft.com/office/drawing/2014/main" id="{4AD7BEAF-CB71-029C-7BCD-CBCB46F56DE4}"/>
              </a:ext>
            </a:extLst>
          </xdr:cNvPr>
          <xdr:cNvGrpSpPr/>
        </xdr:nvGrpSpPr>
        <xdr:grpSpPr>
          <a:xfrm>
            <a:off x="7945292" y="566999"/>
            <a:ext cx="1021409" cy="728196"/>
            <a:chOff x="7843598" y="421255"/>
            <a:chExt cx="1019230" cy="738643"/>
          </a:xfrm>
        </xdr:grpSpPr>
        <xdr:sp macro="" textlink="">
          <xdr:nvSpPr>
            <xdr:cNvPr id="34" name="Seta para a Direita 10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314E6830-55A3-51DD-0AA0-8FABCE59278D}"/>
                </a:ext>
              </a:extLst>
            </xdr:cNvPr>
            <xdr:cNvSpPr/>
          </xdr:nvSpPr>
          <xdr:spPr>
            <a:xfrm rot="10800000">
              <a:off x="8023397" y="421255"/>
              <a:ext cx="696828" cy="376116"/>
            </a:xfrm>
            <a:prstGeom prst="rightArrow">
              <a:avLst>
                <a:gd name="adj1" fmla="val 53502"/>
                <a:gd name="adj2" fmla="val 45694"/>
              </a:avLst>
            </a:prstGeom>
            <a:solidFill>
              <a:srgbClr val="B8E53E"/>
            </a:solidFill>
            <a:ln w="9525" cap="flat" cmpd="sng" algn="ctr">
              <a:solidFill>
                <a:srgbClr val="00744D"/>
              </a:solidFill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1050" b="0" i="0" u="none" strike="noStrike" kern="0" cap="none" spc="0" normalizeH="0" baseline="0" noProof="0">
                <a:ln>
                  <a:noFill/>
                </a:ln>
                <a:solidFill>
                  <a:sysClr val="window" lastClr="FFFFFF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  <xdr:sp macro="" textlink="">
          <xdr:nvSpPr>
            <xdr:cNvPr id="35" name="Retângulo Arredondado 9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D70BCC56-DE37-BD04-0FAC-5E2218FD0A00}"/>
                </a:ext>
              </a:extLst>
            </xdr:cNvPr>
            <xdr:cNvSpPr/>
          </xdr:nvSpPr>
          <xdr:spPr>
            <a:xfrm>
              <a:off x="7843598" y="465307"/>
              <a:ext cx="1019230" cy="694591"/>
            </a:xfrm>
            <a:prstGeom prst="roundRect">
              <a:avLst>
                <a:gd name="adj" fmla="val 9474"/>
              </a:avLst>
            </a:prstGeom>
            <a:noFill/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pt-BR" sz="800" b="1" i="0" u="none" strike="noStrike" kern="0" cap="none" spc="0" normalizeH="0" baseline="0">
                  <a:ln>
                    <a:noFill/>
                  </a:ln>
                  <a:solidFill>
                    <a:srgbClr val="00744D"/>
                  </a:solidFill>
                  <a:effectLst/>
                  <a:uLnTx/>
                  <a:uFillTx/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SUMÁRIO</a:t>
              </a:r>
            </a:p>
            <a:p>
              <a:pPr marL="0" marR="0" lvl="0" indent="0" algn="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800" b="1" i="0" u="none" strike="noStrike" kern="0" cap="none" spc="0" normalizeH="0" baseline="0" noProof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</xdr:txBody>
        </xdr:sp>
      </xdr:grpSp>
    </xdr:grpSp>
    <xdr:clientData/>
  </xdr:twoCellAnchor>
  <xdr:twoCellAnchor>
    <xdr:from>
      <xdr:col>1</xdr:col>
      <xdr:colOff>830597</xdr:colOff>
      <xdr:row>0</xdr:row>
      <xdr:rowOff>120657</xdr:rowOff>
    </xdr:from>
    <xdr:to>
      <xdr:col>6</xdr:col>
      <xdr:colOff>172642</xdr:colOff>
      <xdr:row>4</xdr:row>
      <xdr:rowOff>59270</xdr:rowOff>
    </xdr:to>
    <xdr:sp macro="" textlink="">
      <xdr:nvSpPr>
        <xdr:cNvPr id="46" name="CaixaDeTexto 45">
          <a:extLst>
            <a:ext uri="{FF2B5EF4-FFF2-40B4-BE49-F238E27FC236}">
              <a16:creationId xmlns:a16="http://schemas.microsoft.com/office/drawing/2014/main" id="{3F1DC8CE-C9A6-43F1-14AC-3F52DB8DD631}"/>
            </a:ext>
            <a:ext uri="{147F2762-F138-4A5C-976F-8EAC2B608ADB}">
              <a16:predDERef xmlns:a16="http://schemas.microsoft.com/office/drawing/2014/main" pred="{00000000-0008-0000-0000-000021000000}"/>
            </a:ext>
          </a:extLst>
        </xdr:cNvPr>
        <xdr:cNvSpPr txBox="1"/>
      </xdr:nvSpPr>
      <xdr:spPr>
        <a:xfrm>
          <a:off x="1485441" y="120657"/>
          <a:ext cx="4610560" cy="65298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400" b="1">
              <a:solidFill>
                <a:schemeClr val="bg1"/>
              </a:solidFill>
              <a:latin typeface="+mj-lt"/>
              <a:ea typeface="+mj-lt"/>
              <a:cs typeface="+mj-lt"/>
            </a:rPr>
            <a:t> </a:t>
          </a:r>
          <a:r>
            <a:rPr lang="pt-BR" sz="2400" b="1">
              <a:solidFill>
                <a:schemeClr val="bg1"/>
              </a:solidFill>
              <a:latin typeface="+mj-lt"/>
              <a:ea typeface="+mj-lt"/>
              <a:cs typeface="+mj-lt"/>
            </a:rPr>
            <a:t>RECEITA ANUAL PERMITIDA - RAP</a:t>
          </a:r>
          <a:endParaRPr lang="en-US" sz="3600" b="1">
            <a:solidFill>
              <a:schemeClr val="bg1"/>
            </a:solidFill>
            <a:latin typeface="+mj-lt"/>
            <a:ea typeface="+mj-lt"/>
            <a:cs typeface="+mj-lt"/>
          </a:endParaRPr>
        </a:p>
      </xdr:txBody>
    </xdr:sp>
    <xdr:clientData/>
  </xdr:twoCellAnchor>
  <xdr:twoCellAnchor>
    <xdr:from>
      <xdr:col>1</xdr:col>
      <xdr:colOff>1205807</xdr:colOff>
      <xdr:row>0</xdr:row>
      <xdr:rowOff>15064</xdr:rowOff>
    </xdr:from>
    <xdr:to>
      <xdr:col>6</xdr:col>
      <xdr:colOff>702423</xdr:colOff>
      <xdr:row>4</xdr:row>
      <xdr:rowOff>28078</xdr:rowOff>
    </xdr:to>
    <xdr:pic>
      <xdr:nvPicPr>
        <xdr:cNvPr id="49" name="Elements">
          <a:extLst>
            <a:ext uri="{FF2B5EF4-FFF2-40B4-BE49-F238E27FC236}">
              <a16:creationId xmlns:a16="http://schemas.microsoft.com/office/drawing/2014/main" id="{5758F622-13B6-22DA-1477-AA21E4CC158E}"/>
            </a:ext>
          </a:extLst>
        </xdr:cNvPr>
        <xdr:cNvPicPr>
          <a:picLocks/>
        </xdr:cNvPicPr>
      </xdr:nvPicPr>
      <xdr:blipFill rotWithShape="1">
        <a:blip xmlns:r="http://schemas.openxmlformats.org/officeDocument/2006/relationships" r:embed="rId1" cstate="email">
          <a:alphaModFix amt="31000"/>
          <a:extLst>
            <a:ext uri="{28A0092B-C50C-407E-A947-70E740481C1C}">
              <a14:useLocalDpi xmlns:a14="http://schemas.microsoft.com/office/drawing/2010/main"/>
            </a:ext>
          </a:extLst>
        </a:blip>
        <a:srcRect l="583" t="47588" r="15070" b="9748"/>
        <a:stretch/>
      </xdr:blipFill>
      <xdr:spPr>
        <a:xfrm>
          <a:off x="1863032" y="15064"/>
          <a:ext cx="5106841" cy="736914"/>
        </a:xfrm>
        <a:prstGeom prst="rect">
          <a:avLst/>
        </a:prstGeom>
      </xdr:spPr>
    </xdr:pic>
    <xdr:clientData/>
  </xdr:twoCellAnchor>
  <xdr:twoCellAnchor>
    <xdr:from>
      <xdr:col>1</xdr:col>
      <xdr:colOff>180975</xdr:colOff>
      <xdr:row>3</xdr:row>
      <xdr:rowOff>0</xdr:rowOff>
    </xdr:from>
    <xdr:to>
      <xdr:col>1</xdr:col>
      <xdr:colOff>396371</xdr:colOff>
      <xdr:row>3</xdr:row>
      <xdr:rowOff>119275</xdr:rowOff>
    </xdr:to>
    <xdr:sp macro="" textlink="">
      <xdr:nvSpPr>
        <xdr:cNvPr id="75" name="Retângulo: Cantos Arredondados 74">
          <a:extLst>
            <a:ext uri="{FF2B5EF4-FFF2-40B4-BE49-F238E27FC236}">
              <a16:creationId xmlns:a16="http://schemas.microsoft.com/office/drawing/2014/main" id="{B6DECA9A-7E05-4A4C-B480-1BEDD7308A6A}"/>
            </a:ext>
          </a:extLst>
        </xdr:cNvPr>
        <xdr:cNvSpPr/>
      </xdr:nvSpPr>
      <xdr:spPr>
        <a:xfrm>
          <a:off x="838200" y="542925"/>
          <a:ext cx="215396" cy="119275"/>
        </a:xfrm>
        <a:prstGeom prst="roundRect">
          <a:avLst>
            <a:gd name="adj" fmla="val 42451"/>
          </a:avLst>
        </a:prstGeom>
        <a:noFill/>
        <a:ln w="12700" cap="flat" cmpd="sng" algn="ctr">
          <a:solidFill>
            <a:srgbClr val="006C21"/>
          </a:solidFill>
          <a:prstDash val="solid"/>
          <a:miter lim="800000"/>
        </a:ln>
        <a:effectLst/>
      </xdr:spPr>
      <xdr:txBody>
        <a:bodyPr wrap="square" rtlCol="0" anchor="ctr"/>
        <a:lstStyle>
          <a:defPPr>
            <a:defRPr lang="pt-BR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>
            <a:ln>
              <a:noFill/>
            </a:ln>
            <a:solidFill>
              <a:srgbClr val="0033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136579</xdr:colOff>
      <xdr:row>0</xdr:row>
      <xdr:rowOff>105220</xdr:rowOff>
    </xdr:from>
    <xdr:to>
      <xdr:col>10</xdr:col>
      <xdr:colOff>130678</xdr:colOff>
      <xdr:row>7</xdr:row>
      <xdr:rowOff>68123</xdr:rowOff>
    </xdr:to>
    <xdr:grpSp>
      <xdr:nvGrpSpPr>
        <xdr:cNvPr id="84" name="Agrupar 83">
          <a:extLst>
            <a:ext uri="{FF2B5EF4-FFF2-40B4-BE49-F238E27FC236}">
              <a16:creationId xmlns:a16="http://schemas.microsoft.com/office/drawing/2014/main" id="{A06F21A8-68E6-816A-6669-700928DD1A14}"/>
            </a:ext>
          </a:extLst>
        </xdr:cNvPr>
        <xdr:cNvGrpSpPr/>
      </xdr:nvGrpSpPr>
      <xdr:grpSpPr>
        <a:xfrm>
          <a:off x="136579" y="105220"/>
          <a:ext cx="9171717" cy="1217962"/>
          <a:chOff x="136579" y="105220"/>
          <a:chExt cx="9166674" cy="1229728"/>
        </a:xfrm>
      </xdr:grpSpPr>
      <xdr:grpSp>
        <xdr:nvGrpSpPr>
          <xdr:cNvPr id="50" name="Agrupar 49">
            <a:extLst>
              <a:ext uri="{FF2B5EF4-FFF2-40B4-BE49-F238E27FC236}">
                <a16:creationId xmlns:a16="http://schemas.microsoft.com/office/drawing/2014/main" id="{D388326E-9029-E1FA-FC4E-9A981765E808}"/>
              </a:ext>
            </a:extLst>
          </xdr:cNvPr>
          <xdr:cNvGrpSpPr/>
        </xdr:nvGrpSpPr>
        <xdr:grpSpPr>
          <a:xfrm>
            <a:off x="136579" y="126421"/>
            <a:ext cx="964129" cy="239333"/>
            <a:chOff x="6118195" y="543218"/>
            <a:chExt cx="5181503" cy="1290478"/>
          </a:xfrm>
        </xdr:grpSpPr>
        <xdr:sp macro="" textlink="">
          <xdr:nvSpPr>
            <xdr:cNvPr id="59" name="Forma Livre: Forma 58">
              <a:extLst>
                <a:ext uri="{FF2B5EF4-FFF2-40B4-BE49-F238E27FC236}">
                  <a16:creationId xmlns:a16="http://schemas.microsoft.com/office/drawing/2014/main" id="{13B459A0-BFA5-B7DC-226E-C2C35B299211}"/>
                </a:ext>
              </a:extLst>
            </xdr:cNvPr>
            <xdr:cNvSpPr/>
          </xdr:nvSpPr>
          <xdr:spPr>
            <a:xfrm>
              <a:off x="7513226" y="1037121"/>
              <a:ext cx="513968" cy="303752"/>
            </a:xfrm>
            <a:custGeom>
              <a:avLst/>
              <a:gdLst>
                <a:gd name="connsiteX0" fmla="*/ 153257 w 513968"/>
                <a:gd name="connsiteY0" fmla="*/ 95 h 303752"/>
                <a:gd name="connsiteX1" fmla="*/ 0 w 513968"/>
                <a:gd name="connsiteY1" fmla="*/ 151829 h 303752"/>
                <a:gd name="connsiteX2" fmla="*/ 152971 w 513968"/>
                <a:gd name="connsiteY2" fmla="*/ 303752 h 303752"/>
                <a:gd name="connsiteX3" fmla="*/ 360807 w 513968"/>
                <a:gd name="connsiteY3" fmla="*/ 303467 h 303752"/>
                <a:gd name="connsiteX4" fmla="*/ 513969 w 513968"/>
                <a:gd name="connsiteY4" fmla="*/ 151733 h 303752"/>
                <a:gd name="connsiteX5" fmla="*/ 360902 w 513968"/>
                <a:gd name="connsiteY5" fmla="*/ 0 h 303752"/>
                <a:gd name="connsiteX6" fmla="*/ 153162 w 513968"/>
                <a:gd name="connsiteY6" fmla="*/ 0 h 303752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</a:cxnLst>
              <a:rect l="l" t="t" r="r" b="b"/>
              <a:pathLst>
                <a:path w="513968" h="303752">
                  <a:moveTo>
                    <a:pt x="153257" y="95"/>
                  </a:moveTo>
                  <a:cubicBezTo>
                    <a:pt x="68580" y="95"/>
                    <a:pt x="0" y="68104"/>
                    <a:pt x="0" y="151829"/>
                  </a:cubicBezTo>
                  <a:cubicBezTo>
                    <a:pt x="0" y="235553"/>
                    <a:pt x="68294" y="303752"/>
                    <a:pt x="152971" y="303752"/>
                  </a:cubicBezTo>
                  <a:lnTo>
                    <a:pt x="360807" y="303467"/>
                  </a:lnTo>
                  <a:cubicBezTo>
                    <a:pt x="445484" y="303467"/>
                    <a:pt x="513969" y="235458"/>
                    <a:pt x="513969" y="151733"/>
                  </a:cubicBezTo>
                  <a:cubicBezTo>
                    <a:pt x="513969" y="68009"/>
                    <a:pt x="445484" y="0"/>
                    <a:pt x="360902" y="0"/>
                  </a:cubicBezTo>
                  <a:lnTo>
                    <a:pt x="153162" y="0"/>
                  </a:lnTo>
                  <a:close/>
                </a:path>
              </a:pathLst>
            </a:custGeom>
            <a:gradFill>
              <a:gsLst>
                <a:gs pos="10000">
                  <a:srgbClr val="FFFF00"/>
                </a:gs>
                <a:gs pos="90000">
                  <a:srgbClr val="46D232"/>
                </a:gs>
              </a:gsLst>
              <a:lin ang="0" scaled="1"/>
            </a:gradFill>
            <a:ln w="9525" cap="flat">
              <a:noFill/>
              <a:prstDash val="solid"/>
              <a:miter/>
            </a:ln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pt-BR"/>
            </a:p>
          </xdr:txBody>
        </xdr:sp>
        <xdr:grpSp>
          <xdr:nvGrpSpPr>
            <xdr:cNvPr id="60" name="Gráfico 1">
              <a:extLst>
                <a:ext uri="{FF2B5EF4-FFF2-40B4-BE49-F238E27FC236}">
                  <a16:creationId xmlns:a16="http://schemas.microsoft.com/office/drawing/2014/main" id="{A2370B02-4ACC-6917-AF87-3C6F3B8A6E3B}"/>
                </a:ext>
              </a:extLst>
            </xdr:cNvPr>
            <xdr:cNvGrpSpPr/>
          </xdr:nvGrpSpPr>
          <xdr:grpSpPr>
            <a:xfrm>
              <a:off x="6118195" y="543218"/>
              <a:ext cx="5181503" cy="1290478"/>
              <a:chOff x="6118195" y="543218"/>
              <a:chExt cx="5181503" cy="1290478"/>
            </a:xfrm>
            <a:solidFill>
              <a:schemeClr val="accent1"/>
            </a:solidFill>
          </xdr:grpSpPr>
          <xdr:sp macro="" textlink="">
            <xdr:nvSpPr>
              <xdr:cNvPr id="61" name="Forma Livre: Forma 60">
                <a:extLst>
                  <a:ext uri="{FF2B5EF4-FFF2-40B4-BE49-F238E27FC236}">
                    <a16:creationId xmlns:a16="http://schemas.microsoft.com/office/drawing/2014/main" id="{E03EDCA2-01EB-ED1F-EF5B-C8901A8BF9ED}"/>
                  </a:ext>
                </a:extLst>
              </xdr:cNvPr>
              <xdr:cNvSpPr/>
            </xdr:nvSpPr>
            <xdr:spPr>
              <a:xfrm>
                <a:off x="9627871" y="543726"/>
                <a:ext cx="306228" cy="1289399"/>
              </a:xfrm>
              <a:custGeom>
                <a:avLst/>
                <a:gdLst>
                  <a:gd name="connsiteX0" fmla="*/ 306038 w 306228"/>
                  <a:gd name="connsiteY0" fmla="*/ 1138142 h 1289399"/>
                  <a:gd name="connsiteX1" fmla="*/ 152971 w 306228"/>
                  <a:gd name="connsiteY1" fmla="*/ 1289399 h 1289399"/>
                  <a:gd name="connsiteX2" fmla="*/ 0 w 306228"/>
                  <a:gd name="connsiteY2" fmla="*/ 1138142 h 1289399"/>
                  <a:gd name="connsiteX3" fmla="*/ 0 w 306228"/>
                  <a:gd name="connsiteY3" fmla="*/ 151733 h 1289399"/>
                  <a:gd name="connsiteX4" fmla="*/ 152971 w 306228"/>
                  <a:gd name="connsiteY4" fmla="*/ 0 h 1289399"/>
                  <a:gd name="connsiteX5" fmla="*/ 306038 w 306228"/>
                  <a:gd name="connsiteY5" fmla="*/ 151257 h 1289399"/>
                  <a:gd name="connsiteX6" fmla="*/ 306229 w 306228"/>
                  <a:gd name="connsiteY6" fmla="*/ 1138142 h 1289399"/>
                  <a:gd name="connsiteX7" fmla="*/ 306038 w 306228"/>
                  <a:gd name="connsiteY7" fmla="*/ 1138142 h 1289399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  <a:cxn ang="0">
                    <a:pos x="connsiteX2" y="connsiteY2"/>
                  </a:cxn>
                  <a:cxn ang="0">
                    <a:pos x="connsiteX3" y="connsiteY3"/>
                  </a:cxn>
                  <a:cxn ang="0">
                    <a:pos x="connsiteX4" y="connsiteY4"/>
                  </a:cxn>
                  <a:cxn ang="0">
                    <a:pos x="connsiteX5" y="connsiteY5"/>
                  </a:cxn>
                  <a:cxn ang="0">
                    <a:pos x="connsiteX6" y="connsiteY6"/>
                  </a:cxn>
                  <a:cxn ang="0">
                    <a:pos x="connsiteX7" y="connsiteY7"/>
                  </a:cxn>
                </a:cxnLst>
                <a:rect l="l" t="t" r="r" b="b"/>
                <a:pathLst>
                  <a:path w="306228" h="1289399">
                    <a:moveTo>
                      <a:pt x="306038" y="1138142"/>
                    </a:moveTo>
                    <a:cubicBezTo>
                      <a:pt x="305848" y="1221867"/>
                      <a:pt x="237554" y="1289399"/>
                      <a:pt x="152971" y="1289399"/>
                    </a:cubicBezTo>
                    <a:cubicBezTo>
                      <a:pt x="68389" y="1289399"/>
                      <a:pt x="190" y="1221867"/>
                      <a:pt x="0" y="1138142"/>
                    </a:cubicBezTo>
                    <a:lnTo>
                      <a:pt x="0" y="151733"/>
                    </a:lnTo>
                    <a:cubicBezTo>
                      <a:pt x="286" y="67723"/>
                      <a:pt x="68485" y="0"/>
                      <a:pt x="152971" y="0"/>
                    </a:cubicBezTo>
                    <a:cubicBezTo>
                      <a:pt x="237458" y="0"/>
                      <a:pt x="305848" y="67723"/>
                      <a:pt x="306038" y="151257"/>
                    </a:cubicBezTo>
                    <a:lnTo>
                      <a:pt x="306229" y="1138142"/>
                    </a:lnTo>
                    <a:lnTo>
                      <a:pt x="306038" y="1138142"/>
                    </a:lnTo>
                    <a:close/>
                  </a:path>
                </a:pathLst>
              </a:custGeom>
              <a:solidFill>
                <a:schemeClr val="bg1"/>
              </a:solidFill>
              <a:ln w="9525" cap="flat">
                <a:noFill/>
                <a:prstDash val="solid"/>
                <a:miter/>
              </a:ln>
            </xdr:spPr>
            <xdr:txBody>
              <a:bodyPr wrap="square" rtlCol="0" anchor="ctr"/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pt-BR"/>
              </a:p>
            </xdr:txBody>
          </xdr:sp>
          <xdr:sp macro="" textlink="">
            <xdr:nvSpPr>
              <xdr:cNvPr id="62" name="Forma Livre: Forma 61">
                <a:extLst>
                  <a:ext uri="{FF2B5EF4-FFF2-40B4-BE49-F238E27FC236}">
                    <a16:creationId xmlns:a16="http://schemas.microsoft.com/office/drawing/2014/main" id="{94CB0495-8C8E-092F-557A-7DFF555841B6}"/>
                  </a:ext>
                </a:extLst>
              </xdr:cNvPr>
              <xdr:cNvSpPr/>
            </xdr:nvSpPr>
            <xdr:spPr>
              <a:xfrm>
                <a:off x="9998203" y="543250"/>
                <a:ext cx="1301495" cy="1290446"/>
              </a:xfrm>
              <a:custGeom>
                <a:avLst/>
                <a:gdLst>
                  <a:gd name="connsiteX0" fmla="*/ 974122 w 1301495"/>
                  <a:gd name="connsiteY0" fmla="*/ 85344 h 1290446"/>
                  <a:gd name="connsiteX1" fmla="*/ 1052418 w 1301495"/>
                  <a:gd name="connsiteY1" fmla="*/ 217932 h 1290446"/>
                  <a:gd name="connsiteX2" fmla="*/ 899446 w 1301495"/>
                  <a:gd name="connsiteY2" fmla="*/ 369761 h 1290446"/>
                  <a:gd name="connsiteX3" fmla="*/ 818674 w 1301495"/>
                  <a:gd name="connsiteY3" fmla="*/ 346996 h 1290446"/>
                  <a:gd name="connsiteX4" fmla="*/ 650367 w 1301495"/>
                  <a:gd name="connsiteY4" fmla="*/ 303752 h 1290446"/>
                  <a:gd name="connsiteX5" fmla="*/ 305848 w 1301495"/>
                  <a:gd name="connsiteY5" fmla="*/ 645224 h 1290446"/>
                  <a:gd name="connsiteX6" fmla="*/ 650367 w 1301495"/>
                  <a:gd name="connsiteY6" fmla="*/ 986981 h 1290446"/>
                  <a:gd name="connsiteX7" fmla="*/ 958977 w 1301495"/>
                  <a:gd name="connsiteY7" fmla="*/ 797243 h 1290446"/>
                  <a:gd name="connsiteX8" fmla="*/ 650748 w 1301495"/>
                  <a:gd name="connsiteY8" fmla="*/ 797243 h 1290446"/>
                  <a:gd name="connsiteX9" fmla="*/ 497586 w 1301495"/>
                  <a:gd name="connsiteY9" fmla="*/ 645319 h 1290446"/>
                  <a:gd name="connsiteX10" fmla="*/ 650748 w 1301495"/>
                  <a:gd name="connsiteY10" fmla="*/ 493681 h 1290446"/>
                  <a:gd name="connsiteX11" fmla="*/ 1148239 w 1301495"/>
                  <a:gd name="connsiteY11" fmla="*/ 493395 h 1290446"/>
                  <a:gd name="connsiteX12" fmla="*/ 1301496 w 1301495"/>
                  <a:gd name="connsiteY12" fmla="*/ 645224 h 1290446"/>
                  <a:gd name="connsiteX13" fmla="*/ 650653 w 1301495"/>
                  <a:gd name="connsiteY13" fmla="*/ 1290447 h 1290446"/>
                  <a:gd name="connsiteX14" fmla="*/ 0 w 1301495"/>
                  <a:gd name="connsiteY14" fmla="*/ 645224 h 1290446"/>
                  <a:gd name="connsiteX15" fmla="*/ 650748 w 1301495"/>
                  <a:gd name="connsiteY15" fmla="*/ 0 h 1290446"/>
                  <a:gd name="connsiteX16" fmla="*/ 974217 w 1301495"/>
                  <a:gd name="connsiteY16" fmla="*/ 85153 h 1290446"/>
                  <a:gd name="connsiteX17" fmla="*/ 974026 w 1301495"/>
                  <a:gd name="connsiteY17" fmla="*/ 85344 h 1290446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  <a:cxn ang="0">
                    <a:pos x="connsiteX2" y="connsiteY2"/>
                  </a:cxn>
                  <a:cxn ang="0">
                    <a:pos x="connsiteX3" y="connsiteY3"/>
                  </a:cxn>
                  <a:cxn ang="0">
                    <a:pos x="connsiteX4" y="connsiteY4"/>
                  </a:cxn>
                  <a:cxn ang="0">
                    <a:pos x="connsiteX5" y="connsiteY5"/>
                  </a:cxn>
                  <a:cxn ang="0">
                    <a:pos x="connsiteX6" y="connsiteY6"/>
                  </a:cxn>
                  <a:cxn ang="0">
                    <a:pos x="connsiteX7" y="connsiteY7"/>
                  </a:cxn>
                  <a:cxn ang="0">
                    <a:pos x="connsiteX8" y="connsiteY8"/>
                  </a:cxn>
                  <a:cxn ang="0">
                    <a:pos x="connsiteX9" y="connsiteY9"/>
                  </a:cxn>
                  <a:cxn ang="0">
                    <a:pos x="connsiteX10" y="connsiteY10"/>
                  </a:cxn>
                  <a:cxn ang="0">
                    <a:pos x="connsiteX11" y="connsiteY11"/>
                  </a:cxn>
                  <a:cxn ang="0">
                    <a:pos x="connsiteX12" y="connsiteY12"/>
                  </a:cxn>
                  <a:cxn ang="0">
                    <a:pos x="connsiteX13" y="connsiteY13"/>
                  </a:cxn>
                  <a:cxn ang="0">
                    <a:pos x="connsiteX14" y="connsiteY14"/>
                  </a:cxn>
                  <a:cxn ang="0">
                    <a:pos x="connsiteX15" y="connsiteY15"/>
                  </a:cxn>
                  <a:cxn ang="0">
                    <a:pos x="connsiteX16" y="connsiteY16"/>
                  </a:cxn>
                  <a:cxn ang="0">
                    <a:pos x="connsiteX17" y="connsiteY17"/>
                  </a:cxn>
                </a:cxnLst>
                <a:rect l="l" t="t" r="r" b="b"/>
                <a:pathLst>
                  <a:path w="1301495" h="1290446">
                    <a:moveTo>
                      <a:pt x="974122" y="85344"/>
                    </a:moveTo>
                    <a:cubicBezTo>
                      <a:pt x="1020794" y="111347"/>
                      <a:pt x="1052418" y="160877"/>
                      <a:pt x="1052418" y="217932"/>
                    </a:cubicBezTo>
                    <a:cubicBezTo>
                      <a:pt x="1052418" y="301752"/>
                      <a:pt x="983932" y="369761"/>
                      <a:pt x="899446" y="369761"/>
                    </a:cubicBezTo>
                    <a:cubicBezTo>
                      <a:pt x="869823" y="369761"/>
                      <a:pt x="842105" y="361474"/>
                      <a:pt x="818674" y="346996"/>
                    </a:cubicBezTo>
                    <a:cubicBezTo>
                      <a:pt x="768667" y="319278"/>
                      <a:pt x="711422" y="303752"/>
                      <a:pt x="650367" y="303752"/>
                    </a:cubicBezTo>
                    <a:cubicBezTo>
                      <a:pt x="459962" y="303752"/>
                      <a:pt x="305848" y="456533"/>
                      <a:pt x="305848" y="645224"/>
                    </a:cubicBezTo>
                    <a:cubicBezTo>
                      <a:pt x="305848" y="833914"/>
                      <a:pt x="459962" y="986981"/>
                      <a:pt x="650367" y="986981"/>
                    </a:cubicBezTo>
                    <a:cubicBezTo>
                      <a:pt x="785622" y="986981"/>
                      <a:pt x="902684" y="909733"/>
                      <a:pt x="958977" y="797243"/>
                    </a:cubicBezTo>
                    <a:lnTo>
                      <a:pt x="650748" y="797243"/>
                    </a:lnTo>
                    <a:cubicBezTo>
                      <a:pt x="566356" y="797243"/>
                      <a:pt x="497586" y="729329"/>
                      <a:pt x="497586" y="645319"/>
                    </a:cubicBezTo>
                    <a:cubicBezTo>
                      <a:pt x="497586" y="561308"/>
                      <a:pt x="566356" y="493681"/>
                      <a:pt x="650748" y="493681"/>
                    </a:cubicBezTo>
                    <a:cubicBezTo>
                      <a:pt x="982408" y="493681"/>
                      <a:pt x="1148239" y="493586"/>
                      <a:pt x="1148239" y="493395"/>
                    </a:cubicBezTo>
                    <a:cubicBezTo>
                      <a:pt x="1233011" y="493681"/>
                      <a:pt x="1301496" y="561499"/>
                      <a:pt x="1301496" y="645224"/>
                    </a:cubicBezTo>
                    <a:cubicBezTo>
                      <a:pt x="1301496" y="1001649"/>
                      <a:pt x="1010126" y="1290447"/>
                      <a:pt x="650653" y="1290447"/>
                    </a:cubicBezTo>
                    <a:cubicBezTo>
                      <a:pt x="291179" y="1290447"/>
                      <a:pt x="0" y="1001649"/>
                      <a:pt x="0" y="645224"/>
                    </a:cubicBezTo>
                    <a:cubicBezTo>
                      <a:pt x="0" y="288798"/>
                      <a:pt x="291465" y="0"/>
                      <a:pt x="650748" y="0"/>
                    </a:cubicBezTo>
                    <a:cubicBezTo>
                      <a:pt x="768382" y="0"/>
                      <a:pt x="878681" y="30956"/>
                      <a:pt x="974217" y="85153"/>
                    </a:cubicBezTo>
                    <a:lnTo>
                      <a:pt x="974026" y="85344"/>
                    </a:lnTo>
                    <a:close/>
                  </a:path>
                </a:pathLst>
              </a:custGeom>
              <a:solidFill>
                <a:schemeClr val="bg1"/>
              </a:solidFill>
              <a:ln w="9525" cap="flat">
                <a:noFill/>
                <a:prstDash val="solid"/>
                <a:miter/>
              </a:ln>
            </xdr:spPr>
            <xdr:txBody>
              <a:bodyPr wrap="square" rtlCol="0" anchor="ctr"/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pt-BR"/>
              </a:p>
            </xdr:txBody>
          </xdr:sp>
          <xdr:sp macro="" textlink="">
            <xdr:nvSpPr>
              <xdr:cNvPr id="63" name="Forma Livre: Forma 62">
                <a:extLst>
                  <a:ext uri="{FF2B5EF4-FFF2-40B4-BE49-F238E27FC236}">
                    <a16:creationId xmlns:a16="http://schemas.microsoft.com/office/drawing/2014/main" id="{8E9CA30C-4BB6-2A4B-D6A0-81DF93C815AE}"/>
                  </a:ext>
                </a:extLst>
              </xdr:cNvPr>
              <xdr:cNvSpPr/>
            </xdr:nvSpPr>
            <xdr:spPr>
              <a:xfrm>
                <a:off x="6118195" y="543345"/>
                <a:ext cx="2060543" cy="1290066"/>
              </a:xfrm>
              <a:custGeom>
                <a:avLst/>
                <a:gdLst>
                  <a:gd name="connsiteX0" fmla="*/ 993362 w 2060543"/>
                  <a:gd name="connsiteY0" fmla="*/ 96774 h 1290066"/>
                  <a:gd name="connsiteX1" fmla="*/ 1067372 w 2060543"/>
                  <a:gd name="connsiteY1" fmla="*/ 227457 h 1290066"/>
                  <a:gd name="connsiteX2" fmla="*/ 914210 w 2060543"/>
                  <a:gd name="connsiteY2" fmla="*/ 379381 h 1290066"/>
                  <a:gd name="connsiteX3" fmla="*/ 831628 w 2060543"/>
                  <a:gd name="connsiteY3" fmla="*/ 354330 h 1290066"/>
                  <a:gd name="connsiteX4" fmla="*/ 650748 w 2060543"/>
                  <a:gd name="connsiteY4" fmla="*/ 303657 h 1290066"/>
                  <a:gd name="connsiteX5" fmla="*/ 306229 w 2060543"/>
                  <a:gd name="connsiteY5" fmla="*/ 645128 h 1290066"/>
                  <a:gd name="connsiteX6" fmla="*/ 650748 w 2060543"/>
                  <a:gd name="connsiteY6" fmla="*/ 986885 h 1290066"/>
                  <a:gd name="connsiteX7" fmla="*/ 980408 w 2060543"/>
                  <a:gd name="connsiteY7" fmla="*/ 745141 h 1290066"/>
                  <a:gd name="connsiteX8" fmla="*/ 1173766 w 2060543"/>
                  <a:gd name="connsiteY8" fmla="*/ 118205 h 1290066"/>
                  <a:gd name="connsiteX9" fmla="*/ 1320165 w 2060543"/>
                  <a:gd name="connsiteY9" fmla="*/ 12573 h 1290066"/>
                  <a:gd name="connsiteX10" fmla="*/ 1907477 w 2060543"/>
                  <a:gd name="connsiteY10" fmla="*/ 12573 h 1290066"/>
                  <a:gd name="connsiteX11" fmla="*/ 2060543 w 2060543"/>
                  <a:gd name="connsiteY11" fmla="*/ 164402 h 1290066"/>
                  <a:gd name="connsiteX12" fmla="*/ 1907477 w 2060543"/>
                  <a:gd name="connsiteY12" fmla="*/ 316135 h 1290066"/>
                  <a:gd name="connsiteX13" fmla="*/ 1479995 w 2060543"/>
                  <a:gd name="connsiteY13" fmla="*/ 316135 h 1290066"/>
                  <a:gd name="connsiteX14" fmla="*/ 1419511 w 2060543"/>
                  <a:gd name="connsiteY14" fmla="*/ 358902 h 1290066"/>
                  <a:gd name="connsiteX15" fmla="*/ 1273683 w 2060543"/>
                  <a:gd name="connsiteY15" fmla="*/ 831723 h 1290066"/>
                  <a:gd name="connsiteX16" fmla="*/ 650748 w 2060543"/>
                  <a:gd name="connsiteY16" fmla="*/ 1290066 h 1290066"/>
                  <a:gd name="connsiteX17" fmla="*/ 0 w 2060543"/>
                  <a:gd name="connsiteY17" fmla="*/ 645033 h 1290066"/>
                  <a:gd name="connsiteX18" fmla="*/ 650653 w 2060543"/>
                  <a:gd name="connsiteY18" fmla="*/ 0 h 1290066"/>
                  <a:gd name="connsiteX19" fmla="*/ 993362 w 2060543"/>
                  <a:gd name="connsiteY19" fmla="*/ 96679 h 1290066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  <a:cxn ang="0">
                    <a:pos x="connsiteX2" y="connsiteY2"/>
                  </a:cxn>
                  <a:cxn ang="0">
                    <a:pos x="connsiteX3" y="connsiteY3"/>
                  </a:cxn>
                  <a:cxn ang="0">
                    <a:pos x="connsiteX4" y="connsiteY4"/>
                  </a:cxn>
                  <a:cxn ang="0">
                    <a:pos x="connsiteX5" y="connsiteY5"/>
                  </a:cxn>
                  <a:cxn ang="0">
                    <a:pos x="connsiteX6" y="connsiteY6"/>
                  </a:cxn>
                  <a:cxn ang="0">
                    <a:pos x="connsiteX7" y="connsiteY7"/>
                  </a:cxn>
                  <a:cxn ang="0">
                    <a:pos x="connsiteX8" y="connsiteY8"/>
                  </a:cxn>
                  <a:cxn ang="0">
                    <a:pos x="connsiteX9" y="connsiteY9"/>
                  </a:cxn>
                  <a:cxn ang="0">
                    <a:pos x="connsiteX10" y="connsiteY10"/>
                  </a:cxn>
                  <a:cxn ang="0">
                    <a:pos x="connsiteX11" y="connsiteY11"/>
                  </a:cxn>
                  <a:cxn ang="0">
                    <a:pos x="connsiteX12" y="connsiteY12"/>
                  </a:cxn>
                  <a:cxn ang="0">
                    <a:pos x="connsiteX13" y="connsiteY13"/>
                  </a:cxn>
                  <a:cxn ang="0">
                    <a:pos x="connsiteX14" y="connsiteY14"/>
                  </a:cxn>
                  <a:cxn ang="0">
                    <a:pos x="connsiteX15" y="connsiteY15"/>
                  </a:cxn>
                  <a:cxn ang="0">
                    <a:pos x="connsiteX16" y="connsiteY16"/>
                  </a:cxn>
                  <a:cxn ang="0">
                    <a:pos x="connsiteX17" y="connsiteY17"/>
                  </a:cxn>
                  <a:cxn ang="0">
                    <a:pos x="connsiteX18" y="connsiteY18"/>
                  </a:cxn>
                  <a:cxn ang="0">
                    <a:pos x="connsiteX19" y="connsiteY19"/>
                  </a:cxn>
                </a:cxnLst>
                <a:rect l="l" t="t" r="r" b="b"/>
                <a:pathLst>
                  <a:path w="2060543" h="1290066">
                    <a:moveTo>
                      <a:pt x="993362" y="96774"/>
                    </a:moveTo>
                    <a:cubicBezTo>
                      <a:pt x="1038511" y="123158"/>
                      <a:pt x="1067372" y="171926"/>
                      <a:pt x="1067372" y="227457"/>
                    </a:cubicBezTo>
                    <a:cubicBezTo>
                      <a:pt x="1067372" y="311468"/>
                      <a:pt x="998696" y="379381"/>
                      <a:pt x="914210" y="379381"/>
                    </a:cubicBezTo>
                    <a:cubicBezTo>
                      <a:pt x="883730" y="379381"/>
                      <a:pt x="855726" y="369665"/>
                      <a:pt x="831628" y="354330"/>
                    </a:cubicBezTo>
                    <a:cubicBezTo>
                      <a:pt x="778764" y="322231"/>
                      <a:pt x="717042" y="303657"/>
                      <a:pt x="650748" y="303657"/>
                    </a:cubicBezTo>
                    <a:cubicBezTo>
                      <a:pt x="460343" y="303657"/>
                      <a:pt x="306229" y="456533"/>
                      <a:pt x="306229" y="645128"/>
                    </a:cubicBezTo>
                    <a:cubicBezTo>
                      <a:pt x="306229" y="833723"/>
                      <a:pt x="460343" y="986885"/>
                      <a:pt x="650748" y="986885"/>
                    </a:cubicBezTo>
                    <a:cubicBezTo>
                      <a:pt x="806863" y="986885"/>
                      <a:pt x="937832" y="886111"/>
                      <a:pt x="980408" y="745141"/>
                    </a:cubicBezTo>
                    <a:lnTo>
                      <a:pt x="1173766" y="118205"/>
                    </a:lnTo>
                    <a:cubicBezTo>
                      <a:pt x="1193387" y="56959"/>
                      <a:pt x="1252157" y="12573"/>
                      <a:pt x="1320165" y="12573"/>
                    </a:cubicBezTo>
                    <a:lnTo>
                      <a:pt x="1907477" y="12573"/>
                    </a:lnTo>
                    <a:cubicBezTo>
                      <a:pt x="1991868" y="12573"/>
                      <a:pt x="2060543" y="80486"/>
                      <a:pt x="2060543" y="164402"/>
                    </a:cubicBezTo>
                    <a:cubicBezTo>
                      <a:pt x="2060543" y="248317"/>
                      <a:pt x="1991963" y="316135"/>
                      <a:pt x="1907477" y="316135"/>
                    </a:cubicBezTo>
                    <a:lnTo>
                      <a:pt x="1479995" y="316135"/>
                    </a:lnTo>
                    <a:cubicBezTo>
                      <a:pt x="1452086" y="316135"/>
                      <a:pt x="1427988" y="334137"/>
                      <a:pt x="1419511" y="358902"/>
                    </a:cubicBezTo>
                    <a:lnTo>
                      <a:pt x="1273683" y="831723"/>
                    </a:lnTo>
                    <a:cubicBezTo>
                      <a:pt x="1193006" y="1096994"/>
                      <a:pt x="944499" y="1290066"/>
                      <a:pt x="650748" y="1290066"/>
                    </a:cubicBezTo>
                    <a:cubicBezTo>
                      <a:pt x="291179" y="1290257"/>
                      <a:pt x="0" y="1001459"/>
                      <a:pt x="0" y="645033"/>
                    </a:cubicBezTo>
                    <a:cubicBezTo>
                      <a:pt x="0" y="288608"/>
                      <a:pt x="291179" y="0"/>
                      <a:pt x="650653" y="0"/>
                    </a:cubicBezTo>
                    <a:cubicBezTo>
                      <a:pt x="776383" y="0"/>
                      <a:pt x="893636" y="35243"/>
                      <a:pt x="993362" y="96679"/>
                    </a:cubicBezTo>
                  </a:path>
                </a:pathLst>
              </a:custGeom>
              <a:solidFill>
                <a:schemeClr val="bg1"/>
              </a:solidFill>
              <a:ln w="9525" cap="flat">
                <a:noFill/>
                <a:prstDash val="solid"/>
                <a:miter/>
              </a:ln>
            </xdr:spPr>
            <xdr:txBody>
              <a:bodyPr wrap="square" rtlCol="0" anchor="ctr"/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pt-BR"/>
              </a:p>
            </xdr:txBody>
          </xdr:sp>
          <xdr:sp macro="" textlink="">
            <xdr:nvSpPr>
              <xdr:cNvPr id="64" name="Forma Livre: Forma 63">
                <a:extLst>
                  <a:ext uri="{FF2B5EF4-FFF2-40B4-BE49-F238E27FC236}">
                    <a16:creationId xmlns:a16="http://schemas.microsoft.com/office/drawing/2014/main" id="{E5C0329B-3C15-D8C2-7A03-5CE19A8131B8}"/>
                  </a:ext>
                </a:extLst>
              </xdr:cNvPr>
              <xdr:cNvSpPr/>
            </xdr:nvSpPr>
            <xdr:spPr>
              <a:xfrm>
                <a:off x="7363207" y="543218"/>
                <a:ext cx="2200941" cy="1290192"/>
              </a:xfrm>
              <a:custGeom>
                <a:avLst/>
                <a:gdLst>
                  <a:gd name="connsiteX0" fmla="*/ 640175 w 2200941"/>
                  <a:gd name="connsiteY0" fmla="*/ 929576 h 1290192"/>
                  <a:gd name="connsiteX1" fmla="*/ 640366 w 2200941"/>
                  <a:gd name="connsiteY1" fmla="*/ 929005 h 1290192"/>
                  <a:gd name="connsiteX2" fmla="*/ 892683 w 2200941"/>
                  <a:gd name="connsiteY2" fmla="*/ 109855 h 1290192"/>
                  <a:gd name="connsiteX3" fmla="*/ 1039654 w 2200941"/>
                  <a:gd name="connsiteY3" fmla="*/ 508 h 1290192"/>
                  <a:gd name="connsiteX4" fmla="*/ 1053560 w 2200941"/>
                  <a:gd name="connsiteY4" fmla="*/ 127 h 1290192"/>
                  <a:gd name="connsiteX5" fmla="*/ 1071943 w 2200941"/>
                  <a:gd name="connsiteY5" fmla="*/ 127 h 1290192"/>
                  <a:gd name="connsiteX6" fmla="*/ 1217962 w 2200941"/>
                  <a:gd name="connsiteY6" fmla="*/ 106807 h 1290192"/>
                  <a:gd name="connsiteX7" fmla="*/ 1391984 w 2200941"/>
                  <a:gd name="connsiteY7" fmla="*/ 671735 h 1290192"/>
                  <a:gd name="connsiteX8" fmla="*/ 1564386 w 2200941"/>
                  <a:gd name="connsiteY8" fmla="*/ 111855 h 1290192"/>
                  <a:gd name="connsiteX9" fmla="*/ 1711928 w 2200941"/>
                  <a:gd name="connsiteY9" fmla="*/ 603 h 1290192"/>
                  <a:gd name="connsiteX10" fmla="*/ 1725930 w 2200941"/>
                  <a:gd name="connsiteY10" fmla="*/ 413 h 1290192"/>
                  <a:gd name="connsiteX11" fmla="*/ 1744027 w 2200941"/>
                  <a:gd name="connsiteY11" fmla="*/ 603 h 1290192"/>
                  <a:gd name="connsiteX12" fmla="*/ 1890522 w 2200941"/>
                  <a:gd name="connsiteY12" fmla="*/ 107283 h 1290192"/>
                  <a:gd name="connsiteX13" fmla="*/ 2193322 w 2200941"/>
                  <a:gd name="connsiteY13" fmla="*/ 1091121 h 1290192"/>
                  <a:gd name="connsiteX14" fmla="*/ 2200942 w 2200941"/>
                  <a:gd name="connsiteY14" fmla="*/ 1138365 h 1290192"/>
                  <a:gd name="connsiteX15" fmla="*/ 2047780 w 2200941"/>
                  <a:gd name="connsiteY15" fmla="*/ 1290098 h 1290192"/>
                  <a:gd name="connsiteX16" fmla="*/ 1901476 w 2200941"/>
                  <a:gd name="connsiteY16" fmla="*/ 1183418 h 1290192"/>
                  <a:gd name="connsiteX17" fmla="*/ 1727930 w 2200941"/>
                  <a:gd name="connsiteY17" fmla="*/ 620109 h 1290192"/>
                  <a:gd name="connsiteX18" fmla="*/ 1553718 w 2200941"/>
                  <a:gd name="connsiteY18" fmla="*/ 1185609 h 1290192"/>
                  <a:gd name="connsiteX19" fmla="*/ 1408081 w 2200941"/>
                  <a:gd name="connsiteY19" fmla="*/ 1290193 h 1290192"/>
                  <a:gd name="connsiteX20" fmla="*/ 1389602 w 2200941"/>
                  <a:gd name="connsiteY20" fmla="*/ 1290193 h 1290192"/>
                  <a:gd name="connsiteX21" fmla="*/ 1375601 w 2200941"/>
                  <a:gd name="connsiteY21" fmla="*/ 1289812 h 1290192"/>
                  <a:gd name="connsiteX22" fmla="*/ 1229582 w 2200941"/>
                  <a:gd name="connsiteY22" fmla="*/ 1183513 h 1290192"/>
                  <a:gd name="connsiteX23" fmla="*/ 1055846 w 2200941"/>
                  <a:gd name="connsiteY23" fmla="*/ 619443 h 1290192"/>
                  <a:gd name="connsiteX24" fmla="*/ 886873 w 2200941"/>
                  <a:gd name="connsiteY24" fmla="*/ 1167702 h 1290192"/>
                  <a:gd name="connsiteX25" fmla="*/ 740188 w 2200941"/>
                  <a:gd name="connsiteY25" fmla="*/ 1276953 h 1290192"/>
                  <a:gd name="connsiteX26" fmla="*/ 152971 w 2200941"/>
                  <a:gd name="connsiteY26" fmla="*/ 1276953 h 1290192"/>
                  <a:gd name="connsiteX27" fmla="*/ 0 w 2200941"/>
                  <a:gd name="connsiteY27" fmla="*/ 1125887 h 1290192"/>
                  <a:gd name="connsiteX28" fmla="*/ 153162 w 2200941"/>
                  <a:gd name="connsiteY28" fmla="*/ 974153 h 1290192"/>
                  <a:gd name="connsiteX29" fmla="*/ 579310 w 2200941"/>
                  <a:gd name="connsiteY29" fmla="*/ 974153 h 1290192"/>
                  <a:gd name="connsiteX30" fmla="*/ 640175 w 2200941"/>
                  <a:gd name="connsiteY30" fmla="*/ 929767 h 1290192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  <a:cxn ang="0">
                    <a:pos x="connsiteX2" y="connsiteY2"/>
                  </a:cxn>
                  <a:cxn ang="0">
                    <a:pos x="connsiteX3" y="connsiteY3"/>
                  </a:cxn>
                  <a:cxn ang="0">
                    <a:pos x="connsiteX4" y="connsiteY4"/>
                  </a:cxn>
                  <a:cxn ang="0">
                    <a:pos x="connsiteX5" y="connsiteY5"/>
                  </a:cxn>
                  <a:cxn ang="0">
                    <a:pos x="connsiteX6" y="connsiteY6"/>
                  </a:cxn>
                  <a:cxn ang="0">
                    <a:pos x="connsiteX7" y="connsiteY7"/>
                  </a:cxn>
                  <a:cxn ang="0">
                    <a:pos x="connsiteX8" y="connsiteY8"/>
                  </a:cxn>
                  <a:cxn ang="0">
                    <a:pos x="connsiteX9" y="connsiteY9"/>
                  </a:cxn>
                  <a:cxn ang="0">
                    <a:pos x="connsiteX10" y="connsiteY10"/>
                  </a:cxn>
                  <a:cxn ang="0">
                    <a:pos x="connsiteX11" y="connsiteY11"/>
                  </a:cxn>
                  <a:cxn ang="0">
                    <a:pos x="connsiteX12" y="connsiteY12"/>
                  </a:cxn>
                  <a:cxn ang="0">
                    <a:pos x="connsiteX13" y="connsiteY13"/>
                  </a:cxn>
                  <a:cxn ang="0">
                    <a:pos x="connsiteX14" y="connsiteY14"/>
                  </a:cxn>
                  <a:cxn ang="0">
                    <a:pos x="connsiteX15" y="connsiteY15"/>
                  </a:cxn>
                  <a:cxn ang="0">
                    <a:pos x="connsiteX16" y="connsiteY16"/>
                  </a:cxn>
                  <a:cxn ang="0">
                    <a:pos x="connsiteX17" y="connsiteY17"/>
                  </a:cxn>
                  <a:cxn ang="0">
                    <a:pos x="connsiteX18" y="connsiteY18"/>
                  </a:cxn>
                  <a:cxn ang="0">
                    <a:pos x="connsiteX19" y="connsiteY19"/>
                  </a:cxn>
                  <a:cxn ang="0">
                    <a:pos x="connsiteX20" y="connsiteY20"/>
                  </a:cxn>
                  <a:cxn ang="0">
                    <a:pos x="connsiteX21" y="connsiteY21"/>
                  </a:cxn>
                  <a:cxn ang="0">
                    <a:pos x="connsiteX22" y="connsiteY22"/>
                  </a:cxn>
                  <a:cxn ang="0">
                    <a:pos x="connsiteX23" y="connsiteY23"/>
                  </a:cxn>
                  <a:cxn ang="0">
                    <a:pos x="connsiteX24" y="connsiteY24"/>
                  </a:cxn>
                  <a:cxn ang="0">
                    <a:pos x="connsiteX25" y="connsiteY25"/>
                  </a:cxn>
                  <a:cxn ang="0">
                    <a:pos x="connsiteX26" y="connsiteY26"/>
                  </a:cxn>
                  <a:cxn ang="0">
                    <a:pos x="connsiteX27" y="connsiteY27"/>
                  </a:cxn>
                  <a:cxn ang="0">
                    <a:pos x="connsiteX28" y="connsiteY28"/>
                  </a:cxn>
                  <a:cxn ang="0">
                    <a:pos x="connsiteX29" y="connsiteY29"/>
                  </a:cxn>
                  <a:cxn ang="0">
                    <a:pos x="connsiteX30" y="connsiteY30"/>
                  </a:cxn>
                </a:cxnLst>
                <a:rect l="l" t="t" r="r" b="b"/>
                <a:pathLst>
                  <a:path w="2200941" h="1290192">
                    <a:moveTo>
                      <a:pt x="640175" y="929576"/>
                    </a:moveTo>
                    <a:lnTo>
                      <a:pt x="640366" y="929005"/>
                    </a:lnTo>
                    <a:lnTo>
                      <a:pt x="892683" y="109855"/>
                    </a:lnTo>
                    <a:cubicBezTo>
                      <a:pt x="911257" y="46704"/>
                      <a:pt x="969931" y="508"/>
                      <a:pt x="1039654" y="508"/>
                    </a:cubicBezTo>
                    <a:cubicBezTo>
                      <a:pt x="1044416" y="508"/>
                      <a:pt x="1048036" y="127"/>
                      <a:pt x="1053560" y="127"/>
                    </a:cubicBezTo>
                    <a:cubicBezTo>
                      <a:pt x="1060799" y="-159"/>
                      <a:pt x="1065752" y="127"/>
                      <a:pt x="1071943" y="127"/>
                    </a:cubicBezTo>
                    <a:cubicBezTo>
                      <a:pt x="1140523" y="127"/>
                      <a:pt x="1198531" y="45085"/>
                      <a:pt x="1217962" y="106807"/>
                    </a:cubicBezTo>
                    <a:lnTo>
                      <a:pt x="1391984" y="671735"/>
                    </a:lnTo>
                    <a:lnTo>
                      <a:pt x="1564386" y="111855"/>
                    </a:lnTo>
                    <a:cubicBezTo>
                      <a:pt x="1582579" y="47943"/>
                      <a:pt x="1641729" y="603"/>
                      <a:pt x="1711928" y="603"/>
                    </a:cubicBezTo>
                    <a:cubicBezTo>
                      <a:pt x="1716595" y="603"/>
                      <a:pt x="1720405" y="413"/>
                      <a:pt x="1725930" y="413"/>
                    </a:cubicBezTo>
                    <a:cubicBezTo>
                      <a:pt x="1732883" y="413"/>
                      <a:pt x="1737836" y="603"/>
                      <a:pt x="1744027" y="603"/>
                    </a:cubicBezTo>
                    <a:cubicBezTo>
                      <a:pt x="1812798" y="603"/>
                      <a:pt x="1870805" y="45466"/>
                      <a:pt x="1890522" y="107283"/>
                    </a:cubicBezTo>
                    <a:lnTo>
                      <a:pt x="2193322" y="1091121"/>
                    </a:lnTo>
                    <a:cubicBezTo>
                      <a:pt x="2198275" y="1105980"/>
                      <a:pt x="2200942" y="1121886"/>
                      <a:pt x="2200942" y="1138365"/>
                    </a:cubicBezTo>
                    <a:cubicBezTo>
                      <a:pt x="2200942" y="1222280"/>
                      <a:pt x="2132457" y="1290098"/>
                      <a:pt x="2047780" y="1290098"/>
                    </a:cubicBezTo>
                    <a:cubicBezTo>
                      <a:pt x="1979200" y="1290098"/>
                      <a:pt x="1920907" y="1245330"/>
                      <a:pt x="1901476" y="1183418"/>
                    </a:cubicBezTo>
                    <a:lnTo>
                      <a:pt x="1727930" y="620109"/>
                    </a:lnTo>
                    <a:lnTo>
                      <a:pt x="1553718" y="1185609"/>
                    </a:lnTo>
                    <a:cubicBezTo>
                      <a:pt x="1532763" y="1244378"/>
                      <a:pt x="1474946" y="1290193"/>
                      <a:pt x="1408081" y="1290193"/>
                    </a:cubicBezTo>
                    <a:lnTo>
                      <a:pt x="1389602" y="1290193"/>
                    </a:lnTo>
                    <a:cubicBezTo>
                      <a:pt x="1384173" y="1289907"/>
                      <a:pt x="1380363" y="1289812"/>
                      <a:pt x="1375601" y="1289812"/>
                    </a:cubicBezTo>
                    <a:cubicBezTo>
                      <a:pt x="1307020" y="1289812"/>
                      <a:pt x="1249204" y="1245140"/>
                      <a:pt x="1229582" y="1183513"/>
                    </a:cubicBezTo>
                    <a:lnTo>
                      <a:pt x="1055846" y="619443"/>
                    </a:lnTo>
                    <a:lnTo>
                      <a:pt x="886873" y="1167702"/>
                    </a:lnTo>
                    <a:cubicBezTo>
                      <a:pt x="868299" y="1230852"/>
                      <a:pt x="809530" y="1276953"/>
                      <a:pt x="740188" y="1276953"/>
                    </a:cubicBezTo>
                    <a:lnTo>
                      <a:pt x="152971" y="1276953"/>
                    </a:lnTo>
                    <a:cubicBezTo>
                      <a:pt x="68485" y="1276953"/>
                      <a:pt x="0" y="1209897"/>
                      <a:pt x="0" y="1125887"/>
                    </a:cubicBezTo>
                    <a:cubicBezTo>
                      <a:pt x="0" y="1041876"/>
                      <a:pt x="68485" y="974153"/>
                      <a:pt x="153162" y="974153"/>
                    </a:cubicBezTo>
                    <a:lnTo>
                      <a:pt x="579310" y="974153"/>
                    </a:lnTo>
                    <a:cubicBezTo>
                      <a:pt x="607790" y="974153"/>
                      <a:pt x="632174" y="955580"/>
                      <a:pt x="640175" y="929767"/>
                    </a:cubicBezTo>
                  </a:path>
                </a:pathLst>
              </a:custGeom>
              <a:solidFill>
                <a:schemeClr val="bg1"/>
              </a:solidFill>
              <a:ln w="9525" cap="flat">
                <a:noFill/>
                <a:prstDash val="solid"/>
                <a:miter/>
              </a:ln>
            </xdr:spPr>
            <xdr:txBody>
              <a:bodyPr wrap="square" rtlCol="0" anchor="ctr"/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pt-BR"/>
              </a:p>
            </xdr:txBody>
          </xdr:sp>
        </xdr:grpSp>
      </xdr:grpSp>
      <xdr:sp macro="" textlink="">
        <xdr:nvSpPr>
          <xdr:cNvPr id="65" name="CaixaDeTexto 64">
            <a:extLst>
              <a:ext uri="{FF2B5EF4-FFF2-40B4-BE49-F238E27FC236}">
                <a16:creationId xmlns:a16="http://schemas.microsoft.com/office/drawing/2014/main" id="{DA614745-36BC-ACEF-543B-B7FC8B8F6B02}"/>
              </a:ext>
              <a:ext uri="{147F2762-F138-4A5C-976F-8EAC2B608ADB}">
                <a16:predDERef xmlns:a16="http://schemas.microsoft.com/office/drawing/2014/main" pred="{00000000-0008-0000-0000-000021000000}"/>
              </a:ext>
            </a:extLst>
          </xdr:cNvPr>
          <xdr:cNvSpPr txBox="1"/>
        </xdr:nvSpPr>
        <xdr:spPr>
          <a:xfrm>
            <a:off x="2271253" y="105220"/>
            <a:ext cx="4952270" cy="66251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US" sz="2400" b="1">
                <a:solidFill>
                  <a:schemeClr val="bg1"/>
                </a:solidFill>
                <a:latin typeface="+mj-lt"/>
                <a:ea typeface="+mj-lt"/>
                <a:cs typeface="+mj-lt"/>
              </a:rPr>
              <a:t> </a:t>
            </a:r>
            <a:r>
              <a:rPr lang="pt-BR" sz="2400" b="1">
                <a:solidFill>
                  <a:schemeClr val="bg1"/>
                </a:solidFill>
                <a:latin typeface="+mj-lt"/>
                <a:ea typeface="+mj-lt"/>
                <a:cs typeface="+mj-lt"/>
              </a:rPr>
              <a:t>ALLOWED ANNUAL REVENUE- RAP</a:t>
            </a:r>
            <a:endParaRPr lang="en-US" sz="3600" b="1">
              <a:solidFill>
                <a:schemeClr val="bg1"/>
              </a:solidFill>
              <a:latin typeface="+mj-lt"/>
              <a:ea typeface="+mj-lt"/>
              <a:cs typeface="+mj-lt"/>
            </a:endParaRPr>
          </a:p>
        </xdr:txBody>
      </xdr:sp>
      <xdr:grpSp>
        <xdr:nvGrpSpPr>
          <xdr:cNvPr id="81" name="Agrupar 80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665C3FA9-AD73-4146-9E9F-D6DAFF3C12F5}"/>
              </a:ext>
            </a:extLst>
          </xdr:cNvPr>
          <xdr:cNvGrpSpPr/>
        </xdr:nvGrpSpPr>
        <xdr:grpSpPr>
          <a:xfrm>
            <a:off x="8058150" y="219075"/>
            <a:ext cx="1245103" cy="1115873"/>
            <a:chOff x="8023397" y="421255"/>
            <a:chExt cx="1087484" cy="747926"/>
          </a:xfrm>
        </xdr:grpSpPr>
        <xdr:sp macro="" textlink="">
          <xdr:nvSpPr>
            <xdr:cNvPr id="82" name="Seta para a Direita 10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F07E975B-9BCA-069E-71EB-0CC020A8F617}"/>
                </a:ext>
              </a:extLst>
            </xdr:cNvPr>
            <xdr:cNvSpPr/>
          </xdr:nvSpPr>
          <xdr:spPr>
            <a:xfrm rot="10800000">
              <a:off x="8023397" y="421255"/>
              <a:ext cx="696828" cy="376116"/>
            </a:xfrm>
            <a:prstGeom prst="rightArrow">
              <a:avLst>
                <a:gd name="adj1" fmla="val 53502"/>
                <a:gd name="adj2" fmla="val 45694"/>
              </a:avLst>
            </a:prstGeom>
            <a:solidFill>
              <a:srgbClr val="B8E53E"/>
            </a:solidFill>
            <a:ln w="9525" cap="flat" cmpd="sng" algn="ctr">
              <a:solidFill>
                <a:srgbClr val="00744D"/>
              </a:solidFill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1050" b="0" i="0" u="none" strike="noStrike" kern="0" cap="none" spc="0" normalizeH="0" baseline="0" noProof="0">
                <a:ln>
                  <a:noFill/>
                </a:ln>
                <a:solidFill>
                  <a:sysClr val="window" lastClr="FFFFFF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  <xdr:sp macro="" textlink="">
          <xdr:nvSpPr>
            <xdr:cNvPr id="83" name="Retângulo Arredondado 9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F6AA6298-23A9-B080-8C74-34017583C6A5}"/>
                </a:ext>
              </a:extLst>
            </xdr:cNvPr>
            <xdr:cNvSpPr/>
          </xdr:nvSpPr>
          <xdr:spPr>
            <a:xfrm>
              <a:off x="8091654" y="474590"/>
              <a:ext cx="1019227" cy="694591"/>
            </a:xfrm>
            <a:prstGeom prst="roundRect">
              <a:avLst>
                <a:gd name="adj" fmla="val 9474"/>
              </a:avLst>
            </a:prstGeom>
            <a:noFill/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pt-BR" sz="1400" b="1" i="0" u="none" strike="noStrike" kern="0" cap="none" spc="0" normalizeH="0" baseline="0">
                  <a:ln>
                    <a:noFill/>
                  </a:ln>
                  <a:solidFill>
                    <a:srgbClr val="00744D"/>
                  </a:solidFill>
                  <a:effectLst/>
                  <a:uLnTx/>
                  <a:uFillTx/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INDEX</a:t>
              </a:r>
              <a:endParaRPr kumimoji="0" lang="pt-BR" sz="800" b="1" i="0" u="none" strike="noStrike" kern="0" cap="none" spc="0" normalizeH="0" baseline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  <a:p>
              <a:pPr marL="0" marR="0" lvl="0" indent="0" algn="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800" b="1" i="0" u="none" strike="noStrike" kern="0" cap="none" spc="0" normalizeH="0" baseline="0" noProof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</xdr:txBody>
        </xdr:sp>
      </xdr:grpSp>
    </xdr:grpSp>
    <xdr:clientData/>
  </xdr:twoCellAnchor>
  <xdr:twoCellAnchor>
    <xdr:from>
      <xdr:col>0</xdr:col>
      <xdr:colOff>7354</xdr:colOff>
      <xdr:row>0</xdr:row>
      <xdr:rowOff>5912</xdr:rowOff>
    </xdr:from>
    <xdr:to>
      <xdr:col>13</xdr:col>
      <xdr:colOff>373592</xdr:colOff>
      <xdr:row>8</xdr:row>
      <xdr:rowOff>3243</xdr:rowOff>
    </xdr:to>
    <xdr:grpSp>
      <xdr:nvGrpSpPr>
        <xdr:cNvPr id="68" name="Agrupar 2">
          <a:extLst>
            <a:ext uri="{FF2B5EF4-FFF2-40B4-BE49-F238E27FC236}">
              <a16:creationId xmlns:a16="http://schemas.microsoft.com/office/drawing/2014/main" id="{C5C4DEA4-762E-8C83-95FE-5AEE97209304}"/>
            </a:ext>
          </a:extLst>
        </xdr:cNvPr>
        <xdr:cNvGrpSpPr/>
      </xdr:nvGrpSpPr>
      <xdr:grpSpPr>
        <a:xfrm>
          <a:off x="7354" y="5912"/>
          <a:ext cx="11314385" cy="1476507"/>
          <a:chOff x="29766" y="5912"/>
          <a:chExt cx="11306381" cy="1466902"/>
        </a:xfrm>
      </xdr:grpSpPr>
      <xdr:grpSp>
        <xdr:nvGrpSpPr>
          <xdr:cNvPr id="69" name="Agrupar 118">
            <a:extLst>
              <a:ext uri="{FF2B5EF4-FFF2-40B4-BE49-F238E27FC236}">
                <a16:creationId xmlns:a16="http://schemas.microsoft.com/office/drawing/2014/main" id="{33AF14B7-9A63-40A8-BF51-072549BA734C}"/>
              </a:ext>
            </a:extLst>
          </xdr:cNvPr>
          <xdr:cNvGrpSpPr/>
        </xdr:nvGrpSpPr>
        <xdr:grpSpPr>
          <a:xfrm>
            <a:off x="29766" y="5912"/>
            <a:ext cx="11306381" cy="1289602"/>
            <a:chOff x="0" y="114300"/>
            <a:chExt cx="9078920" cy="1082842"/>
          </a:xfrm>
        </xdr:grpSpPr>
        <xdr:sp macro="" textlink="">
          <xdr:nvSpPr>
            <xdr:cNvPr id="70" name="Retângulo 119">
              <a:extLst>
                <a:ext uri="{FF2B5EF4-FFF2-40B4-BE49-F238E27FC236}">
                  <a16:creationId xmlns:a16="http://schemas.microsoft.com/office/drawing/2014/main" id="{A34E59E2-39EB-6D35-1DB4-36AEE15B30D2}"/>
                </a:ext>
              </a:extLst>
            </xdr:cNvPr>
            <xdr:cNvSpPr/>
          </xdr:nvSpPr>
          <xdr:spPr>
            <a:xfrm>
              <a:off x="0" y="114300"/>
              <a:ext cx="9071516" cy="1082842"/>
            </a:xfrm>
            <a:prstGeom prst="rect">
              <a:avLst/>
            </a:prstGeom>
            <a:gradFill flip="none" rotWithShape="1">
              <a:gsLst>
                <a:gs pos="14536">
                  <a:srgbClr val="B8E53E"/>
                </a:gs>
                <a:gs pos="1000">
                  <a:srgbClr val="D7F83C"/>
                </a:gs>
                <a:gs pos="95000">
                  <a:srgbClr val="00744D"/>
                </a:gs>
              </a:gsLst>
              <a:lin ang="16200000" scaled="1"/>
              <a:tileRect/>
            </a:gra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/>
            </a:p>
          </xdr:txBody>
        </xdr:sp>
        <xdr:pic>
          <xdr:nvPicPr>
            <xdr:cNvPr id="71" name="Elements">
              <a:extLst>
                <a:ext uri="{FF2B5EF4-FFF2-40B4-BE49-F238E27FC236}">
                  <a16:creationId xmlns:a16="http://schemas.microsoft.com/office/drawing/2014/main" id="{BD2D0CD8-865B-4CC0-1086-3AE7DEDBDBEE}"/>
                </a:ext>
              </a:extLst>
            </xdr:cNvPr>
            <xdr:cNvPicPr>
              <a:picLocks/>
            </xdr:cNvPicPr>
          </xdr:nvPicPr>
          <xdr:blipFill rotWithShape="1">
            <a:blip xmlns:r="http://schemas.openxmlformats.org/officeDocument/2006/relationships" r:embed="rId1" cstate="email">
              <a:alphaModFix amt="31000"/>
              <a:extLst>
                <a:ext uri="{28A0092B-C50C-407E-A947-70E740481C1C}">
                  <a14:useLocalDpi xmlns:a14="http://schemas.microsoft.com/office/drawing/2010/main"/>
                </a:ext>
              </a:extLst>
            </a:blip>
            <a:srcRect l="583" t="47588" r="15070" b="9748"/>
            <a:stretch/>
          </xdr:blipFill>
          <xdr:spPr>
            <a:xfrm>
              <a:off x="2426370" y="165099"/>
              <a:ext cx="6652550" cy="930442"/>
            </a:xfrm>
            <a:prstGeom prst="rect">
              <a:avLst/>
            </a:prstGeom>
          </xdr:spPr>
        </xdr:pic>
        <xdr:grpSp>
          <xdr:nvGrpSpPr>
            <xdr:cNvPr id="72" name="Agrupar 121">
              <a:extLst>
                <a:ext uri="{FF2B5EF4-FFF2-40B4-BE49-F238E27FC236}">
                  <a16:creationId xmlns:a16="http://schemas.microsoft.com/office/drawing/2014/main" id="{0A025501-5EA3-B1C0-A1E9-81A92DAA0134}"/>
                </a:ext>
              </a:extLst>
            </xdr:cNvPr>
            <xdr:cNvGrpSpPr/>
          </xdr:nvGrpSpPr>
          <xdr:grpSpPr>
            <a:xfrm>
              <a:off x="166794" y="265596"/>
              <a:ext cx="1255946" cy="302186"/>
              <a:chOff x="6118195" y="543218"/>
              <a:chExt cx="5181503" cy="1290478"/>
            </a:xfrm>
          </xdr:grpSpPr>
          <xdr:sp macro="" textlink="">
            <xdr:nvSpPr>
              <xdr:cNvPr id="73" name="Forma Livre: Forma 122">
                <a:extLst>
                  <a:ext uri="{FF2B5EF4-FFF2-40B4-BE49-F238E27FC236}">
                    <a16:creationId xmlns:a16="http://schemas.microsoft.com/office/drawing/2014/main" id="{D15995CE-3B62-DA8A-182E-E8A49A116C4F}"/>
                  </a:ext>
                </a:extLst>
              </xdr:cNvPr>
              <xdr:cNvSpPr/>
            </xdr:nvSpPr>
            <xdr:spPr>
              <a:xfrm>
                <a:off x="7513226" y="1037121"/>
                <a:ext cx="513968" cy="303752"/>
              </a:xfrm>
              <a:custGeom>
                <a:avLst/>
                <a:gdLst>
                  <a:gd name="connsiteX0" fmla="*/ 153257 w 513968"/>
                  <a:gd name="connsiteY0" fmla="*/ 95 h 303752"/>
                  <a:gd name="connsiteX1" fmla="*/ 0 w 513968"/>
                  <a:gd name="connsiteY1" fmla="*/ 151829 h 303752"/>
                  <a:gd name="connsiteX2" fmla="*/ 152971 w 513968"/>
                  <a:gd name="connsiteY2" fmla="*/ 303752 h 303752"/>
                  <a:gd name="connsiteX3" fmla="*/ 360807 w 513968"/>
                  <a:gd name="connsiteY3" fmla="*/ 303467 h 303752"/>
                  <a:gd name="connsiteX4" fmla="*/ 513969 w 513968"/>
                  <a:gd name="connsiteY4" fmla="*/ 151733 h 303752"/>
                  <a:gd name="connsiteX5" fmla="*/ 360902 w 513968"/>
                  <a:gd name="connsiteY5" fmla="*/ 0 h 303752"/>
                  <a:gd name="connsiteX6" fmla="*/ 153162 w 513968"/>
                  <a:gd name="connsiteY6" fmla="*/ 0 h 303752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  <a:cxn ang="0">
                    <a:pos x="connsiteX2" y="connsiteY2"/>
                  </a:cxn>
                  <a:cxn ang="0">
                    <a:pos x="connsiteX3" y="connsiteY3"/>
                  </a:cxn>
                  <a:cxn ang="0">
                    <a:pos x="connsiteX4" y="connsiteY4"/>
                  </a:cxn>
                  <a:cxn ang="0">
                    <a:pos x="connsiteX5" y="connsiteY5"/>
                  </a:cxn>
                  <a:cxn ang="0">
                    <a:pos x="connsiteX6" y="connsiteY6"/>
                  </a:cxn>
                </a:cxnLst>
                <a:rect l="l" t="t" r="r" b="b"/>
                <a:pathLst>
                  <a:path w="513968" h="303752">
                    <a:moveTo>
                      <a:pt x="153257" y="95"/>
                    </a:moveTo>
                    <a:cubicBezTo>
                      <a:pt x="68580" y="95"/>
                      <a:pt x="0" y="68104"/>
                      <a:pt x="0" y="151829"/>
                    </a:cubicBezTo>
                    <a:cubicBezTo>
                      <a:pt x="0" y="235553"/>
                      <a:pt x="68294" y="303752"/>
                      <a:pt x="152971" y="303752"/>
                    </a:cubicBezTo>
                    <a:lnTo>
                      <a:pt x="360807" y="303467"/>
                    </a:lnTo>
                    <a:cubicBezTo>
                      <a:pt x="445484" y="303467"/>
                      <a:pt x="513969" y="235458"/>
                      <a:pt x="513969" y="151733"/>
                    </a:cubicBezTo>
                    <a:cubicBezTo>
                      <a:pt x="513969" y="68009"/>
                      <a:pt x="445484" y="0"/>
                      <a:pt x="360902" y="0"/>
                    </a:cubicBezTo>
                    <a:lnTo>
                      <a:pt x="153162" y="0"/>
                    </a:lnTo>
                    <a:close/>
                  </a:path>
                </a:pathLst>
              </a:custGeom>
              <a:gradFill>
                <a:gsLst>
                  <a:gs pos="10000">
                    <a:srgbClr val="FFFF00"/>
                  </a:gs>
                  <a:gs pos="90000">
                    <a:srgbClr val="46D232"/>
                  </a:gs>
                </a:gsLst>
                <a:lin ang="0" scaled="1"/>
              </a:gradFill>
              <a:ln w="9525" cap="flat">
                <a:noFill/>
                <a:prstDash val="solid"/>
                <a:miter/>
              </a:ln>
            </xdr:spPr>
            <xdr:txBody>
              <a:bodyPr wrap="square" rtlCol="0" anchor="ctr"/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pt-BR"/>
              </a:p>
            </xdr:txBody>
          </xdr:sp>
          <xdr:grpSp>
            <xdr:nvGrpSpPr>
              <xdr:cNvPr id="74" name="Gráfico 1">
                <a:extLst>
                  <a:ext uri="{FF2B5EF4-FFF2-40B4-BE49-F238E27FC236}">
                    <a16:creationId xmlns:a16="http://schemas.microsoft.com/office/drawing/2014/main" id="{694667B7-D20C-634D-0CD2-261FC454A9D4}"/>
                  </a:ext>
                </a:extLst>
              </xdr:cNvPr>
              <xdr:cNvGrpSpPr/>
            </xdr:nvGrpSpPr>
            <xdr:grpSpPr>
              <a:xfrm>
                <a:off x="6118195" y="543218"/>
                <a:ext cx="5181503" cy="1290478"/>
                <a:chOff x="6118195" y="543218"/>
                <a:chExt cx="5181503" cy="1290478"/>
              </a:xfrm>
              <a:solidFill>
                <a:schemeClr val="accent1"/>
              </a:solidFill>
            </xdr:grpSpPr>
            <xdr:sp macro="" textlink="">
              <xdr:nvSpPr>
                <xdr:cNvPr id="76" name="Forma Livre: Forma 124">
                  <a:extLst>
                    <a:ext uri="{FF2B5EF4-FFF2-40B4-BE49-F238E27FC236}">
                      <a16:creationId xmlns:a16="http://schemas.microsoft.com/office/drawing/2014/main" id="{2384D520-D659-4A9B-EADB-3CD7C82A798E}"/>
                    </a:ext>
                  </a:extLst>
                </xdr:cNvPr>
                <xdr:cNvSpPr/>
              </xdr:nvSpPr>
              <xdr:spPr>
                <a:xfrm>
                  <a:off x="9627871" y="543726"/>
                  <a:ext cx="306228" cy="1289399"/>
                </a:xfrm>
                <a:custGeom>
                  <a:avLst/>
                  <a:gdLst>
                    <a:gd name="connsiteX0" fmla="*/ 306038 w 306228"/>
                    <a:gd name="connsiteY0" fmla="*/ 1138142 h 1289399"/>
                    <a:gd name="connsiteX1" fmla="*/ 152971 w 306228"/>
                    <a:gd name="connsiteY1" fmla="*/ 1289399 h 1289399"/>
                    <a:gd name="connsiteX2" fmla="*/ 0 w 306228"/>
                    <a:gd name="connsiteY2" fmla="*/ 1138142 h 1289399"/>
                    <a:gd name="connsiteX3" fmla="*/ 0 w 306228"/>
                    <a:gd name="connsiteY3" fmla="*/ 151733 h 1289399"/>
                    <a:gd name="connsiteX4" fmla="*/ 152971 w 306228"/>
                    <a:gd name="connsiteY4" fmla="*/ 0 h 1289399"/>
                    <a:gd name="connsiteX5" fmla="*/ 306038 w 306228"/>
                    <a:gd name="connsiteY5" fmla="*/ 151257 h 1289399"/>
                    <a:gd name="connsiteX6" fmla="*/ 306229 w 306228"/>
                    <a:gd name="connsiteY6" fmla="*/ 1138142 h 1289399"/>
                    <a:gd name="connsiteX7" fmla="*/ 306038 w 306228"/>
                    <a:gd name="connsiteY7" fmla="*/ 1138142 h 1289399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</a:cxnLst>
                  <a:rect l="l" t="t" r="r" b="b"/>
                  <a:pathLst>
                    <a:path w="306228" h="1289399">
                      <a:moveTo>
                        <a:pt x="306038" y="1138142"/>
                      </a:moveTo>
                      <a:cubicBezTo>
                        <a:pt x="305848" y="1221867"/>
                        <a:pt x="237554" y="1289399"/>
                        <a:pt x="152971" y="1289399"/>
                      </a:cubicBezTo>
                      <a:cubicBezTo>
                        <a:pt x="68389" y="1289399"/>
                        <a:pt x="190" y="1221867"/>
                        <a:pt x="0" y="1138142"/>
                      </a:cubicBezTo>
                      <a:lnTo>
                        <a:pt x="0" y="151733"/>
                      </a:lnTo>
                      <a:cubicBezTo>
                        <a:pt x="286" y="67723"/>
                        <a:pt x="68485" y="0"/>
                        <a:pt x="152971" y="0"/>
                      </a:cubicBezTo>
                      <a:cubicBezTo>
                        <a:pt x="237458" y="0"/>
                        <a:pt x="305848" y="67723"/>
                        <a:pt x="306038" y="151257"/>
                      </a:cubicBezTo>
                      <a:lnTo>
                        <a:pt x="306229" y="1138142"/>
                      </a:lnTo>
                      <a:lnTo>
                        <a:pt x="306038" y="1138142"/>
                      </a:lnTo>
                      <a:close/>
                    </a:path>
                  </a:pathLst>
                </a:custGeom>
                <a:solidFill>
                  <a:schemeClr val="bg1"/>
                </a:solidFill>
                <a:ln w="9525" cap="flat">
                  <a:noFill/>
                  <a:prstDash val="solid"/>
                  <a:miter/>
                </a:ln>
              </xdr:spPr>
              <xdr:txBody>
                <a:bodyPr wrap="square" rtlCol="0" anchor="ctr"/>
                <a:lstStyle>
                  <a:defPPr>
                    <a:defRPr lang="pt-BR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pt-BR"/>
                </a:p>
              </xdr:txBody>
            </xdr:sp>
            <xdr:sp macro="" textlink="">
              <xdr:nvSpPr>
                <xdr:cNvPr id="77" name="Forma Livre: Forma 125">
                  <a:extLst>
                    <a:ext uri="{FF2B5EF4-FFF2-40B4-BE49-F238E27FC236}">
                      <a16:creationId xmlns:a16="http://schemas.microsoft.com/office/drawing/2014/main" id="{86D98632-6A83-EA56-A872-50CA539B3A10}"/>
                    </a:ext>
                  </a:extLst>
                </xdr:cNvPr>
                <xdr:cNvSpPr/>
              </xdr:nvSpPr>
              <xdr:spPr>
                <a:xfrm>
                  <a:off x="9998203" y="543250"/>
                  <a:ext cx="1301495" cy="1290446"/>
                </a:xfrm>
                <a:custGeom>
                  <a:avLst/>
                  <a:gdLst>
                    <a:gd name="connsiteX0" fmla="*/ 974122 w 1301495"/>
                    <a:gd name="connsiteY0" fmla="*/ 85344 h 1290446"/>
                    <a:gd name="connsiteX1" fmla="*/ 1052418 w 1301495"/>
                    <a:gd name="connsiteY1" fmla="*/ 217932 h 1290446"/>
                    <a:gd name="connsiteX2" fmla="*/ 899446 w 1301495"/>
                    <a:gd name="connsiteY2" fmla="*/ 369761 h 1290446"/>
                    <a:gd name="connsiteX3" fmla="*/ 818674 w 1301495"/>
                    <a:gd name="connsiteY3" fmla="*/ 346996 h 1290446"/>
                    <a:gd name="connsiteX4" fmla="*/ 650367 w 1301495"/>
                    <a:gd name="connsiteY4" fmla="*/ 303752 h 1290446"/>
                    <a:gd name="connsiteX5" fmla="*/ 305848 w 1301495"/>
                    <a:gd name="connsiteY5" fmla="*/ 645224 h 1290446"/>
                    <a:gd name="connsiteX6" fmla="*/ 650367 w 1301495"/>
                    <a:gd name="connsiteY6" fmla="*/ 986981 h 1290446"/>
                    <a:gd name="connsiteX7" fmla="*/ 958977 w 1301495"/>
                    <a:gd name="connsiteY7" fmla="*/ 797243 h 1290446"/>
                    <a:gd name="connsiteX8" fmla="*/ 650748 w 1301495"/>
                    <a:gd name="connsiteY8" fmla="*/ 797243 h 1290446"/>
                    <a:gd name="connsiteX9" fmla="*/ 497586 w 1301495"/>
                    <a:gd name="connsiteY9" fmla="*/ 645319 h 1290446"/>
                    <a:gd name="connsiteX10" fmla="*/ 650748 w 1301495"/>
                    <a:gd name="connsiteY10" fmla="*/ 493681 h 1290446"/>
                    <a:gd name="connsiteX11" fmla="*/ 1148239 w 1301495"/>
                    <a:gd name="connsiteY11" fmla="*/ 493395 h 1290446"/>
                    <a:gd name="connsiteX12" fmla="*/ 1301496 w 1301495"/>
                    <a:gd name="connsiteY12" fmla="*/ 645224 h 1290446"/>
                    <a:gd name="connsiteX13" fmla="*/ 650653 w 1301495"/>
                    <a:gd name="connsiteY13" fmla="*/ 1290447 h 1290446"/>
                    <a:gd name="connsiteX14" fmla="*/ 0 w 1301495"/>
                    <a:gd name="connsiteY14" fmla="*/ 645224 h 1290446"/>
                    <a:gd name="connsiteX15" fmla="*/ 650748 w 1301495"/>
                    <a:gd name="connsiteY15" fmla="*/ 0 h 1290446"/>
                    <a:gd name="connsiteX16" fmla="*/ 974217 w 1301495"/>
                    <a:gd name="connsiteY16" fmla="*/ 85153 h 1290446"/>
                    <a:gd name="connsiteX17" fmla="*/ 974026 w 1301495"/>
                    <a:gd name="connsiteY17" fmla="*/ 85344 h 1290446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  <a:cxn ang="0">
                      <a:pos x="connsiteX11" y="connsiteY11"/>
                    </a:cxn>
                    <a:cxn ang="0">
                      <a:pos x="connsiteX12" y="connsiteY12"/>
                    </a:cxn>
                    <a:cxn ang="0">
                      <a:pos x="connsiteX13" y="connsiteY13"/>
                    </a:cxn>
                    <a:cxn ang="0">
                      <a:pos x="connsiteX14" y="connsiteY14"/>
                    </a:cxn>
                    <a:cxn ang="0">
                      <a:pos x="connsiteX15" y="connsiteY15"/>
                    </a:cxn>
                    <a:cxn ang="0">
                      <a:pos x="connsiteX16" y="connsiteY16"/>
                    </a:cxn>
                    <a:cxn ang="0">
                      <a:pos x="connsiteX17" y="connsiteY17"/>
                    </a:cxn>
                  </a:cxnLst>
                  <a:rect l="l" t="t" r="r" b="b"/>
                  <a:pathLst>
                    <a:path w="1301495" h="1290446">
                      <a:moveTo>
                        <a:pt x="974122" y="85344"/>
                      </a:moveTo>
                      <a:cubicBezTo>
                        <a:pt x="1020794" y="111347"/>
                        <a:pt x="1052418" y="160877"/>
                        <a:pt x="1052418" y="217932"/>
                      </a:cubicBezTo>
                      <a:cubicBezTo>
                        <a:pt x="1052418" y="301752"/>
                        <a:pt x="983932" y="369761"/>
                        <a:pt x="899446" y="369761"/>
                      </a:cubicBezTo>
                      <a:cubicBezTo>
                        <a:pt x="869823" y="369761"/>
                        <a:pt x="842105" y="361474"/>
                        <a:pt x="818674" y="346996"/>
                      </a:cubicBezTo>
                      <a:cubicBezTo>
                        <a:pt x="768667" y="319278"/>
                        <a:pt x="711422" y="303752"/>
                        <a:pt x="650367" y="303752"/>
                      </a:cubicBezTo>
                      <a:cubicBezTo>
                        <a:pt x="459962" y="303752"/>
                        <a:pt x="305848" y="456533"/>
                        <a:pt x="305848" y="645224"/>
                      </a:cubicBezTo>
                      <a:cubicBezTo>
                        <a:pt x="305848" y="833914"/>
                        <a:pt x="459962" y="986981"/>
                        <a:pt x="650367" y="986981"/>
                      </a:cubicBezTo>
                      <a:cubicBezTo>
                        <a:pt x="785622" y="986981"/>
                        <a:pt x="902684" y="909733"/>
                        <a:pt x="958977" y="797243"/>
                      </a:cubicBezTo>
                      <a:lnTo>
                        <a:pt x="650748" y="797243"/>
                      </a:lnTo>
                      <a:cubicBezTo>
                        <a:pt x="566356" y="797243"/>
                        <a:pt x="497586" y="729329"/>
                        <a:pt x="497586" y="645319"/>
                      </a:cubicBezTo>
                      <a:cubicBezTo>
                        <a:pt x="497586" y="561308"/>
                        <a:pt x="566356" y="493681"/>
                        <a:pt x="650748" y="493681"/>
                      </a:cubicBezTo>
                      <a:cubicBezTo>
                        <a:pt x="982408" y="493681"/>
                        <a:pt x="1148239" y="493586"/>
                        <a:pt x="1148239" y="493395"/>
                      </a:cubicBezTo>
                      <a:cubicBezTo>
                        <a:pt x="1233011" y="493681"/>
                        <a:pt x="1301496" y="561499"/>
                        <a:pt x="1301496" y="645224"/>
                      </a:cubicBezTo>
                      <a:cubicBezTo>
                        <a:pt x="1301496" y="1001649"/>
                        <a:pt x="1010126" y="1290447"/>
                        <a:pt x="650653" y="1290447"/>
                      </a:cubicBezTo>
                      <a:cubicBezTo>
                        <a:pt x="291179" y="1290447"/>
                        <a:pt x="0" y="1001649"/>
                        <a:pt x="0" y="645224"/>
                      </a:cubicBezTo>
                      <a:cubicBezTo>
                        <a:pt x="0" y="288798"/>
                        <a:pt x="291465" y="0"/>
                        <a:pt x="650748" y="0"/>
                      </a:cubicBezTo>
                      <a:cubicBezTo>
                        <a:pt x="768382" y="0"/>
                        <a:pt x="878681" y="30956"/>
                        <a:pt x="974217" y="85153"/>
                      </a:cubicBezTo>
                      <a:lnTo>
                        <a:pt x="974026" y="85344"/>
                      </a:lnTo>
                      <a:close/>
                    </a:path>
                  </a:pathLst>
                </a:custGeom>
                <a:solidFill>
                  <a:schemeClr val="bg1"/>
                </a:solidFill>
                <a:ln w="9525" cap="flat">
                  <a:noFill/>
                  <a:prstDash val="solid"/>
                  <a:miter/>
                </a:ln>
              </xdr:spPr>
              <xdr:txBody>
                <a:bodyPr wrap="square" rtlCol="0" anchor="ctr"/>
                <a:lstStyle>
                  <a:defPPr>
                    <a:defRPr lang="pt-BR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pt-BR"/>
                </a:p>
              </xdr:txBody>
            </xdr:sp>
            <xdr:sp macro="" textlink="">
              <xdr:nvSpPr>
                <xdr:cNvPr id="78" name="Forma Livre: Forma 126">
                  <a:extLst>
                    <a:ext uri="{FF2B5EF4-FFF2-40B4-BE49-F238E27FC236}">
                      <a16:creationId xmlns:a16="http://schemas.microsoft.com/office/drawing/2014/main" id="{A18357B7-6DC3-5A20-F58B-0E4950110694}"/>
                    </a:ext>
                  </a:extLst>
                </xdr:cNvPr>
                <xdr:cNvSpPr/>
              </xdr:nvSpPr>
              <xdr:spPr>
                <a:xfrm>
                  <a:off x="6118195" y="543345"/>
                  <a:ext cx="2060543" cy="1290066"/>
                </a:xfrm>
                <a:custGeom>
                  <a:avLst/>
                  <a:gdLst>
                    <a:gd name="connsiteX0" fmla="*/ 993362 w 2060543"/>
                    <a:gd name="connsiteY0" fmla="*/ 96774 h 1290066"/>
                    <a:gd name="connsiteX1" fmla="*/ 1067372 w 2060543"/>
                    <a:gd name="connsiteY1" fmla="*/ 227457 h 1290066"/>
                    <a:gd name="connsiteX2" fmla="*/ 914210 w 2060543"/>
                    <a:gd name="connsiteY2" fmla="*/ 379381 h 1290066"/>
                    <a:gd name="connsiteX3" fmla="*/ 831628 w 2060543"/>
                    <a:gd name="connsiteY3" fmla="*/ 354330 h 1290066"/>
                    <a:gd name="connsiteX4" fmla="*/ 650748 w 2060543"/>
                    <a:gd name="connsiteY4" fmla="*/ 303657 h 1290066"/>
                    <a:gd name="connsiteX5" fmla="*/ 306229 w 2060543"/>
                    <a:gd name="connsiteY5" fmla="*/ 645128 h 1290066"/>
                    <a:gd name="connsiteX6" fmla="*/ 650748 w 2060543"/>
                    <a:gd name="connsiteY6" fmla="*/ 986885 h 1290066"/>
                    <a:gd name="connsiteX7" fmla="*/ 980408 w 2060543"/>
                    <a:gd name="connsiteY7" fmla="*/ 745141 h 1290066"/>
                    <a:gd name="connsiteX8" fmla="*/ 1173766 w 2060543"/>
                    <a:gd name="connsiteY8" fmla="*/ 118205 h 1290066"/>
                    <a:gd name="connsiteX9" fmla="*/ 1320165 w 2060543"/>
                    <a:gd name="connsiteY9" fmla="*/ 12573 h 1290066"/>
                    <a:gd name="connsiteX10" fmla="*/ 1907477 w 2060543"/>
                    <a:gd name="connsiteY10" fmla="*/ 12573 h 1290066"/>
                    <a:gd name="connsiteX11" fmla="*/ 2060543 w 2060543"/>
                    <a:gd name="connsiteY11" fmla="*/ 164402 h 1290066"/>
                    <a:gd name="connsiteX12" fmla="*/ 1907477 w 2060543"/>
                    <a:gd name="connsiteY12" fmla="*/ 316135 h 1290066"/>
                    <a:gd name="connsiteX13" fmla="*/ 1479995 w 2060543"/>
                    <a:gd name="connsiteY13" fmla="*/ 316135 h 1290066"/>
                    <a:gd name="connsiteX14" fmla="*/ 1419511 w 2060543"/>
                    <a:gd name="connsiteY14" fmla="*/ 358902 h 1290066"/>
                    <a:gd name="connsiteX15" fmla="*/ 1273683 w 2060543"/>
                    <a:gd name="connsiteY15" fmla="*/ 831723 h 1290066"/>
                    <a:gd name="connsiteX16" fmla="*/ 650748 w 2060543"/>
                    <a:gd name="connsiteY16" fmla="*/ 1290066 h 1290066"/>
                    <a:gd name="connsiteX17" fmla="*/ 0 w 2060543"/>
                    <a:gd name="connsiteY17" fmla="*/ 645033 h 1290066"/>
                    <a:gd name="connsiteX18" fmla="*/ 650653 w 2060543"/>
                    <a:gd name="connsiteY18" fmla="*/ 0 h 1290066"/>
                    <a:gd name="connsiteX19" fmla="*/ 993362 w 2060543"/>
                    <a:gd name="connsiteY19" fmla="*/ 96679 h 1290066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  <a:cxn ang="0">
                      <a:pos x="connsiteX11" y="connsiteY11"/>
                    </a:cxn>
                    <a:cxn ang="0">
                      <a:pos x="connsiteX12" y="connsiteY12"/>
                    </a:cxn>
                    <a:cxn ang="0">
                      <a:pos x="connsiteX13" y="connsiteY13"/>
                    </a:cxn>
                    <a:cxn ang="0">
                      <a:pos x="connsiteX14" y="connsiteY14"/>
                    </a:cxn>
                    <a:cxn ang="0">
                      <a:pos x="connsiteX15" y="connsiteY15"/>
                    </a:cxn>
                    <a:cxn ang="0">
                      <a:pos x="connsiteX16" y="connsiteY16"/>
                    </a:cxn>
                    <a:cxn ang="0">
                      <a:pos x="connsiteX17" y="connsiteY17"/>
                    </a:cxn>
                    <a:cxn ang="0">
                      <a:pos x="connsiteX18" y="connsiteY18"/>
                    </a:cxn>
                    <a:cxn ang="0">
                      <a:pos x="connsiteX19" y="connsiteY19"/>
                    </a:cxn>
                  </a:cxnLst>
                  <a:rect l="l" t="t" r="r" b="b"/>
                  <a:pathLst>
                    <a:path w="2060543" h="1290066">
                      <a:moveTo>
                        <a:pt x="993362" y="96774"/>
                      </a:moveTo>
                      <a:cubicBezTo>
                        <a:pt x="1038511" y="123158"/>
                        <a:pt x="1067372" y="171926"/>
                        <a:pt x="1067372" y="227457"/>
                      </a:cubicBezTo>
                      <a:cubicBezTo>
                        <a:pt x="1067372" y="311468"/>
                        <a:pt x="998696" y="379381"/>
                        <a:pt x="914210" y="379381"/>
                      </a:cubicBezTo>
                      <a:cubicBezTo>
                        <a:pt x="883730" y="379381"/>
                        <a:pt x="855726" y="369665"/>
                        <a:pt x="831628" y="354330"/>
                      </a:cubicBezTo>
                      <a:cubicBezTo>
                        <a:pt x="778764" y="322231"/>
                        <a:pt x="717042" y="303657"/>
                        <a:pt x="650748" y="303657"/>
                      </a:cubicBezTo>
                      <a:cubicBezTo>
                        <a:pt x="460343" y="303657"/>
                        <a:pt x="306229" y="456533"/>
                        <a:pt x="306229" y="645128"/>
                      </a:cubicBezTo>
                      <a:cubicBezTo>
                        <a:pt x="306229" y="833723"/>
                        <a:pt x="460343" y="986885"/>
                        <a:pt x="650748" y="986885"/>
                      </a:cubicBezTo>
                      <a:cubicBezTo>
                        <a:pt x="806863" y="986885"/>
                        <a:pt x="937832" y="886111"/>
                        <a:pt x="980408" y="745141"/>
                      </a:cubicBezTo>
                      <a:lnTo>
                        <a:pt x="1173766" y="118205"/>
                      </a:lnTo>
                      <a:cubicBezTo>
                        <a:pt x="1193387" y="56959"/>
                        <a:pt x="1252157" y="12573"/>
                        <a:pt x="1320165" y="12573"/>
                      </a:cubicBezTo>
                      <a:lnTo>
                        <a:pt x="1907477" y="12573"/>
                      </a:lnTo>
                      <a:cubicBezTo>
                        <a:pt x="1991868" y="12573"/>
                        <a:pt x="2060543" y="80486"/>
                        <a:pt x="2060543" y="164402"/>
                      </a:cubicBezTo>
                      <a:cubicBezTo>
                        <a:pt x="2060543" y="248317"/>
                        <a:pt x="1991963" y="316135"/>
                        <a:pt x="1907477" y="316135"/>
                      </a:cubicBezTo>
                      <a:lnTo>
                        <a:pt x="1479995" y="316135"/>
                      </a:lnTo>
                      <a:cubicBezTo>
                        <a:pt x="1452086" y="316135"/>
                        <a:pt x="1427988" y="334137"/>
                        <a:pt x="1419511" y="358902"/>
                      </a:cubicBezTo>
                      <a:lnTo>
                        <a:pt x="1273683" y="831723"/>
                      </a:lnTo>
                      <a:cubicBezTo>
                        <a:pt x="1193006" y="1096994"/>
                        <a:pt x="944499" y="1290066"/>
                        <a:pt x="650748" y="1290066"/>
                      </a:cubicBezTo>
                      <a:cubicBezTo>
                        <a:pt x="291179" y="1290257"/>
                        <a:pt x="0" y="1001459"/>
                        <a:pt x="0" y="645033"/>
                      </a:cubicBezTo>
                      <a:cubicBezTo>
                        <a:pt x="0" y="288608"/>
                        <a:pt x="291179" y="0"/>
                        <a:pt x="650653" y="0"/>
                      </a:cubicBezTo>
                      <a:cubicBezTo>
                        <a:pt x="776383" y="0"/>
                        <a:pt x="893636" y="35243"/>
                        <a:pt x="993362" y="96679"/>
                      </a:cubicBezTo>
                    </a:path>
                  </a:pathLst>
                </a:custGeom>
                <a:solidFill>
                  <a:schemeClr val="bg1"/>
                </a:solidFill>
                <a:ln w="9525" cap="flat">
                  <a:noFill/>
                  <a:prstDash val="solid"/>
                  <a:miter/>
                </a:ln>
              </xdr:spPr>
              <xdr:txBody>
                <a:bodyPr wrap="square" rtlCol="0" anchor="ctr"/>
                <a:lstStyle>
                  <a:defPPr>
                    <a:defRPr lang="pt-BR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pt-BR"/>
                </a:p>
              </xdr:txBody>
            </xdr:sp>
            <xdr:sp macro="" textlink="">
              <xdr:nvSpPr>
                <xdr:cNvPr id="79" name="Forma Livre: Forma 127">
                  <a:extLst>
                    <a:ext uri="{FF2B5EF4-FFF2-40B4-BE49-F238E27FC236}">
                      <a16:creationId xmlns:a16="http://schemas.microsoft.com/office/drawing/2014/main" id="{873D7924-6394-6556-D689-31C051A01E5D}"/>
                    </a:ext>
                  </a:extLst>
                </xdr:cNvPr>
                <xdr:cNvSpPr/>
              </xdr:nvSpPr>
              <xdr:spPr>
                <a:xfrm>
                  <a:off x="7363207" y="543218"/>
                  <a:ext cx="2200941" cy="1290192"/>
                </a:xfrm>
                <a:custGeom>
                  <a:avLst/>
                  <a:gdLst>
                    <a:gd name="connsiteX0" fmla="*/ 640175 w 2200941"/>
                    <a:gd name="connsiteY0" fmla="*/ 929576 h 1290192"/>
                    <a:gd name="connsiteX1" fmla="*/ 640366 w 2200941"/>
                    <a:gd name="connsiteY1" fmla="*/ 929005 h 1290192"/>
                    <a:gd name="connsiteX2" fmla="*/ 892683 w 2200941"/>
                    <a:gd name="connsiteY2" fmla="*/ 109855 h 1290192"/>
                    <a:gd name="connsiteX3" fmla="*/ 1039654 w 2200941"/>
                    <a:gd name="connsiteY3" fmla="*/ 508 h 1290192"/>
                    <a:gd name="connsiteX4" fmla="*/ 1053560 w 2200941"/>
                    <a:gd name="connsiteY4" fmla="*/ 127 h 1290192"/>
                    <a:gd name="connsiteX5" fmla="*/ 1071943 w 2200941"/>
                    <a:gd name="connsiteY5" fmla="*/ 127 h 1290192"/>
                    <a:gd name="connsiteX6" fmla="*/ 1217962 w 2200941"/>
                    <a:gd name="connsiteY6" fmla="*/ 106807 h 1290192"/>
                    <a:gd name="connsiteX7" fmla="*/ 1391984 w 2200941"/>
                    <a:gd name="connsiteY7" fmla="*/ 671735 h 1290192"/>
                    <a:gd name="connsiteX8" fmla="*/ 1564386 w 2200941"/>
                    <a:gd name="connsiteY8" fmla="*/ 111855 h 1290192"/>
                    <a:gd name="connsiteX9" fmla="*/ 1711928 w 2200941"/>
                    <a:gd name="connsiteY9" fmla="*/ 603 h 1290192"/>
                    <a:gd name="connsiteX10" fmla="*/ 1725930 w 2200941"/>
                    <a:gd name="connsiteY10" fmla="*/ 413 h 1290192"/>
                    <a:gd name="connsiteX11" fmla="*/ 1744027 w 2200941"/>
                    <a:gd name="connsiteY11" fmla="*/ 603 h 1290192"/>
                    <a:gd name="connsiteX12" fmla="*/ 1890522 w 2200941"/>
                    <a:gd name="connsiteY12" fmla="*/ 107283 h 1290192"/>
                    <a:gd name="connsiteX13" fmla="*/ 2193322 w 2200941"/>
                    <a:gd name="connsiteY13" fmla="*/ 1091121 h 1290192"/>
                    <a:gd name="connsiteX14" fmla="*/ 2200942 w 2200941"/>
                    <a:gd name="connsiteY14" fmla="*/ 1138365 h 1290192"/>
                    <a:gd name="connsiteX15" fmla="*/ 2047780 w 2200941"/>
                    <a:gd name="connsiteY15" fmla="*/ 1290098 h 1290192"/>
                    <a:gd name="connsiteX16" fmla="*/ 1901476 w 2200941"/>
                    <a:gd name="connsiteY16" fmla="*/ 1183418 h 1290192"/>
                    <a:gd name="connsiteX17" fmla="*/ 1727930 w 2200941"/>
                    <a:gd name="connsiteY17" fmla="*/ 620109 h 1290192"/>
                    <a:gd name="connsiteX18" fmla="*/ 1553718 w 2200941"/>
                    <a:gd name="connsiteY18" fmla="*/ 1185609 h 1290192"/>
                    <a:gd name="connsiteX19" fmla="*/ 1408081 w 2200941"/>
                    <a:gd name="connsiteY19" fmla="*/ 1290193 h 1290192"/>
                    <a:gd name="connsiteX20" fmla="*/ 1389602 w 2200941"/>
                    <a:gd name="connsiteY20" fmla="*/ 1290193 h 1290192"/>
                    <a:gd name="connsiteX21" fmla="*/ 1375601 w 2200941"/>
                    <a:gd name="connsiteY21" fmla="*/ 1289812 h 1290192"/>
                    <a:gd name="connsiteX22" fmla="*/ 1229582 w 2200941"/>
                    <a:gd name="connsiteY22" fmla="*/ 1183513 h 1290192"/>
                    <a:gd name="connsiteX23" fmla="*/ 1055846 w 2200941"/>
                    <a:gd name="connsiteY23" fmla="*/ 619443 h 1290192"/>
                    <a:gd name="connsiteX24" fmla="*/ 886873 w 2200941"/>
                    <a:gd name="connsiteY24" fmla="*/ 1167702 h 1290192"/>
                    <a:gd name="connsiteX25" fmla="*/ 740188 w 2200941"/>
                    <a:gd name="connsiteY25" fmla="*/ 1276953 h 1290192"/>
                    <a:gd name="connsiteX26" fmla="*/ 152971 w 2200941"/>
                    <a:gd name="connsiteY26" fmla="*/ 1276953 h 1290192"/>
                    <a:gd name="connsiteX27" fmla="*/ 0 w 2200941"/>
                    <a:gd name="connsiteY27" fmla="*/ 1125887 h 1290192"/>
                    <a:gd name="connsiteX28" fmla="*/ 153162 w 2200941"/>
                    <a:gd name="connsiteY28" fmla="*/ 974153 h 1290192"/>
                    <a:gd name="connsiteX29" fmla="*/ 579310 w 2200941"/>
                    <a:gd name="connsiteY29" fmla="*/ 974153 h 1290192"/>
                    <a:gd name="connsiteX30" fmla="*/ 640175 w 2200941"/>
                    <a:gd name="connsiteY30" fmla="*/ 929767 h 1290192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  <a:cxn ang="0">
                      <a:pos x="connsiteX11" y="connsiteY11"/>
                    </a:cxn>
                    <a:cxn ang="0">
                      <a:pos x="connsiteX12" y="connsiteY12"/>
                    </a:cxn>
                    <a:cxn ang="0">
                      <a:pos x="connsiteX13" y="connsiteY13"/>
                    </a:cxn>
                    <a:cxn ang="0">
                      <a:pos x="connsiteX14" y="connsiteY14"/>
                    </a:cxn>
                    <a:cxn ang="0">
                      <a:pos x="connsiteX15" y="connsiteY15"/>
                    </a:cxn>
                    <a:cxn ang="0">
                      <a:pos x="connsiteX16" y="connsiteY16"/>
                    </a:cxn>
                    <a:cxn ang="0">
                      <a:pos x="connsiteX17" y="connsiteY17"/>
                    </a:cxn>
                    <a:cxn ang="0">
                      <a:pos x="connsiteX18" y="connsiteY18"/>
                    </a:cxn>
                    <a:cxn ang="0">
                      <a:pos x="connsiteX19" y="connsiteY19"/>
                    </a:cxn>
                    <a:cxn ang="0">
                      <a:pos x="connsiteX20" y="connsiteY20"/>
                    </a:cxn>
                    <a:cxn ang="0">
                      <a:pos x="connsiteX21" y="connsiteY21"/>
                    </a:cxn>
                    <a:cxn ang="0">
                      <a:pos x="connsiteX22" y="connsiteY22"/>
                    </a:cxn>
                    <a:cxn ang="0">
                      <a:pos x="connsiteX23" y="connsiteY23"/>
                    </a:cxn>
                    <a:cxn ang="0">
                      <a:pos x="connsiteX24" y="connsiteY24"/>
                    </a:cxn>
                    <a:cxn ang="0">
                      <a:pos x="connsiteX25" y="connsiteY25"/>
                    </a:cxn>
                    <a:cxn ang="0">
                      <a:pos x="connsiteX26" y="connsiteY26"/>
                    </a:cxn>
                    <a:cxn ang="0">
                      <a:pos x="connsiteX27" y="connsiteY27"/>
                    </a:cxn>
                    <a:cxn ang="0">
                      <a:pos x="connsiteX28" y="connsiteY28"/>
                    </a:cxn>
                    <a:cxn ang="0">
                      <a:pos x="connsiteX29" y="connsiteY29"/>
                    </a:cxn>
                    <a:cxn ang="0">
                      <a:pos x="connsiteX30" y="connsiteY30"/>
                    </a:cxn>
                  </a:cxnLst>
                  <a:rect l="l" t="t" r="r" b="b"/>
                  <a:pathLst>
                    <a:path w="2200941" h="1290192">
                      <a:moveTo>
                        <a:pt x="640175" y="929576"/>
                      </a:moveTo>
                      <a:lnTo>
                        <a:pt x="640366" y="929005"/>
                      </a:lnTo>
                      <a:lnTo>
                        <a:pt x="892683" y="109855"/>
                      </a:lnTo>
                      <a:cubicBezTo>
                        <a:pt x="911257" y="46704"/>
                        <a:pt x="969931" y="508"/>
                        <a:pt x="1039654" y="508"/>
                      </a:cubicBezTo>
                      <a:cubicBezTo>
                        <a:pt x="1044416" y="508"/>
                        <a:pt x="1048036" y="127"/>
                        <a:pt x="1053560" y="127"/>
                      </a:cubicBezTo>
                      <a:cubicBezTo>
                        <a:pt x="1060799" y="-159"/>
                        <a:pt x="1065752" y="127"/>
                        <a:pt x="1071943" y="127"/>
                      </a:cubicBezTo>
                      <a:cubicBezTo>
                        <a:pt x="1140523" y="127"/>
                        <a:pt x="1198531" y="45085"/>
                        <a:pt x="1217962" y="106807"/>
                      </a:cubicBezTo>
                      <a:lnTo>
                        <a:pt x="1391984" y="671735"/>
                      </a:lnTo>
                      <a:lnTo>
                        <a:pt x="1564386" y="111855"/>
                      </a:lnTo>
                      <a:cubicBezTo>
                        <a:pt x="1582579" y="47943"/>
                        <a:pt x="1641729" y="603"/>
                        <a:pt x="1711928" y="603"/>
                      </a:cubicBezTo>
                      <a:cubicBezTo>
                        <a:pt x="1716595" y="603"/>
                        <a:pt x="1720405" y="413"/>
                        <a:pt x="1725930" y="413"/>
                      </a:cubicBezTo>
                      <a:cubicBezTo>
                        <a:pt x="1732883" y="413"/>
                        <a:pt x="1737836" y="603"/>
                        <a:pt x="1744027" y="603"/>
                      </a:cubicBezTo>
                      <a:cubicBezTo>
                        <a:pt x="1812798" y="603"/>
                        <a:pt x="1870805" y="45466"/>
                        <a:pt x="1890522" y="107283"/>
                      </a:cubicBezTo>
                      <a:lnTo>
                        <a:pt x="2193322" y="1091121"/>
                      </a:lnTo>
                      <a:cubicBezTo>
                        <a:pt x="2198275" y="1105980"/>
                        <a:pt x="2200942" y="1121886"/>
                        <a:pt x="2200942" y="1138365"/>
                      </a:cubicBezTo>
                      <a:cubicBezTo>
                        <a:pt x="2200942" y="1222280"/>
                        <a:pt x="2132457" y="1290098"/>
                        <a:pt x="2047780" y="1290098"/>
                      </a:cubicBezTo>
                      <a:cubicBezTo>
                        <a:pt x="1979200" y="1290098"/>
                        <a:pt x="1920907" y="1245330"/>
                        <a:pt x="1901476" y="1183418"/>
                      </a:cubicBezTo>
                      <a:lnTo>
                        <a:pt x="1727930" y="620109"/>
                      </a:lnTo>
                      <a:lnTo>
                        <a:pt x="1553718" y="1185609"/>
                      </a:lnTo>
                      <a:cubicBezTo>
                        <a:pt x="1532763" y="1244378"/>
                        <a:pt x="1474946" y="1290193"/>
                        <a:pt x="1408081" y="1290193"/>
                      </a:cubicBezTo>
                      <a:lnTo>
                        <a:pt x="1389602" y="1290193"/>
                      </a:lnTo>
                      <a:cubicBezTo>
                        <a:pt x="1384173" y="1289907"/>
                        <a:pt x="1380363" y="1289812"/>
                        <a:pt x="1375601" y="1289812"/>
                      </a:cubicBezTo>
                      <a:cubicBezTo>
                        <a:pt x="1307020" y="1289812"/>
                        <a:pt x="1249204" y="1245140"/>
                        <a:pt x="1229582" y="1183513"/>
                      </a:cubicBezTo>
                      <a:lnTo>
                        <a:pt x="1055846" y="619443"/>
                      </a:lnTo>
                      <a:lnTo>
                        <a:pt x="886873" y="1167702"/>
                      </a:lnTo>
                      <a:cubicBezTo>
                        <a:pt x="868299" y="1230852"/>
                        <a:pt x="809530" y="1276953"/>
                        <a:pt x="740188" y="1276953"/>
                      </a:cubicBezTo>
                      <a:lnTo>
                        <a:pt x="152971" y="1276953"/>
                      </a:lnTo>
                      <a:cubicBezTo>
                        <a:pt x="68485" y="1276953"/>
                        <a:pt x="0" y="1209897"/>
                        <a:pt x="0" y="1125887"/>
                      </a:cubicBezTo>
                      <a:cubicBezTo>
                        <a:pt x="0" y="1041876"/>
                        <a:pt x="68485" y="974153"/>
                        <a:pt x="153162" y="974153"/>
                      </a:cubicBezTo>
                      <a:lnTo>
                        <a:pt x="579310" y="974153"/>
                      </a:lnTo>
                      <a:cubicBezTo>
                        <a:pt x="607790" y="974153"/>
                        <a:pt x="632174" y="955580"/>
                        <a:pt x="640175" y="929767"/>
                      </a:cubicBezTo>
                    </a:path>
                  </a:pathLst>
                </a:custGeom>
                <a:solidFill>
                  <a:schemeClr val="bg1"/>
                </a:solidFill>
                <a:ln w="9525" cap="flat">
                  <a:noFill/>
                  <a:prstDash val="solid"/>
                  <a:miter/>
                </a:ln>
              </xdr:spPr>
              <xdr:txBody>
                <a:bodyPr wrap="square" rtlCol="0" anchor="ctr"/>
                <a:lstStyle>
                  <a:defPPr>
                    <a:defRPr lang="pt-BR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pt-BR"/>
                </a:p>
              </xdr:txBody>
            </xdr:sp>
          </xdr:grpSp>
        </xdr:grpSp>
      </xdr:grpSp>
      <xdr:sp macro="" textlink="">
        <xdr:nvSpPr>
          <xdr:cNvPr id="80" name="CaixaDeTexto 128">
            <a:extLst>
              <a:ext uri="{FF2B5EF4-FFF2-40B4-BE49-F238E27FC236}">
                <a16:creationId xmlns:a16="http://schemas.microsoft.com/office/drawing/2014/main" id="{D8E2BB82-B2A6-489B-B1F9-4F242960DA02}"/>
              </a:ext>
              <a:ext uri="{147F2762-F138-4A5C-976F-8EAC2B608ADB}">
                <a16:predDERef xmlns:a16="http://schemas.microsoft.com/office/drawing/2014/main" pred="{00000000-0008-0000-0000-000021000000}"/>
              </a:ext>
            </a:extLst>
          </xdr:cNvPr>
          <xdr:cNvSpPr txBox="1"/>
        </xdr:nvSpPr>
        <xdr:spPr>
          <a:xfrm>
            <a:off x="2317092" y="363424"/>
            <a:ext cx="8072001" cy="65322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r>
              <a:rPr lang="en-US" sz="3600" b="1">
                <a:solidFill>
                  <a:schemeClr val="bg1"/>
                </a:solidFill>
                <a:latin typeface="+mj-lt"/>
                <a:ea typeface="+mj-lt"/>
                <a:cs typeface="+mj-lt"/>
              </a:rPr>
              <a:t>ALLOWED</a:t>
            </a:r>
            <a:r>
              <a:rPr lang="en-US" sz="3600" b="1" baseline="0">
                <a:solidFill>
                  <a:schemeClr val="bg1"/>
                </a:solidFill>
                <a:latin typeface="+mj-lt"/>
                <a:ea typeface="+mj-lt"/>
                <a:cs typeface="+mj-lt"/>
              </a:rPr>
              <a:t> ANUAL REVENUE - RAP</a:t>
            </a:r>
            <a:endParaRPr lang="en-US" sz="3600" b="1">
              <a:solidFill>
                <a:schemeClr val="bg1"/>
              </a:solidFill>
              <a:latin typeface="+mj-lt"/>
              <a:ea typeface="+mj-lt"/>
              <a:cs typeface="+mj-lt"/>
            </a:endParaRPr>
          </a:p>
        </xdr:txBody>
      </xdr:sp>
      <xdr:grpSp>
        <xdr:nvGrpSpPr>
          <xdr:cNvPr id="85" name="Agrupar 129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79F0FA8F-01A8-4376-8E98-5B7380221EE6}"/>
              </a:ext>
            </a:extLst>
          </xdr:cNvPr>
          <xdr:cNvGrpSpPr/>
        </xdr:nvGrpSpPr>
        <xdr:grpSpPr>
          <a:xfrm>
            <a:off x="10047151" y="374631"/>
            <a:ext cx="1234217" cy="1098183"/>
            <a:chOff x="8023397" y="421255"/>
            <a:chExt cx="1087484" cy="747926"/>
          </a:xfrm>
        </xdr:grpSpPr>
        <xdr:sp macro="" textlink="">
          <xdr:nvSpPr>
            <xdr:cNvPr id="86" name="Seta para a Direita 10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160355E2-8992-BC45-5BD0-7A461EF6359E}"/>
                </a:ext>
              </a:extLst>
            </xdr:cNvPr>
            <xdr:cNvSpPr/>
          </xdr:nvSpPr>
          <xdr:spPr>
            <a:xfrm rot="10800000">
              <a:off x="8023397" y="421255"/>
              <a:ext cx="696828" cy="376116"/>
            </a:xfrm>
            <a:prstGeom prst="rightArrow">
              <a:avLst>
                <a:gd name="adj1" fmla="val 53502"/>
                <a:gd name="adj2" fmla="val 45694"/>
              </a:avLst>
            </a:prstGeom>
            <a:solidFill>
              <a:srgbClr val="B8E53E"/>
            </a:solidFill>
            <a:ln w="9525" cap="flat" cmpd="sng" algn="ctr">
              <a:solidFill>
                <a:srgbClr val="00744D"/>
              </a:solidFill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1050" b="0" i="0" u="none" strike="noStrike" kern="0" cap="none" spc="0" normalizeH="0" baseline="0" noProof="0">
                <a:ln>
                  <a:noFill/>
                </a:ln>
                <a:solidFill>
                  <a:sysClr val="window" lastClr="FFFFFF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  <xdr:sp macro="" textlink="">
          <xdr:nvSpPr>
            <xdr:cNvPr id="87" name="Retângulo Arredondado 9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22632344-6379-E493-0834-69231E4390CA}"/>
                </a:ext>
              </a:extLst>
            </xdr:cNvPr>
            <xdr:cNvSpPr/>
          </xdr:nvSpPr>
          <xdr:spPr>
            <a:xfrm>
              <a:off x="8091654" y="474590"/>
              <a:ext cx="1019227" cy="694591"/>
            </a:xfrm>
            <a:prstGeom prst="roundRect">
              <a:avLst>
                <a:gd name="adj" fmla="val 9474"/>
              </a:avLst>
            </a:prstGeom>
            <a:noFill/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pt-BR" sz="1400" b="1" i="0" u="none" strike="noStrike" kern="0" cap="none" spc="0" normalizeH="0" baseline="0">
                  <a:ln>
                    <a:noFill/>
                  </a:ln>
                  <a:solidFill>
                    <a:srgbClr val="00744D"/>
                  </a:solidFill>
                  <a:effectLst/>
                  <a:uLnTx/>
                  <a:uFillTx/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INDEX</a:t>
              </a:r>
              <a:endParaRPr kumimoji="0" lang="pt-BR" sz="800" b="1" i="0" u="none" strike="noStrike" kern="0" cap="none" spc="0" normalizeH="0" baseline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  <a:p>
              <a:pPr marL="0" marR="0" lvl="0" indent="0" algn="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800" b="1" i="0" u="none" strike="noStrike" kern="0" cap="none" spc="0" normalizeH="0" baseline="0" noProof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</xdr:txBody>
        </xdr:sp>
      </xdr:grpSp>
      <xdr:sp macro="" textlink="">
        <xdr:nvSpPr>
          <xdr:cNvPr id="88" name="CaixaDeTexto 132">
            <a:extLst>
              <a:ext uri="{FF2B5EF4-FFF2-40B4-BE49-F238E27FC236}">
                <a16:creationId xmlns:a16="http://schemas.microsoft.com/office/drawing/2014/main" id="{660E99A5-12F6-4AF6-867C-DB7EB27BF7C4}"/>
              </a:ext>
            </a:extLst>
          </xdr:cNvPr>
          <xdr:cNvSpPr txBox="1"/>
        </xdr:nvSpPr>
        <xdr:spPr>
          <a:xfrm>
            <a:off x="147233" y="561048"/>
            <a:ext cx="5499693" cy="188980"/>
          </a:xfrm>
          <a:prstGeom prst="rect">
            <a:avLst/>
          </a:prstGeom>
          <a:noFill/>
        </xdr:spPr>
        <xdr:txBody>
          <a:bodyPr wrap="square">
            <a:no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rtl="0"/>
            <a:r>
              <a:rPr kumimoji="0" lang="en-US" sz="2000" b="1" i="0" u="none" strike="noStrike" kern="0" cap="none" spc="0" normalizeH="0" baseline="0">
                <a:ln>
                  <a:noFill/>
                </a:ln>
                <a:solidFill>
                  <a:srgbClr val="006C21"/>
                </a:solidFill>
                <a:effectLst/>
                <a:uLnTx/>
                <a:uFillTx/>
                <a:latin typeface="Bradley Hand ITC" panose="03070402050302030203" pitchFamily="66" charset="0"/>
                <a:cs typeface="Dreaming Outloud Script Pro" panose="020B0604020202020204" pitchFamily="66" charset="0"/>
              </a:rPr>
              <a:t>Transf    rming lives   </a:t>
            </a:r>
          </a:p>
          <a:p>
            <a:pPr rtl="0"/>
            <a:r>
              <a:rPr kumimoji="0" lang="en-US" sz="2000" b="1" i="0" u="none" strike="noStrike" kern="0" cap="none" spc="0" normalizeH="0" baseline="0">
                <a:ln>
                  <a:noFill/>
                </a:ln>
                <a:solidFill>
                  <a:srgbClr val="006C21"/>
                </a:solidFill>
                <a:effectLst/>
                <a:uLnTx/>
                <a:uFillTx/>
                <a:latin typeface="Bradley Hand ITC" panose="03070402050302030203" pitchFamily="66" charset="0"/>
                <a:cs typeface="Dreaming Outloud Script Pro" panose="020B0604020202020204" pitchFamily="66" charset="0"/>
              </a:rPr>
              <a:t>with our energy</a:t>
            </a:r>
            <a:endParaRPr lang="en-US" sz="2000" b="1" kern="0">
              <a:solidFill>
                <a:srgbClr val="006C21"/>
              </a:solidFill>
              <a:latin typeface="Bradley Hand ITC" panose="03070402050302030203" pitchFamily="66" charset="0"/>
              <a:cs typeface="Dreaming Outloud Script Pro" panose="020B0604020202020204" pitchFamily="66" charset="0"/>
            </a:endParaRPr>
          </a:p>
        </xdr:txBody>
      </xdr:sp>
      <xdr:pic>
        <xdr:nvPicPr>
          <xdr:cNvPr id="89" name="Imagem 133">
            <a:extLst>
              <a:ext uri="{FF2B5EF4-FFF2-40B4-BE49-F238E27FC236}">
                <a16:creationId xmlns:a16="http://schemas.microsoft.com/office/drawing/2014/main" id="{B0EF3480-97D4-4563-A7A5-7BEBF1A192E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6">
            <a:extLst>
              <a:ext uri="{BEBA8EAE-BF5A-486C-A8C5-ECC9F3942E4B}">
                <a14:imgProps xmlns:a14="http://schemas.microsoft.com/office/drawing/2010/main">
                  <a14:imgLayer r:embed="rId7">
                    <a14:imgEffect>
                      <a14:backgroundRemoval t="10000" b="90000" l="10000" r="90000">
                        <a14:foregroundMark x1="66667" y1="19048" x2="63636" y2="23810"/>
                        <a14:foregroundMark x1="51515" y1="23810" x2="54545" y2="80952"/>
                        <a14:foregroundMark x1="87879" y1="42857" x2="15152" y2="38095"/>
                      </a14:backgroundRemoval>
                    </a14:imgEffect>
                  </a14:imgLayer>
                </a14:imgProps>
              </a:ext>
            </a:extLst>
          </a:blip>
          <a:stretch>
            <a:fillRect/>
          </a:stretch>
        </xdr:blipFill>
        <xdr:spPr>
          <a:xfrm flipH="1">
            <a:off x="1087707" y="712535"/>
            <a:ext cx="102531" cy="103623"/>
          </a:xfrm>
          <a:prstGeom prst="rect">
            <a:avLst/>
          </a:prstGeom>
        </xdr:spPr>
      </xdr:pic>
      <xdr:sp macro="" textlink="">
        <xdr:nvSpPr>
          <xdr:cNvPr id="90" name="Retângulo: Cantos Arredondados 134">
            <a:extLst>
              <a:ext uri="{FF2B5EF4-FFF2-40B4-BE49-F238E27FC236}">
                <a16:creationId xmlns:a16="http://schemas.microsoft.com/office/drawing/2014/main" id="{F949B356-23D3-45F0-A1C8-226CF2BB4304}"/>
              </a:ext>
            </a:extLst>
          </xdr:cNvPr>
          <xdr:cNvSpPr/>
        </xdr:nvSpPr>
        <xdr:spPr>
          <a:xfrm>
            <a:off x="983593" y="706725"/>
            <a:ext cx="215396" cy="115192"/>
          </a:xfrm>
          <a:prstGeom prst="roundRect">
            <a:avLst>
              <a:gd name="adj" fmla="val 42451"/>
            </a:avLst>
          </a:prstGeom>
          <a:noFill/>
          <a:ln w="12700" cap="flat" cmpd="sng" algn="ctr">
            <a:solidFill>
              <a:srgbClr val="006C21"/>
            </a:solidFill>
            <a:prstDash val="solid"/>
            <a:miter lim="800000"/>
          </a:ln>
          <a:effectLst/>
        </xdr:spPr>
        <xdr:txBody>
          <a:bodyPr wrap="square" rtlCol="0" anchor="ctr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en-US" sz="1100" b="0" i="0" u="none" strike="noStrike" kern="0" cap="none" spc="0" normalizeH="0" baseline="0">
              <a:ln>
                <a:noFill/>
              </a:ln>
              <a:solidFill>
                <a:srgbClr val="0033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endParaRPr>
          </a:p>
        </xdr:txBody>
      </xdr:sp>
    </xdr:grp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11195</xdr:colOff>
      <xdr:row>0</xdr:row>
      <xdr:rowOff>11202</xdr:rowOff>
    </xdr:from>
    <xdr:to>
      <xdr:col>6</xdr:col>
      <xdr:colOff>127777</xdr:colOff>
      <xdr:row>5</xdr:row>
      <xdr:rowOff>114300</xdr:rowOff>
    </xdr:to>
    <xdr:sp macro="" textlink="">
      <xdr:nvSpPr>
        <xdr:cNvPr id="10" name="Retângulo 9">
          <a:extLst>
            <a:ext uri="{FF2B5EF4-FFF2-40B4-BE49-F238E27FC236}">
              <a16:creationId xmlns:a16="http://schemas.microsoft.com/office/drawing/2014/main" id="{068D3DC8-C938-E6A9-A9E5-EA5E4EA3145C}"/>
            </a:ext>
          </a:extLst>
        </xdr:cNvPr>
        <xdr:cNvSpPr/>
      </xdr:nvSpPr>
      <xdr:spPr>
        <a:xfrm>
          <a:off x="11195" y="11202"/>
          <a:ext cx="8203307" cy="1055598"/>
        </a:xfrm>
        <a:prstGeom prst="rect">
          <a:avLst/>
        </a:prstGeom>
        <a:gradFill flip="none" rotWithShape="1">
          <a:gsLst>
            <a:gs pos="14536">
              <a:srgbClr val="B8E53E"/>
            </a:gs>
            <a:gs pos="1000">
              <a:srgbClr val="D7F83C"/>
            </a:gs>
            <a:gs pos="95000">
              <a:srgbClr val="00744D"/>
            </a:gs>
          </a:gsLst>
          <a:lin ang="16200000" scaled="1"/>
          <a:tileRect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pt-BR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pt-BR"/>
        </a:p>
      </xdr:txBody>
    </xdr:sp>
    <xdr:clientData/>
  </xdr:twoCellAnchor>
  <xdr:twoCellAnchor>
    <xdr:from>
      <xdr:col>0</xdr:col>
      <xdr:colOff>123926</xdr:colOff>
      <xdr:row>0</xdr:row>
      <xdr:rowOff>120591</xdr:rowOff>
    </xdr:from>
    <xdr:to>
      <xdr:col>1</xdr:col>
      <xdr:colOff>602444</xdr:colOff>
      <xdr:row>2</xdr:row>
      <xdr:rowOff>34174</xdr:rowOff>
    </xdr:to>
    <xdr:grpSp>
      <xdr:nvGrpSpPr>
        <xdr:cNvPr id="12" name="Agrupar 11">
          <a:extLst>
            <a:ext uri="{FF2B5EF4-FFF2-40B4-BE49-F238E27FC236}">
              <a16:creationId xmlns:a16="http://schemas.microsoft.com/office/drawing/2014/main" id="{A9037C51-0283-443F-F1CE-0B7F5FEE8F41}"/>
            </a:ext>
          </a:extLst>
        </xdr:cNvPr>
        <xdr:cNvGrpSpPr/>
      </xdr:nvGrpSpPr>
      <xdr:grpSpPr>
        <a:xfrm>
          <a:off x="123926" y="120591"/>
          <a:ext cx="1139665" cy="294583"/>
          <a:chOff x="6118195" y="543218"/>
          <a:chExt cx="5181503" cy="1290478"/>
        </a:xfrm>
      </xdr:grpSpPr>
      <xdr:sp macro="" textlink="">
        <xdr:nvSpPr>
          <xdr:cNvPr id="18" name="Forma Livre: Forma 17">
            <a:extLst>
              <a:ext uri="{FF2B5EF4-FFF2-40B4-BE49-F238E27FC236}">
                <a16:creationId xmlns:a16="http://schemas.microsoft.com/office/drawing/2014/main" id="{2E906D5C-851E-8FB5-C21C-AE48B10C25BC}"/>
              </a:ext>
            </a:extLst>
          </xdr:cNvPr>
          <xdr:cNvSpPr/>
        </xdr:nvSpPr>
        <xdr:spPr>
          <a:xfrm>
            <a:off x="7513226" y="1037121"/>
            <a:ext cx="513968" cy="303752"/>
          </a:xfrm>
          <a:custGeom>
            <a:avLst/>
            <a:gdLst>
              <a:gd name="connsiteX0" fmla="*/ 153257 w 513968"/>
              <a:gd name="connsiteY0" fmla="*/ 95 h 303752"/>
              <a:gd name="connsiteX1" fmla="*/ 0 w 513968"/>
              <a:gd name="connsiteY1" fmla="*/ 151829 h 303752"/>
              <a:gd name="connsiteX2" fmla="*/ 152971 w 513968"/>
              <a:gd name="connsiteY2" fmla="*/ 303752 h 303752"/>
              <a:gd name="connsiteX3" fmla="*/ 360807 w 513968"/>
              <a:gd name="connsiteY3" fmla="*/ 303467 h 303752"/>
              <a:gd name="connsiteX4" fmla="*/ 513969 w 513968"/>
              <a:gd name="connsiteY4" fmla="*/ 151733 h 303752"/>
              <a:gd name="connsiteX5" fmla="*/ 360902 w 513968"/>
              <a:gd name="connsiteY5" fmla="*/ 0 h 303752"/>
              <a:gd name="connsiteX6" fmla="*/ 153162 w 513968"/>
              <a:gd name="connsiteY6" fmla="*/ 0 h 303752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513968" h="303752">
                <a:moveTo>
                  <a:pt x="153257" y="95"/>
                </a:moveTo>
                <a:cubicBezTo>
                  <a:pt x="68580" y="95"/>
                  <a:pt x="0" y="68104"/>
                  <a:pt x="0" y="151829"/>
                </a:cubicBezTo>
                <a:cubicBezTo>
                  <a:pt x="0" y="235553"/>
                  <a:pt x="68294" y="303752"/>
                  <a:pt x="152971" y="303752"/>
                </a:cubicBezTo>
                <a:lnTo>
                  <a:pt x="360807" y="303467"/>
                </a:lnTo>
                <a:cubicBezTo>
                  <a:pt x="445484" y="303467"/>
                  <a:pt x="513969" y="235458"/>
                  <a:pt x="513969" y="151733"/>
                </a:cubicBezTo>
                <a:cubicBezTo>
                  <a:pt x="513969" y="68009"/>
                  <a:pt x="445484" y="0"/>
                  <a:pt x="360902" y="0"/>
                </a:cubicBezTo>
                <a:lnTo>
                  <a:pt x="153162" y="0"/>
                </a:lnTo>
                <a:close/>
              </a:path>
            </a:pathLst>
          </a:custGeom>
          <a:gradFill>
            <a:gsLst>
              <a:gs pos="10000">
                <a:srgbClr val="FFFF00"/>
              </a:gs>
              <a:gs pos="90000">
                <a:srgbClr val="46D232"/>
              </a:gs>
            </a:gsLst>
            <a:lin ang="0" scaled="1"/>
          </a:gradFill>
          <a:ln w="9525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pt-BR"/>
          </a:p>
        </xdr:txBody>
      </xdr:sp>
      <xdr:grpSp>
        <xdr:nvGrpSpPr>
          <xdr:cNvPr id="19" name="Gráfico 1">
            <a:extLst>
              <a:ext uri="{FF2B5EF4-FFF2-40B4-BE49-F238E27FC236}">
                <a16:creationId xmlns:a16="http://schemas.microsoft.com/office/drawing/2014/main" id="{065FE809-26A1-8E6F-975E-9AA97A892471}"/>
              </a:ext>
            </a:extLst>
          </xdr:cNvPr>
          <xdr:cNvGrpSpPr/>
        </xdr:nvGrpSpPr>
        <xdr:grpSpPr>
          <a:xfrm>
            <a:off x="6118195" y="543218"/>
            <a:ext cx="5181503" cy="1290478"/>
            <a:chOff x="6118195" y="543218"/>
            <a:chExt cx="5181503" cy="1290478"/>
          </a:xfrm>
          <a:solidFill>
            <a:schemeClr val="accent1"/>
          </a:solidFill>
        </xdr:grpSpPr>
        <xdr:sp macro="" textlink="">
          <xdr:nvSpPr>
            <xdr:cNvPr id="20" name="Forma Livre: Forma 19">
              <a:extLst>
                <a:ext uri="{FF2B5EF4-FFF2-40B4-BE49-F238E27FC236}">
                  <a16:creationId xmlns:a16="http://schemas.microsoft.com/office/drawing/2014/main" id="{77DCDC6B-EFF6-4BA5-E955-A1D047A56C03}"/>
                </a:ext>
              </a:extLst>
            </xdr:cNvPr>
            <xdr:cNvSpPr/>
          </xdr:nvSpPr>
          <xdr:spPr>
            <a:xfrm>
              <a:off x="9627871" y="543726"/>
              <a:ext cx="306228" cy="1289399"/>
            </a:xfrm>
            <a:custGeom>
              <a:avLst/>
              <a:gdLst>
                <a:gd name="connsiteX0" fmla="*/ 306038 w 306228"/>
                <a:gd name="connsiteY0" fmla="*/ 1138142 h 1289399"/>
                <a:gd name="connsiteX1" fmla="*/ 152971 w 306228"/>
                <a:gd name="connsiteY1" fmla="*/ 1289399 h 1289399"/>
                <a:gd name="connsiteX2" fmla="*/ 0 w 306228"/>
                <a:gd name="connsiteY2" fmla="*/ 1138142 h 1289399"/>
                <a:gd name="connsiteX3" fmla="*/ 0 w 306228"/>
                <a:gd name="connsiteY3" fmla="*/ 151733 h 1289399"/>
                <a:gd name="connsiteX4" fmla="*/ 152971 w 306228"/>
                <a:gd name="connsiteY4" fmla="*/ 0 h 1289399"/>
                <a:gd name="connsiteX5" fmla="*/ 306038 w 306228"/>
                <a:gd name="connsiteY5" fmla="*/ 151257 h 1289399"/>
                <a:gd name="connsiteX6" fmla="*/ 306229 w 306228"/>
                <a:gd name="connsiteY6" fmla="*/ 1138142 h 1289399"/>
                <a:gd name="connsiteX7" fmla="*/ 306038 w 306228"/>
                <a:gd name="connsiteY7" fmla="*/ 1138142 h 1289399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  <a:cxn ang="0">
                  <a:pos x="connsiteX7" y="connsiteY7"/>
                </a:cxn>
              </a:cxnLst>
              <a:rect l="l" t="t" r="r" b="b"/>
              <a:pathLst>
                <a:path w="306228" h="1289399">
                  <a:moveTo>
                    <a:pt x="306038" y="1138142"/>
                  </a:moveTo>
                  <a:cubicBezTo>
                    <a:pt x="305848" y="1221867"/>
                    <a:pt x="237554" y="1289399"/>
                    <a:pt x="152971" y="1289399"/>
                  </a:cubicBezTo>
                  <a:cubicBezTo>
                    <a:pt x="68389" y="1289399"/>
                    <a:pt x="190" y="1221867"/>
                    <a:pt x="0" y="1138142"/>
                  </a:cubicBezTo>
                  <a:lnTo>
                    <a:pt x="0" y="151733"/>
                  </a:lnTo>
                  <a:cubicBezTo>
                    <a:pt x="286" y="67723"/>
                    <a:pt x="68485" y="0"/>
                    <a:pt x="152971" y="0"/>
                  </a:cubicBezTo>
                  <a:cubicBezTo>
                    <a:pt x="237458" y="0"/>
                    <a:pt x="305848" y="67723"/>
                    <a:pt x="306038" y="151257"/>
                  </a:cubicBezTo>
                  <a:lnTo>
                    <a:pt x="306229" y="1138142"/>
                  </a:lnTo>
                  <a:lnTo>
                    <a:pt x="306038" y="1138142"/>
                  </a:lnTo>
                  <a:close/>
                </a:path>
              </a:pathLst>
            </a:custGeom>
            <a:solidFill>
              <a:schemeClr val="bg1"/>
            </a:solidFill>
            <a:ln w="9525" cap="flat">
              <a:noFill/>
              <a:prstDash val="solid"/>
              <a:miter/>
            </a:ln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pt-BR"/>
            </a:p>
          </xdr:txBody>
        </xdr:sp>
        <xdr:sp macro="" textlink="">
          <xdr:nvSpPr>
            <xdr:cNvPr id="21" name="Forma Livre: Forma 20">
              <a:extLst>
                <a:ext uri="{FF2B5EF4-FFF2-40B4-BE49-F238E27FC236}">
                  <a16:creationId xmlns:a16="http://schemas.microsoft.com/office/drawing/2014/main" id="{184B01D3-845E-1522-7175-649F80D7CEDA}"/>
                </a:ext>
              </a:extLst>
            </xdr:cNvPr>
            <xdr:cNvSpPr/>
          </xdr:nvSpPr>
          <xdr:spPr>
            <a:xfrm>
              <a:off x="9998203" y="543250"/>
              <a:ext cx="1301495" cy="1290446"/>
            </a:xfrm>
            <a:custGeom>
              <a:avLst/>
              <a:gdLst>
                <a:gd name="connsiteX0" fmla="*/ 974122 w 1301495"/>
                <a:gd name="connsiteY0" fmla="*/ 85344 h 1290446"/>
                <a:gd name="connsiteX1" fmla="*/ 1052418 w 1301495"/>
                <a:gd name="connsiteY1" fmla="*/ 217932 h 1290446"/>
                <a:gd name="connsiteX2" fmla="*/ 899446 w 1301495"/>
                <a:gd name="connsiteY2" fmla="*/ 369761 h 1290446"/>
                <a:gd name="connsiteX3" fmla="*/ 818674 w 1301495"/>
                <a:gd name="connsiteY3" fmla="*/ 346996 h 1290446"/>
                <a:gd name="connsiteX4" fmla="*/ 650367 w 1301495"/>
                <a:gd name="connsiteY4" fmla="*/ 303752 h 1290446"/>
                <a:gd name="connsiteX5" fmla="*/ 305848 w 1301495"/>
                <a:gd name="connsiteY5" fmla="*/ 645224 h 1290446"/>
                <a:gd name="connsiteX6" fmla="*/ 650367 w 1301495"/>
                <a:gd name="connsiteY6" fmla="*/ 986981 h 1290446"/>
                <a:gd name="connsiteX7" fmla="*/ 958977 w 1301495"/>
                <a:gd name="connsiteY7" fmla="*/ 797243 h 1290446"/>
                <a:gd name="connsiteX8" fmla="*/ 650748 w 1301495"/>
                <a:gd name="connsiteY8" fmla="*/ 797243 h 1290446"/>
                <a:gd name="connsiteX9" fmla="*/ 497586 w 1301495"/>
                <a:gd name="connsiteY9" fmla="*/ 645319 h 1290446"/>
                <a:gd name="connsiteX10" fmla="*/ 650748 w 1301495"/>
                <a:gd name="connsiteY10" fmla="*/ 493681 h 1290446"/>
                <a:gd name="connsiteX11" fmla="*/ 1148239 w 1301495"/>
                <a:gd name="connsiteY11" fmla="*/ 493395 h 1290446"/>
                <a:gd name="connsiteX12" fmla="*/ 1301496 w 1301495"/>
                <a:gd name="connsiteY12" fmla="*/ 645224 h 1290446"/>
                <a:gd name="connsiteX13" fmla="*/ 650653 w 1301495"/>
                <a:gd name="connsiteY13" fmla="*/ 1290447 h 1290446"/>
                <a:gd name="connsiteX14" fmla="*/ 0 w 1301495"/>
                <a:gd name="connsiteY14" fmla="*/ 645224 h 1290446"/>
                <a:gd name="connsiteX15" fmla="*/ 650748 w 1301495"/>
                <a:gd name="connsiteY15" fmla="*/ 0 h 1290446"/>
                <a:gd name="connsiteX16" fmla="*/ 974217 w 1301495"/>
                <a:gd name="connsiteY16" fmla="*/ 85153 h 1290446"/>
                <a:gd name="connsiteX17" fmla="*/ 974026 w 1301495"/>
                <a:gd name="connsiteY17" fmla="*/ 85344 h 1290446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  <a:cxn ang="0">
                  <a:pos x="connsiteX7" y="connsiteY7"/>
                </a:cxn>
                <a:cxn ang="0">
                  <a:pos x="connsiteX8" y="connsiteY8"/>
                </a:cxn>
                <a:cxn ang="0">
                  <a:pos x="connsiteX9" y="connsiteY9"/>
                </a:cxn>
                <a:cxn ang="0">
                  <a:pos x="connsiteX10" y="connsiteY10"/>
                </a:cxn>
                <a:cxn ang="0">
                  <a:pos x="connsiteX11" y="connsiteY11"/>
                </a:cxn>
                <a:cxn ang="0">
                  <a:pos x="connsiteX12" y="connsiteY12"/>
                </a:cxn>
                <a:cxn ang="0">
                  <a:pos x="connsiteX13" y="connsiteY13"/>
                </a:cxn>
                <a:cxn ang="0">
                  <a:pos x="connsiteX14" y="connsiteY14"/>
                </a:cxn>
                <a:cxn ang="0">
                  <a:pos x="connsiteX15" y="connsiteY15"/>
                </a:cxn>
                <a:cxn ang="0">
                  <a:pos x="connsiteX16" y="connsiteY16"/>
                </a:cxn>
                <a:cxn ang="0">
                  <a:pos x="connsiteX17" y="connsiteY17"/>
                </a:cxn>
              </a:cxnLst>
              <a:rect l="l" t="t" r="r" b="b"/>
              <a:pathLst>
                <a:path w="1301495" h="1290446">
                  <a:moveTo>
                    <a:pt x="974122" y="85344"/>
                  </a:moveTo>
                  <a:cubicBezTo>
                    <a:pt x="1020794" y="111347"/>
                    <a:pt x="1052418" y="160877"/>
                    <a:pt x="1052418" y="217932"/>
                  </a:cubicBezTo>
                  <a:cubicBezTo>
                    <a:pt x="1052418" y="301752"/>
                    <a:pt x="983932" y="369761"/>
                    <a:pt x="899446" y="369761"/>
                  </a:cubicBezTo>
                  <a:cubicBezTo>
                    <a:pt x="869823" y="369761"/>
                    <a:pt x="842105" y="361474"/>
                    <a:pt x="818674" y="346996"/>
                  </a:cubicBezTo>
                  <a:cubicBezTo>
                    <a:pt x="768667" y="319278"/>
                    <a:pt x="711422" y="303752"/>
                    <a:pt x="650367" y="303752"/>
                  </a:cubicBezTo>
                  <a:cubicBezTo>
                    <a:pt x="459962" y="303752"/>
                    <a:pt x="305848" y="456533"/>
                    <a:pt x="305848" y="645224"/>
                  </a:cubicBezTo>
                  <a:cubicBezTo>
                    <a:pt x="305848" y="833914"/>
                    <a:pt x="459962" y="986981"/>
                    <a:pt x="650367" y="986981"/>
                  </a:cubicBezTo>
                  <a:cubicBezTo>
                    <a:pt x="785622" y="986981"/>
                    <a:pt x="902684" y="909733"/>
                    <a:pt x="958977" y="797243"/>
                  </a:cubicBezTo>
                  <a:lnTo>
                    <a:pt x="650748" y="797243"/>
                  </a:lnTo>
                  <a:cubicBezTo>
                    <a:pt x="566356" y="797243"/>
                    <a:pt x="497586" y="729329"/>
                    <a:pt x="497586" y="645319"/>
                  </a:cubicBezTo>
                  <a:cubicBezTo>
                    <a:pt x="497586" y="561308"/>
                    <a:pt x="566356" y="493681"/>
                    <a:pt x="650748" y="493681"/>
                  </a:cubicBezTo>
                  <a:cubicBezTo>
                    <a:pt x="982408" y="493681"/>
                    <a:pt x="1148239" y="493586"/>
                    <a:pt x="1148239" y="493395"/>
                  </a:cubicBezTo>
                  <a:cubicBezTo>
                    <a:pt x="1233011" y="493681"/>
                    <a:pt x="1301496" y="561499"/>
                    <a:pt x="1301496" y="645224"/>
                  </a:cubicBezTo>
                  <a:cubicBezTo>
                    <a:pt x="1301496" y="1001649"/>
                    <a:pt x="1010126" y="1290447"/>
                    <a:pt x="650653" y="1290447"/>
                  </a:cubicBezTo>
                  <a:cubicBezTo>
                    <a:pt x="291179" y="1290447"/>
                    <a:pt x="0" y="1001649"/>
                    <a:pt x="0" y="645224"/>
                  </a:cubicBezTo>
                  <a:cubicBezTo>
                    <a:pt x="0" y="288798"/>
                    <a:pt x="291465" y="0"/>
                    <a:pt x="650748" y="0"/>
                  </a:cubicBezTo>
                  <a:cubicBezTo>
                    <a:pt x="768382" y="0"/>
                    <a:pt x="878681" y="30956"/>
                    <a:pt x="974217" y="85153"/>
                  </a:cubicBezTo>
                  <a:lnTo>
                    <a:pt x="974026" y="85344"/>
                  </a:lnTo>
                  <a:close/>
                </a:path>
              </a:pathLst>
            </a:custGeom>
            <a:solidFill>
              <a:schemeClr val="bg1"/>
            </a:solidFill>
            <a:ln w="9525" cap="flat">
              <a:noFill/>
              <a:prstDash val="solid"/>
              <a:miter/>
            </a:ln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pt-BR"/>
            </a:p>
          </xdr:txBody>
        </xdr:sp>
        <xdr:sp macro="" textlink="">
          <xdr:nvSpPr>
            <xdr:cNvPr id="22" name="Forma Livre: Forma 21">
              <a:extLst>
                <a:ext uri="{FF2B5EF4-FFF2-40B4-BE49-F238E27FC236}">
                  <a16:creationId xmlns:a16="http://schemas.microsoft.com/office/drawing/2014/main" id="{8D04A109-10DC-9D6B-4371-5CFEA98D490E}"/>
                </a:ext>
              </a:extLst>
            </xdr:cNvPr>
            <xdr:cNvSpPr/>
          </xdr:nvSpPr>
          <xdr:spPr>
            <a:xfrm>
              <a:off x="6118195" y="543345"/>
              <a:ext cx="2060543" cy="1290066"/>
            </a:xfrm>
            <a:custGeom>
              <a:avLst/>
              <a:gdLst>
                <a:gd name="connsiteX0" fmla="*/ 993362 w 2060543"/>
                <a:gd name="connsiteY0" fmla="*/ 96774 h 1290066"/>
                <a:gd name="connsiteX1" fmla="*/ 1067372 w 2060543"/>
                <a:gd name="connsiteY1" fmla="*/ 227457 h 1290066"/>
                <a:gd name="connsiteX2" fmla="*/ 914210 w 2060543"/>
                <a:gd name="connsiteY2" fmla="*/ 379381 h 1290066"/>
                <a:gd name="connsiteX3" fmla="*/ 831628 w 2060543"/>
                <a:gd name="connsiteY3" fmla="*/ 354330 h 1290066"/>
                <a:gd name="connsiteX4" fmla="*/ 650748 w 2060543"/>
                <a:gd name="connsiteY4" fmla="*/ 303657 h 1290066"/>
                <a:gd name="connsiteX5" fmla="*/ 306229 w 2060543"/>
                <a:gd name="connsiteY5" fmla="*/ 645128 h 1290066"/>
                <a:gd name="connsiteX6" fmla="*/ 650748 w 2060543"/>
                <a:gd name="connsiteY6" fmla="*/ 986885 h 1290066"/>
                <a:gd name="connsiteX7" fmla="*/ 980408 w 2060543"/>
                <a:gd name="connsiteY7" fmla="*/ 745141 h 1290066"/>
                <a:gd name="connsiteX8" fmla="*/ 1173766 w 2060543"/>
                <a:gd name="connsiteY8" fmla="*/ 118205 h 1290066"/>
                <a:gd name="connsiteX9" fmla="*/ 1320165 w 2060543"/>
                <a:gd name="connsiteY9" fmla="*/ 12573 h 1290066"/>
                <a:gd name="connsiteX10" fmla="*/ 1907477 w 2060543"/>
                <a:gd name="connsiteY10" fmla="*/ 12573 h 1290066"/>
                <a:gd name="connsiteX11" fmla="*/ 2060543 w 2060543"/>
                <a:gd name="connsiteY11" fmla="*/ 164402 h 1290066"/>
                <a:gd name="connsiteX12" fmla="*/ 1907477 w 2060543"/>
                <a:gd name="connsiteY12" fmla="*/ 316135 h 1290066"/>
                <a:gd name="connsiteX13" fmla="*/ 1479995 w 2060543"/>
                <a:gd name="connsiteY13" fmla="*/ 316135 h 1290066"/>
                <a:gd name="connsiteX14" fmla="*/ 1419511 w 2060543"/>
                <a:gd name="connsiteY14" fmla="*/ 358902 h 1290066"/>
                <a:gd name="connsiteX15" fmla="*/ 1273683 w 2060543"/>
                <a:gd name="connsiteY15" fmla="*/ 831723 h 1290066"/>
                <a:gd name="connsiteX16" fmla="*/ 650748 w 2060543"/>
                <a:gd name="connsiteY16" fmla="*/ 1290066 h 1290066"/>
                <a:gd name="connsiteX17" fmla="*/ 0 w 2060543"/>
                <a:gd name="connsiteY17" fmla="*/ 645033 h 1290066"/>
                <a:gd name="connsiteX18" fmla="*/ 650653 w 2060543"/>
                <a:gd name="connsiteY18" fmla="*/ 0 h 1290066"/>
                <a:gd name="connsiteX19" fmla="*/ 993362 w 2060543"/>
                <a:gd name="connsiteY19" fmla="*/ 96679 h 1290066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  <a:cxn ang="0">
                  <a:pos x="connsiteX7" y="connsiteY7"/>
                </a:cxn>
                <a:cxn ang="0">
                  <a:pos x="connsiteX8" y="connsiteY8"/>
                </a:cxn>
                <a:cxn ang="0">
                  <a:pos x="connsiteX9" y="connsiteY9"/>
                </a:cxn>
                <a:cxn ang="0">
                  <a:pos x="connsiteX10" y="connsiteY10"/>
                </a:cxn>
                <a:cxn ang="0">
                  <a:pos x="connsiteX11" y="connsiteY11"/>
                </a:cxn>
                <a:cxn ang="0">
                  <a:pos x="connsiteX12" y="connsiteY12"/>
                </a:cxn>
                <a:cxn ang="0">
                  <a:pos x="connsiteX13" y="connsiteY13"/>
                </a:cxn>
                <a:cxn ang="0">
                  <a:pos x="connsiteX14" y="connsiteY14"/>
                </a:cxn>
                <a:cxn ang="0">
                  <a:pos x="connsiteX15" y="connsiteY15"/>
                </a:cxn>
                <a:cxn ang="0">
                  <a:pos x="connsiteX16" y="connsiteY16"/>
                </a:cxn>
                <a:cxn ang="0">
                  <a:pos x="connsiteX17" y="connsiteY17"/>
                </a:cxn>
                <a:cxn ang="0">
                  <a:pos x="connsiteX18" y="connsiteY18"/>
                </a:cxn>
                <a:cxn ang="0">
                  <a:pos x="connsiteX19" y="connsiteY19"/>
                </a:cxn>
              </a:cxnLst>
              <a:rect l="l" t="t" r="r" b="b"/>
              <a:pathLst>
                <a:path w="2060543" h="1290066">
                  <a:moveTo>
                    <a:pt x="993362" y="96774"/>
                  </a:moveTo>
                  <a:cubicBezTo>
                    <a:pt x="1038511" y="123158"/>
                    <a:pt x="1067372" y="171926"/>
                    <a:pt x="1067372" y="227457"/>
                  </a:cubicBezTo>
                  <a:cubicBezTo>
                    <a:pt x="1067372" y="311468"/>
                    <a:pt x="998696" y="379381"/>
                    <a:pt x="914210" y="379381"/>
                  </a:cubicBezTo>
                  <a:cubicBezTo>
                    <a:pt x="883730" y="379381"/>
                    <a:pt x="855726" y="369665"/>
                    <a:pt x="831628" y="354330"/>
                  </a:cubicBezTo>
                  <a:cubicBezTo>
                    <a:pt x="778764" y="322231"/>
                    <a:pt x="717042" y="303657"/>
                    <a:pt x="650748" y="303657"/>
                  </a:cubicBezTo>
                  <a:cubicBezTo>
                    <a:pt x="460343" y="303657"/>
                    <a:pt x="306229" y="456533"/>
                    <a:pt x="306229" y="645128"/>
                  </a:cubicBezTo>
                  <a:cubicBezTo>
                    <a:pt x="306229" y="833723"/>
                    <a:pt x="460343" y="986885"/>
                    <a:pt x="650748" y="986885"/>
                  </a:cubicBezTo>
                  <a:cubicBezTo>
                    <a:pt x="806863" y="986885"/>
                    <a:pt x="937832" y="886111"/>
                    <a:pt x="980408" y="745141"/>
                  </a:cubicBezTo>
                  <a:lnTo>
                    <a:pt x="1173766" y="118205"/>
                  </a:lnTo>
                  <a:cubicBezTo>
                    <a:pt x="1193387" y="56959"/>
                    <a:pt x="1252157" y="12573"/>
                    <a:pt x="1320165" y="12573"/>
                  </a:cubicBezTo>
                  <a:lnTo>
                    <a:pt x="1907477" y="12573"/>
                  </a:lnTo>
                  <a:cubicBezTo>
                    <a:pt x="1991868" y="12573"/>
                    <a:pt x="2060543" y="80486"/>
                    <a:pt x="2060543" y="164402"/>
                  </a:cubicBezTo>
                  <a:cubicBezTo>
                    <a:pt x="2060543" y="248317"/>
                    <a:pt x="1991963" y="316135"/>
                    <a:pt x="1907477" y="316135"/>
                  </a:cubicBezTo>
                  <a:lnTo>
                    <a:pt x="1479995" y="316135"/>
                  </a:lnTo>
                  <a:cubicBezTo>
                    <a:pt x="1452086" y="316135"/>
                    <a:pt x="1427988" y="334137"/>
                    <a:pt x="1419511" y="358902"/>
                  </a:cubicBezTo>
                  <a:lnTo>
                    <a:pt x="1273683" y="831723"/>
                  </a:lnTo>
                  <a:cubicBezTo>
                    <a:pt x="1193006" y="1096994"/>
                    <a:pt x="944499" y="1290066"/>
                    <a:pt x="650748" y="1290066"/>
                  </a:cubicBezTo>
                  <a:cubicBezTo>
                    <a:pt x="291179" y="1290257"/>
                    <a:pt x="0" y="1001459"/>
                    <a:pt x="0" y="645033"/>
                  </a:cubicBezTo>
                  <a:cubicBezTo>
                    <a:pt x="0" y="288608"/>
                    <a:pt x="291179" y="0"/>
                    <a:pt x="650653" y="0"/>
                  </a:cubicBezTo>
                  <a:cubicBezTo>
                    <a:pt x="776383" y="0"/>
                    <a:pt x="893636" y="35243"/>
                    <a:pt x="993362" y="96679"/>
                  </a:cubicBezTo>
                </a:path>
              </a:pathLst>
            </a:custGeom>
            <a:solidFill>
              <a:schemeClr val="bg1"/>
            </a:solidFill>
            <a:ln w="9525" cap="flat">
              <a:noFill/>
              <a:prstDash val="solid"/>
              <a:miter/>
            </a:ln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pt-BR"/>
            </a:p>
          </xdr:txBody>
        </xdr:sp>
        <xdr:sp macro="" textlink="">
          <xdr:nvSpPr>
            <xdr:cNvPr id="23" name="Forma Livre: Forma 22">
              <a:extLst>
                <a:ext uri="{FF2B5EF4-FFF2-40B4-BE49-F238E27FC236}">
                  <a16:creationId xmlns:a16="http://schemas.microsoft.com/office/drawing/2014/main" id="{471B8F7E-0B41-AD48-DF0F-2830A826CD51}"/>
                </a:ext>
              </a:extLst>
            </xdr:cNvPr>
            <xdr:cNvSpPr/>
          </xdr:nvSpPr>
          <xdr:spPr>
            <a:xfrm>
              <a:off x="7363207" y="543218"/>
              <a:ext cx="2200941" cy="1290192"/>
            </a:xfrm>
            <a:custGeom>
              <a:avLst/>
              <a:gdLst>
                <a:gd name="connsiteX0" fmla="*/ 640175 w 2200941"/>
                <a:gd name="connsiteY0" fmla="*/ 929576 h 1290192"/>
                <a:gd name="connsiteX1" fmla="*/ 640366 w 2200941"/>
                <a:gd name="connsiteY1" fmla="*/ 929005 h 1290192"/>
                <a:gd name="connsiteX2" fmla="*/ 892683 w 2200941"/>
                <a:gd name="connsiteY2" fmla="*/ 109855 h 1290192"/>
                <a:gd name="connsiteX3" fmla="*/ 1039654 w 2200941"/>
                <a:gd name="connsiteY3" fmla="*/ 508 h 1290192"/>
                <a:gd name="connsiteX4" fmla="*/ 1053560 w 2200941"/>
                <a:gd name="connsiteY4" fmla="*/ 127 h 1290192"/>
                <a:gd name="connsiteX5" fmla="*/ 1071943 w 2200941"/>
                <a:gd name="connsiteY5" fmla="*/ 127 h 1290192"/>
                <a:gd name="connsiteX6" fmla="*/ 1217962 w 2200941"/>
                <a:gd name="connsiteY6" fmla="*/ 106807 h 1290192"/>
                <a:gd name="connsiteX7" fmla="*/ 1391984 w 2200941"/>
                <a:gd name="connsiteY7" fmla="*/ 671735 h 1290192"/>
                <a:gd name="connsiteX8" fmla="*/ 1564386 w 2200941"/>
                <a:gd name="connsiteY8" fmla="*/ 111855 h 1290192"/>
                <a:gd name="connsiteX9" fmla="*/ 1711928 w 2200941"/>
                <a:gd name="connsiteY9" fmla="*/ 603 h 1290192"/>
                <a:gd name="connsiteX10" fmla="*/ 1725930 w 2200941"/>
                <a:gd name="connsiteY10" fmla="*/ 413 h 1290192"/>
                <a:gd name="connsiteX11" fmla="*/ 1744027 w 2200941"/>
                <a:gd name="connsiteY11" fmla="*/ 603 h 1290192"/>
                <a:gd name="connsiteX12" fmla="*/ 1890522 w 2200941"/>
                <a:gd name="connsiteY12" fmla="*/ 107283 h 1290192"/>
                <a:gd name="connsiteX13" fmla="*/ 2193322 w 2200941"/>
                <a:gd name="connsiteY13" fmla="*/ 1091121 h 1290192"/>
                <a:gd name="connsiteX14" fmla="*/ 2200942 w 2200941"/>
                <a:gd name="connsiteY14" fmla="*/ 1138365 h 1290192"/>
                <a:gd name="connsiteX15" fmla="*/ 2047780 w 2200941"/>
                <a:gd name="connsiteY15" fmla="*/ 1290098 h 1290192"/>
                <a:gd name="connsiteX16" fmla="*/ 1901476 w 2200941"/>
                <a:gd name="connsiteY16" fmla="*/ 1183418 h 1290192"/>
                <a:gd name="connsiteX17" fmla="*/ 1727930 w 2200941"/>
                <a:gd name="connsiteY17" fmla="*/ 620109 h 1290192"/>
                <a:gd name="connsiteX18" fmla="*/ 1553718 w 2200941"/>
                <a:gd name="connsiteY18" fmla="*/ 1185609 h 1290192"/>
                <a:gd name="connsiteX19" fmla="*/ 1408081 w 2200941"/>
                <a:gd name="connsiteY19" fmla="*/ 1290193 h 1290192"/>
                <a:gd name="connsiteX20" fmla="*/ 1389602 w 2200941"/>
                <a:gd name="connsiteY20" fmla="*/ 1290193 h 1290192"/>
                <a:gd name="connsiteX21" fmla="*/ 1375601 w 2200941"/>
                <a:gd name="connsiteY21" fmla="*/ 1289812 h 1290192"/>
                <a:gd name="connsiteX22" fmla="*/ 1229582 w 2200941"/>
                <a:gd name="connsiteY22" fmla="*/ 1183513 h 1290192"/>
                <a:gd name="connsiteX23" fmla="*/ 1055846 w 2200941"/>
                <a:gd name="connsiteY23" fmla="*/ 619443 h 1290192"/>
                <a:gd name="connsiteX24" fmla="*/ 886873 w 2200941"/>
                <a:gd name="connsiteY24" fmla="*/ 1167702 h 1290192"/>
                <a:gd name="connsiteX25" fmla="*/ 740188 w 2200941"/>
                <a:gd name="connsiteY25" fmla="*/ 1276953 h 1290192"/>
                <a:gd name="connsiteX26" fmla="*/ 152971 w 2200941"/>
                <a:gd name="connsiteY26" fmla="*/ 1276953 h 1290192"/>
                <a:gd name="connsiteX27" fmla="*/ 0 w 2200941"/>
                <a:gd name="connsiteY27" fmla="*/ 1125887 h 1290192"/>
                <a:gd name="connsiteX28" fmla="*/ 153162 w 2200941"/>
                <a:gd name="connsiteY28" fmla="*/ 974153 h 1290192"/>
                <a:gd name="connsiteX29" fmla="*/ 579310 w 2200941"/>
                <a:gd name="connsiteY29" fmla="*/ 974153 h 1290192"/>
                <a:gd name="connsiteX30" fmla="*/ 640175 w 2200941"/>
                <a:gd name="connsiteY30" fmla="*/ 929767 h 1290192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  <a:cxn ang="0">
                  <a:pos x="connsiteX7" y="connsiteY7"/>
                </a:cxn>
                <a:cxn ang="0">
                  <a:pos x="connsiteX8" y="connsiteY8"/>
                </a:cxn>
                <a:cxn ang="0">
                  <a:pos x="connsiteX9" y="connsiteY9"/>
                </a:cxn>
                <a:cxn ang="0">
                  <a:pos x="connsiteX10" y="connsiteY10"/>
                </a:cxn>
                <a:cxn ang="0">
                  <a:pos x="connsiteX11" y="connsiteY11"/>
                </a:cxn>
                <a:cxn ang="0">
                  <a:pos x="connsiteX12" y="connsiteY12"/>
                </a:cxn>
                <a:cxn ang="0">
                  <a:pos x="connsiteX13" y="connsiteY13"/>
                </a:cxn>
                <a:cxn ang="0">
                  <a:pos x="connsiteX14" y="connsiteY14"/>
                </a:cxn>
                <a:cxn ang="0">
                  <a:pos x="connsiteX15" y="connsiteY15"/>
                </a:cxn>
                <a:cxn ang="0">
                  <a:pos x="connsiteX16" y="connsiteY16"/>
                </a:cxn>
                <a:cxn ang="0">
                  <a:pos x="connsiteX17" y="connsiteY17"/>
                </a:cxn>
                <a:cxn ang="0">
                  <a:pos x="connsiteX18" y="connsiteY18"/>
                </a:cxn>
                <a:cxn ang="0">
                  <a:pos x="connsiteX19" y="connsiteY19"/>
                </a:cxn>
                <a:cxn ang="0">
                  <a:pos x="connsiteX20" y="connsiteY20"/>
                </a:cxn>
                <a:cxn ang="0">
                  <a:pos x="connsiteX21" y="connsiteY21"/>
                </a:cxn>
                <a:cxn ang="0">
                  <a:pos x="connsiteX22" y="connsiteY22"/>
                </a:cxn>
                <a:cxn ang="0">
                  <a:pos x="connsiteX23" y="connsiteY23"/>
                </a:cxn>
                <a:cxn ang="0">
                  <a:pos x="connsiteX24" y="connsiteY24"/>
                </a:cxn>
                <a:cxn ang="0">
                  <a:pos x="connsiteX25" y="connsiteY25"/>
                </a:cxn>
                <a:cxn ang="0">
                  <a:pos x="connsiteX26" y="connsiteY26"/>
                </a:cxn>
                <a:cxn ang="0">
                  <a:pos x="connsiteX27" y="connsiteY27"/>
                </a:cxn>
                <a:cxn ang="0">
                  <a:pos x="connsiteX28" y="connsiteY28"/>
                </a:cxn>
                <a:cxn ang="0">
                  <a:pos x="connsiteX29" y="connsiteY29"/>
                </a:cxn>
                <a:cxn ang="0">
                  <a:pos x="connsiteX30" y="connsiteY30"/>
                </a:cxn>
              </a:cxnLst>
              <a:rect l="l" t="t" r="r" b="b"/>
              <a:pathLst>
                <a:path w="2200941" h="1290192">
                  <a:moveTo>
                    <a:pt x="640175" y="929576"/>
                  </a:moveTo>
                  <a:lnTo>
                    <a:pt x="640366" y="929005"/>
                  </a:lnTo>
                  <a:lnTo>
                    <a:pt x="892683" y="109855"/>
                  </a:lnTo>
                  <a:cubicBezTo>
                    <a:pt x="911257" y="46704"/>
                    <a:pt x="969931" y="508"/>
                    <a:pt x="1039654" y="508"/>
                  </a:cubicBezTo>
                  <a:cubicBezTo>
                    <a:pt x="1044416" y="508"/>
                    <a:pt x="1048036" y="127"/>
                    <a:pt x="1053560" y="127"/>
                  </a:cubicBezTo>
                  <a:cubicBezTo>
                    <a:pt x="1060799" y="-159"/>
                    <a:pt x="1065752" y="127"/>
                    <a:pt x="1071943" y="127"/>
                  </a:cubicBezTo>
                  <a:cubicBezTo>
                    <a:pt x="1140523" y="127"/>
                    <a:pt x="1198531" y="45085"/>
                    <a:pt x="1217962" y="106807"/>
                  </a:cubicBezTo>
                  <a:lnTo>
                    <a:pt x="1391984" y="671735"/>
                  </a:lnTo>
                  <a:lnTo>
                    <a:pt x="1564386" y="111855"/>
                  </a:lnTo>
                  <a:cubicBezTo>
                    <a:pt x="1582579" y="47943"/>
                    <a:pt x="1641729" y="603"/>
                    <a:pt x="1711928" y="603"/>
                  </a:cubicBezTo>
                  <a:cubicBezTo>
                    <a:pt x="1716595" y="603"/>
                    <a:pt x="1720405" y="413"/>
                    <a:pt x="1725930" y="413"/>
                  </a:cubicBezTo>
                  <a:cubicBezTo>
                    <a:pt x="1732883" y="413"/>
                    <a:pt x="1737836" y="603"/>
                    <a:pt x="1744027" y="603"/>
                  </a:cubicBezTo>
                  <a:cubicBezTo>
                    <a:pt x="1812798" y="603"/>
                    <a:pt x="1870805" y="45466"/>
                    <a:pt x="1890522" y="107283"/>
                  </a:cubicBezTo>
                  <a:lnTo>
                    <a:pt x="2193322" y="1091121"/>
                  </a:lnTo>
                  <a:cubicBezTo>
                    <a:pt x="2198275" y="1105980"/>
                    <a:pt x="2200942" y="1121886"/>
                    <a:pt x="2200942" y="1138365"/>
                  </a:cubicBezTo>
                  <a:cubicBezTo>
                    <a:pt x="2200942" y="1222280"/>
                    <a:pt x="2132457" y="1290098"/>
                    <a:pt x="2047780" y="1290098"/>
                  </a:cubicBezTo>
                  <a:cubicBezTo>
                    <a:pt x="1979200" y="1290098"/>
                    <a:pt x="1920907" y="1245330"/>
                    <a:pt x="1901476" y="1183418"/>
                  </a:cubicBezTo>
                  <a:lnTo>
                    <a:pt x="1727930" y="620109"/>
                  </a:lnTo>
                  <a:lnTo>
                    <a:pt x="1553718" y="1185609"/>
                  </a:lnTo>
                  <a:cubicBezTo>
                    <a:pt x="1532763" y="1244378"/>
                    <a:pt x="1474946" y="1290193"/>
                    <a:pt x="1408081" y="1290193"/>
                  </a:cubicBezTo>
                  <a:lnTo>
                    <a:pt x="1389602" y="1290193"/>
                  </a:lnTo>
                  <a:cubicBezTo>
                    <a:pt x="1384173" y="1289907"/>
                    <a:pt x="1380363" y="1289812"/>
                    <a:pt x="1375601" y="1289812"/>
                  </a:cubicBezTo>
                  <a:cubicBezTo>
                    <a:pt x="1307020" y="1289812"/>
                    <a:pt x="1249204" y="1245140"/>
                    <a:pt x="1229582" y="1183513"/>
                  </a:cubicBezTo>
                  <a:lnTo>
                    <a:pt x="1055846" y="619443"/>
                  </a:lnTo>
                  <a:lnTo>
                    <a:pt x="886873" y="1167702"/>
                  </a:lnTo>
                  <a:cubicBezTo>
                    <a:pt x="868299" y="1230852"/>
                    <a:pt x="809530" y="1276953"/>
                    <a:pt x="740188" y="1276953"/>
                  </a:cubicBezTo>
                  <a:lnTo>
                    <a:pt x="152971" y="1276953"/>
                  </a:lnTo>
                  <a:cubicBezTo>
                    <a:pt x="68485" y="1276953"/>
                    <a:pt x="0" y="1209897"/>
                    <a:pt x="0" y="1125887"/>
                  </a:cubicBezTo>
                  <a:cubicBezTo>
                    <a:pt x="0" y="1041876"/>
                    <a:pt x="68485" y="974153"/>
                    <a:pt x="153162" y="974153"/>
                  </a:cubicBezTo>
                  <a:lnTo>
                    <a:pt x="579310" y="974153"/>
                  </a:lnTo>
                  <a:cubicBezTo>
                    <a:pt x="607790" y="974153"/>
                    <a:pt x="632174" y="955580"/>
                    <a:pt x="640175" y="929767"/>
                  </a:cubicBezTo>
                </a:path>
              </a:pathLst>
            </a:custGeom>
            <a:solidFill>
              <a:schemeClr val="bg1"/>
            </a:solidFill>
            <a:ln w="9525" cap="flat">
              <a:noFill/>
              <a:prstDash val="solid"/>
              <a:miter/>
            </a:ln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pt-BR"/>
            </a:p>
          </xdr:txBody>
        </xdr:sp>
      </xdr:grpSp>
    </xdr:grpSp>
    <xdr:clientData/>
  </xdr:twoCellAnchor>
  <xdr:twoCellAnchor>
    <xdr:from>
      <xdr:col>0</xdr:col>
      <xdr:colOff>0</xdr:colOff>
      <xdr:row>0</xdr:row>
      <xdr:rowOff>60723</xdr:rowOff>
    </xdr:from>
    <xdr:to>
      <xdr:col>6</xdr:col>
      <xdr:colOff>134472</xdr:colOff>
      <xdr:row>5</xdr:row>
      <xdr:rowOff>106811</xdr:rowOff>
    </xdr:to>
    <xdr:grpSp>
      <xdr:nvGrpSpPr>
        <xdr:cNvPr id="87" name="Agrupar 24">
          <a:extLst>
            <a:ext uri="{FF2B5EF4-FFF2-40B4-BE49-F238E27FC236}">
              <a16:creationId xmlns:a16="http://schemas.microsoft.com/office/drawing/2014/main" id="{5C06A23A-22F9-3E7C-91DF-94B4E8F7B384}"/>
            </a:ext>
          </a:extLst>
        </xdr:cNvPr>
        <xdr:cNvGrpSpPr/>
      </xdr:nvGrpSpPr>
      <xdr:grpSpPr>
        <a:xfrm>
          <a:off x="0" y="60723"/>
          <a:ext cx="8225119" cy="998588"/>
          <a:chOff x="0" y="60723"/>
          <a:chExt cx="8225119" cy="998588"/>
        </a:xfrm>
      </xdr:grpSpPr>
      <xdr:pic>
        <xdr:nvPicPr>
          <xdr:cNvPr id="88" name="Elements">
            <a:extLst>
              <a:ext uri="{FF2B5EF4-FFF2-40B4-BE49-F238E27FC236}">
                <a16:creationId xmlns:a16="http://schemas.microsoft.com/office/drawing/2014/main" id="{66CFB169-54A7-FD05-E0CC-4B7A1D222EF0}"/>
              </a:ext>
            </a:extLst>
          </xdr:cNvPr>
          <xdr:cNvPicPr>
            <a:picLocks/>
          </xdr:cNvPicPr>
        </xdr:nvPicPr>
        <xdr:blipFill rotWithShape="1">
          <a:blip xmlns:r="http://schemas.openxmlformats.org/officeDocument/2006/relationships" r:embed="rId1" cstate="email">
            <a:alphaModFix amt="31000"/>
            <a:extLst>
              <a:ext uri="{28A0092B-C50C-407E-A947-70E740481C1C}">
                <a14:useLocalDpi xmlns:a14="http://schemas.microsoft.com/office/drawing/2010/main"/>
              </a:ext>
            </a:extLst>
          </a:blip>
          <a:srcRect l="583" t="47588" r="15070" b="9748"/>
          <a:stretch/>
        </xdr:blipFill>
        <xdr:spPr>
          <a:xfrm>
            <a:off x="2209266" y="60723"/>
            <a:ext cx="6015853" cy="907032"/>
          </a:xfrm>
          <a:prstGeom prst="rect">
            <a:avLst/>
          </a:prstGeom>
        </xdr:spPr>
      </xdr:pic>
      <xdr:grpSp>
        <xdr:nvGrpSpPr>
          <xdr:cNvPr id="89" name="Agrupar 8">
            <a:extLst>
              <a:ext uri="{FF2B5EF4-FFF2-40B4-BE49-F238E27FC236}">
                <a16:creationId xmlns:a16="http://schemas.microsoft.com/office/drawing/2014/main" id="{A5571666-ED1A-3B95-C6B6-4162B2672866}"/>
              </a:ext>
            </a:extLst>
          </xdr:cNvPr>
          <xdr:cNvGrpSpPr/>
        </xdr:nvGrpSpPr>
        <xdr:grpSpPr>
          <a:xfrm>
            <a:off x="1311088" y="110077"/>
            <a:ext cx="6740773" cy="949234"/>
            <a:chOff x="1547080" y="110077"/>
            <a:chExt cx="6507983" cy="949234"/>
          </a:xfrm>
        </xdr:grpSpPr>
        <xdr:sp macro="" textlink="">
          <xdr:nvSpPr>
            <xdr:cNvPr id="90" name="CaixaDeTexto 23">
              <a:extLst>
                <a:ext uri="{FF2B5EF4-FFF2-40B4-BE49-F238E27FC236}">
                  <a16:creationId xmlns:a16="http://schemas.microsoft.com/office/drawing/2014/main" id="{AF7176AE-0449-4DC4-93EA-3540BC876CB3}"/>
                </a:ext>
                <a:ext uri="{147F2762-F138-4A5C-976F-8EAC2B608ADB}">
                  <a16:predDERef xmlns:a16="http://schemas.microsoft.com/office/drawing/2014/main" pred="{00000000-0008-0000-0000-000021000000}"/>
                </a:ext>
              </a:extLst>
            </xdr:cNvPr>
            <xdr:cNvSpPr txBox="1"/>
          </xdr:nvSpPr>
          <xdr:spPr>
            <a:xfrm>
              <a:off x="1547080" y="110077"/>
              <a:ext cx="5299461" cy="949234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marL="0" indent="0" algn="ctr"/>
              <a:r>
                <a:rPr lang="pt-BR" sz="2800" b="1">
                  <a:solidFill>
                    <a:schemeClr val="bg1"/>
                  </a:solidFill>
                  <a:latin typeface="+mj-lt"/>
                  <a:ea typeface="+mj-lt"/>
                  <a:cs typeface="+mj-lt"/>
                </a:rPr>
                <a:t>STOCKS</a:t>
              </a:r>
              <a:r>
                <a:rPr lang="pt-BR" sz="2800" b="1" baseline="0">
                  <a:solidFill>
                    <a:schemeClr val="bg1"/>
                  </a:solidFill>
                  <a:latin typeface="+mj-lt"/>
                  <a:ea typeface="+mj-lt"/>
                  <a:cs typeface="+mj-lt"/>
                </a:rPr>
                <a:t> OVERVIEW</a:t>
              </a:r>
              <a:endParaRPr lang="en-US" sz="2800" b="1">
                <a:solidFill>
                  <a:schemeClr val="bg1"/>
                </a:solidFill>
                <a:latin typeface="+mj-lt"/>
                <a:ea typeface="+mj-lt"/>
                <a:cs typeface="+mj-lt"/>
              </a:endParaRPr>
            </a:p>
          </xdr:txBody>
        </xdr:sp>
        <xdr:grpSp>
          <xdr:nvGrpSpPr>
            <xdr:cNvPr id="91" name="Agrupar 1">
              <a:extLst>
                <a:ext uri="{FF2B5EF4-FFF2-40B4-BE49-F238E27FC236}">
                  <a16:creationId xmlns:a16="http://schemas.microsoft.com/office/drawing/2014/main" id="{D2345009-1853-45DC-829D-B138F65277EC}"/>
                </a:ext>
              </a:extLst>
            </xdr:cNvPr>
            <xdr:cNvGrpSpPr/>
          </xdr:nvGrpSpPr>
          <xdr:grpSpPr>
            <a:xfrm>
              <a:off x="7218589" y="457200"/>
              <a:ext cx="836474" cy="583983"/>
              <a:chOff x="8023397" y="421255"/>
              <a:chExt cx="1087484" cy="747926"/>
            </a:xfrm>
          </xdr:grpSpPr>
          <xdr:sp macro="" textlink="">
            <xdr:nvSpPr>
              <xdr:cNvPr id="92" name="Seta para a Direita 10">
                <a:hlinkClick xmlns:r="http://schemas.openxmlformats.org/officeDocument/2006/relationships" r:id="rId2"/>
                <a:extLst>
                  <a:ext uri="{FF2B5EF4-FFF2-40B4-BE49-F238E27FC236}">
                    <a16:creationId xmlns:a16="http://schemas.microsoft.com/office/drawing/2014/main" id="{A8D1B5BB-1A4A-EB43-B78E-09037834AA79}"/>
                  </a:ext>
                </a:extLst>
              </xdr:cNvPr>
              <xdr:cNvSpPr/>
            </xdr:nvSpPr>
            <xdr:spPr>
              <a:xfrm rot="10800000">
                <a:off x="8023397" y="421255"/>
                <a:ext cx="696828" cy="376116"/>
              </a:xfrm>
              <a:prstGeom prst="rightArrow">
                <a:avLst>
                  <a:gd name="adj1" fmla="val 53502"/>
                  <a:gd name="adj2" fmla="val 45694"/>
                </a:avLst>
              </a:prstGeom>
              <a:solidFill>
                <a:srgbClr val="B8E53E"/>
              </a:solidFill>
              <a:ln w="9525" cap="flat" cmpd="sng" algn="ctr">
                <a:solidFill>
                  <a:srgbClr val="00744D"/>
                </a:solidFill>
                <a:prstDash val="solid"/>
                <a:round/>
                <a:headEnd type="none" w="med" len="med"/>
                <a:tailEnd type="none" w="med" len="med"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accent1"/>
              </a:fontRef>
            </xdr:style>
            <xdr:txBody>
              <a:bodyPr vertOverflow="clip" horzOverflow="clip" rtlCol="0" anchor="t"/>
              <a:lstStyle/>
              <a:p>
                <a:pPr marL="0" marR="0" lvl="0" indent="0" algn="l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endParaRPr kumimoji="0" lang="pt-BR" sz="105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endParaRPr>
              </a:p>
            </xdr:txBody>
          </xdr:sp>
          <xdr:sp macro="" textlink="">
            <xdr:nvSpPr>
              <xdr:cNvPr id="93" name="Retângulo Arredondado 9">
                <a:hlinkClick xmlns:r="http://schemas.openxmlformats.org/officeDocument/2006/relationships" r:id="rId3"/>
                <a:extLst>
                  <a:ext uri="{FF2B5EF4-FFF2-40B4-BE49-F238E27FC236}">
                    <a16:creationId xmlns:a16="http://schemas.microsoft.com/office/drawing/2014/main" id="{A3AA0168-0AB5-21E3-E7B6-84D849366C18}"/>
                  </a:ext>
                </a:extLst>
              </xdr:cNvPr>
              <xdr:cNvSpPr/>
            </xdr:nvSpPr>
            <xdr:spPr>
              <a:xfrm>
                <a:off x="8091654" y="474590"/>
                <a:ext cx="1019227" cy="694591"/>
              </a:xfrm>
              <a:prstGeom prst="roundRect">
                <a:avLst>
                  <a:gd name="adj" fmla="val 9474"/>
                </a:avLst>
              </a:prstGeom>
              <a:noFill/>
              <a:ln w="9525" cap="flat" cmpd="sng" algn="ctr">
                <a:noFill/>
                <a:prstDash val="solid"/>
                <a:round/>
                <a:headEnd type="none" w="med" len="med"/>
                <a:tailEnd type="none" w="med" len="med"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accent1"/>
              </a:fontRef>
            </xdr:style>
            <xdr:txBody>
              <a:bodyPr vertOverflow="clip" horzOverflow="clip" rtlCol="0" anchor="t"/>
              <a:lstStyle/>
              <a:p>
                <a:pPr marL="0" marR="0" lvl="0" indent="0" algn="l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kumimoji="0" lang="pt-BR" sz="700" b="1" i="0" u="none" strike="noStrike" kern="0" cap="none" spc="0" normalizeH="0" baseline="0">
                    <a:ln>
                      <a:noFill/>
                    </a:ln>
                    <a:solidFill>
                      <a:srgbClr val="00744D"/>
                    </a:solidFill>
                    <a:effectLst/>
                    <a:uLnTx/>
                    <a:uFillTx/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INDEX</a:t>
                </a:r>
                <a:endParaRPr kumimoji="0" lang="pt-BR" sz="800" b="1" i="0" u="none" strike="noStrike" kern="0" cap="none" spc="0" normalizeH="0" baseline="0">
                  <a:ln>
                    <a:noFill/>
                  </a:ln>
                  <a:solidFill>
                    <a:srgbClr val="00744D"/>
                  </a:solidFill>
                  <a:effectLst/>
                  <a:uLnTx/>
                  <a:uFillTx/>
                  <a:latin typeface="Arial" panose="020B0604020202020204" pitchFamily="34" charset="0"/>
                  <a:ea typeface="+mn-ea"/>
                  <a:cs typeface="Arial" panose="020B0604020202020204" pitchFamily="34" charset="0"/>
                </a:endParaRPr>
              </a:p>
              <a:p>
                <a:pPr marL="0" marR="0" lvl="0" indent="0" algn="r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endParaRPr kumimoji="0" lang="pt-BR" sz="800" b="1" i="0" u="none" strike="noStrike" kern="0" cap="none" spc="0" normalizeH="0" baseline="0" noProof="0">
                  <a:ln>
                    <a:noFill/>
                  </a:ln>
                  <a:solidFill>
                    <a:srgbClr val="00744D"/>
                  </a:solidFill>
                  <a:effectLst/>
                  <a:uLnTx/>
                  <a:uFillTx/>
                  <a:latin typeface="Arial" panose="020B0604020202020204" pitchFamily="34" charset="0"/>
                  <a:ea typeface="+mn-ea"/>
                  <a:cs typeface="Arial" panose="020B0604020202020204" pitchFamily="34" charset="0"/>
                </a:endParaRPr>
              </a:p>
            </xdr:txBody>
          </xdr:sp>
        </xdr:grpSp>
      </xdr:grpSp>
      <xdr:grpSp>
        <xdr:nvGrpSpPr>
          <xdr:cNvPr id="94" name="Agrupar 13">
            <a:extLst>
              <a:ext uri="{FF2B5EF4-FFF2-40B4-BE49-F238E27FC236}">
                <a16:creationId xmlns:a16="http://schemas.microsoft.com/office/drawing/2014/main" id="{4FFA3A0F-28C7-4D55-BF70-505258BA08D0}"/>
              </a:ext>
            </a:extLst>
          </xdr:cNvPr>
          <xdr:cNvGrpSpPr/>
        </xdr:nvGrpSpPr>
        <xdr:grpSpPr>
          <a:xfrm>
            <a:off x="0" y="387163"/>
            <a:ext cx="3564066" cy="257520"/>
            <a:chOff x="178609" y="664030"/>
            <a:chExt cx="3564066" cy="257520"/>
          </a:xfrm>
        </xdr:grpSpPr>
        <xdr:sp macro="" textlink="">
          <xdr:nvSpPr>
            <xdr:cNvPr id="95" name="CaixaDeTexto 10">
              <a:extLst>
                <a:ext uri="{FF2B5EF4-FFF2-40B4-BE49-F238E27FC236}">
                  <a16:creationId xmlns:a16="http://schemas.microsoft.com/office/drawing/2014/main" id="{005E2070-9087-0BE1-E488-18C31B5CAD8D}"/>
                </a:ext>
              </a:extLst>
            </xdr:cNvPr>
            <xdr:cNvSpPr txBox="1"/>
          </xdr:nvSpPr>
          <xdr:spPr>
            <a:xfrm>
              <a:off x="178609" y="664030"/>
              <a:ext cx="3564066" cy="188485"/>
            </a:xfrm>
            <a:prstGeom prst="rect">
              <a:avLst/>
            </a:prstGeom>
            <a:noFill/>
          </xdr:spPr>
          <xdr:txBody>
            <a:bodyPr wrap="square">
              <a:no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rtl="0"/>
              <a:r>
                <a:rPr kumimoji="0" lang="en-US" sz="2000" b="1" i="0" u="none" strike="noStrike" kern="0" cap="none" spc="0" normalizeH="0" baseline="0">
                  <a:ln>
                    <a:noFill/>
                  </a:ln>
                  <a:solidFill>
                    <a:srgbClr val="006C21"/>
                  </a:solidFill>
                  <a:effectLst/>
                  <a:uLnTx/>
                  <a:uFillTx/>
                  <a:latin typeface="Bradley Hand ITC" panose="03070402050302030203" pitchFamily="66" charset="0"/>
                  <a:cs typeface="Dreaming Outloud Script Pro" panose="020B0604020202020204" pitchFamily="66" charset="0"/>
                </a:rPr>
                <a:t>Transf    rming lives   </a:t>
              </a:r>
            </a:p>
            <a:p>
              <a:pPr rtl="0"/>
              <a:r>
                <a:rPr kumimoji="0" lang="en-US" sz="2000" b="1" i="0" u="none" strike="noStrike" kern="0" cap="none" spc="0" normalizeH="0" baseline="0">
                  <a:ln>
                    <a:noFill/>
                  </a:ln>
                  <a:solidFill>
                    <a:srgbClr val="006C21"/>
                  </a:solidFill>
                  <a:effectLst/>
                  <a:uLnTx/>
                  <a:uFillTx/>
                  <a:latin typeface="Bradley Hand ITC" panose="03070402050302030203" pitchFamily="66" charset="0"/>
                  <a:cs typeface="Dreaming Outloud Script Pro" panose="020B0604020202020204" pitchFamily="66" charset="0"/>
                </a:rPr>
                <a:t>with our energy</a:t>
              </a:r>
              <a:endParaRPr lang="en-US" sz="2000" b="1" kern="0">
                <a:solidFill>
                  <a:srgbClr val="006C21"/>
                </a:solidFill>
                <a:latin typeface="Bradley Hand ITC" panose="03070402050302030203" pitchFamily="66" charset="0"/>
                <a:cs typeface="Dreaming Outloud Script Pro" panose="020B0604020202020204" pitchFamily="66" charset="0"/>
              </a:endParaRPr>
            </a:p>
          </xdr:txBody>
        </xdr:sp>
        <xdr:pic>
          <xdr:nvPicPr>
            <xdr:cNvPr id="96" name="Imagem 15">
              <a:extLst>
                <a:ext uri="{FF2B5EF4-FFF2-40B4-BE49-F238E27FC236}">
                  <a16:creationId xmlns:a16="http://schemas.microsoft.com/office/drawing/2014/main" id="{C5C68B27-8261-5611-456D-FF79D0C164E4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4">
              <a:extLst>
                <a:ext uri="{BEBA8EAE-BF5A-486C-A8C5-ECC9F3942E4B}">
                  <a14:imgProps xmlns:a14="http://schemas.microsoft.com/office/drawing/2010/main">
                    <a14:imgLayer r:embed="rId5">
                      <a14:imgEffect>
                        <a14:backgroundRemoval t="10000" b="90000" l="10000" r="90000">
                          <a14:foregroundMark x1="66667" y1="19048" x2="63636" y2="23810"/>
                          <a14:foregroundMark x1="51515" y1="23810" x2="54545" y2="80952"/>
                          <a14:foregroundMark x1="87879" y1="42857" x2="15152" y2="38095"/>
                        </a14:backgroundRemoval>
                      </a14:imgEffect>
                    </a14:imgLayer>
                  </a14:imgProps>
                </a:ext>
              </a:extLst>
            </a:blip>
            <a:stretch>
              <a:fillRect/>
            </a:stretch>
          </xdr:blipFill>
          <xdr:spPr>
            <a:xfrm flipH="1">
              <a:off x="1138256" y="813857"/>
              <a:ext cx="102531" cy="101329"/>
            </a:xfrm>
            <a:prstGeom prst="rect">
              <a:avLst/>
            </a:prstGeom>
          </xdr:spPr>
        </xdr:pic>
        <xdr:sp macro="" textlink="">
          <xdr:nvSpPr>
            <xdr:cNvPr id="97" name="Retângulo: Cantos Arredondados 16">
              <a:extLst>
                <a:ext uri="{FF2B5EF4-FFF2-40B4-BE49-F238E27FC236}">
                  <a16:creationId xmlns:a16="http://schemas.microsoft.com/office/drawing/2014/main" id="{20374135-BF5F-436F-16AF-85C4D968B881}"/>
                </a:ext>
              </a:extLst>
            </xdr:cNvPr>
            <xdr:cNvSpPr/>
          </xdr:nvSpPr>
          <xdr:spPr>
            <a:xfrm>
              <a:off x="1034142" y="804915"/>
              <a:ext cx="215396" cy="116635"/>
            </a:xfrm>
            <a:prstGeom prst="roundRect">
              <a:avLst>
                <a:gd name="adj" fmla="val 42451"/>
              </a:avLst>
            </a:prstGeom>
            <a:noFill/>
            <a:ln w="12700" cap="flat" cmpd="sng" algn="ctr">
              <a:solidFill>
                <a:srgbClr val="006C21"/>
              </a:solidFill>
              <a:prstDash val="solid"/>
              <a:miter lim="800000"/>
            </a:ln>
            <a:effectLst/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en-US" sz="1100" b="0" i="0" u="none" strike="noStrike" kern="0" cap="none" spc="0" normalizeH="0" baseline="0">
                <a:ln>
                  <a:noFill/>
                </a:ln>
                <a:solidFill>
                  <a:srgbClr val="003300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</xdr:grp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5797</xdr:colOff>
      <xdr:row>0</xdr:row>
      <xdr:rowOff>15323</xdr:rowOff>
    </xdr:from>
    <xdr:to>
      <xdr:col>8</xdr:col>
      <xdr:colOff>81644</xdr:colOff>
      <xdr:row>6</xdr:row>
      <xdr:rowOff>179851</xdr:rowOff>
    </xdr:to>
    <xdr:grpSp>
      <xdr:nvGrpSpPr>
        <xdr:cNvPr id="173" name="Agrupar 5">
          <a:extLst>
            <a:ext uri="{FF2B5EF4-FFF2-40B4-BE49-F238E27FC236}">
              <a16:creationId xmlns:a16="http://schemas.microsoft.com/office/drawing/2014/main" id="{D7239D4F-714B-F9B5-FC57-61AFD7D0F6CD}"/>
            </a:ext>
          </a:extLst>
        </xdr:cNvPr>
        <xdr:cNvGrpSpPr/>
      </xdr:nvGrpSpPr>
      <xdr:grpSpPr>
        <a:xfrm>
          <a:off x="5797" y="15323"/>
          <a:ext cx="11382582" cy="1374763"/>
          <a:chOff x="5797" y="15323"/>
          <a:chExt cx="11386104" cy="1372842"/>
        </a:xfrm>
      </xdr:grpSpPr>
      <xdr:grpSp>
        <xdr:nvGrpSpPr>
          <xdr:cNvPr id="174" name="Agrupar 46">
            <a:extLst>
              <a:ext uri="{FF2B5EF4-FFF2-40B4-BE49-F238E27FC236}">
                <a16:creationId xmlns:a16="http://schemas.microsoft.com/office/drawing/2014/main" id="{33C76380-17B0-BC8D-E969-5FD10F50982C}"/>
              </a:ext>
            </a:extLst>
          </xdr:cNvPr>
          <xdr:cNvGrpSpPr/>
        </xdr:nvGrpSpPr>
        <xdr:grpSpPr>
          <a:xfrm>
            <a:off x="5797" y="15323"/>
            <a:ext cx="11304521" cy="1316672"/>
            <a:chOff x="0" y="114300"/>
            <a:chExt cx="9078920" cy="1082842"/>
          </a:xfrm>
        </xdr:grpSpPr>
        <xdr:sp macro="" textlink="">
          <xdr:nvSpPr>
            <xdr:cNvPr id="175" name="Retângulo 48">
              <a:extLst>
                <a:ext uri="{FF2B5EF4-FFF2-40B4-BE49-F238E27FC236}">
                  <a16:creationId xmlns:a16="http://schemas.microsoft.com/office/drawing/2014/main" id="{56A9AF17-59FB-F504-6ACE-5B8BFE423EC9}"/>
                </a:ext>
              </a:extLst>
            </xdr:cNvPr>
            <xdr:cNvSpPr/>
          </xdr:nvSpPr>
          <xdr:spPr>
            <a:xfrm>
              <a:off x="0" y="114300"/>
              <a:ext cx="9071516" cy="1082842"/>
            </a:xfrm>
            <a:prstGeom prst="rect">
              <a:avLst/>
            </a:prstGeom>
            <a:gradFill flip="none" rotWithShape="1">
              <a:gsLst>
                <a:gs pos="14536">
                  <a:srgbClr val="B8E53E"/>
                </a:gs>
                <a:gs pos="1000">
                  <a:srgbClr val="D7F83C"/>
                </a:gs>
                <a:gs pos="95000">
                  <a:srgbClr val="00744D"/>
                </a:gs>
              </a:gsLst>
              <a:lin ang="16200000" scaled="1"/>
              <a:tileRect/>
            </a:gra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/>
            </a:p>
          </xdr:txBody>
        </xdr:sp>
        <xdr:pic>
          <xdr:nvPicPr>
            <xdr:cNvPr id="176" name="Elements">
              <a:extLst>
                <a:ext uri="{FF2B5EF4-FFF2-40B4-BE49-F238E27FC236}">
                  <a16:creationId xmlns:a16="http://schemas.microsoft.com/office/drawing/2014/main" id="{3C732562-A772-A3AE-5705-50F9846C2547}"/>
                </a:ext>
              </a:extLst>
            </xdr:cNvPr>
            <xdr:cNvPicPr>
              <a:picLocks/>
            </xdr:cNvPicPr>
          </xdr:nvPicPr>
          <xdr:blipFill rotWithShape="1">
            <a:blip xmlns:r="http://schemas.openxmlformats.org/officeDocument/2006/relationships" r:embed="rId1" cstate="email">
              <a:alphaModFix amt="31000"/>
              <a:extLst>
                <a:ext uri="{28A0092B-C50C-407E-A947-70E740481C1C}">
                  <a14:useLocalDpi xmlns:a14="http://schemas.microsoft.com/office/drawing/2010/main"/>
                </a:ext>
              </a:extLst>
            </a:blip>
            <a:srcRect l="583" t="47588" r="15070" b="9748"/>
            <a:stretch/>
          </xdr:blipFill>
          <xdr:spPr>
            <a:xfrm>
              <a:off x="2426370" y="165099"/>
              <a:ext cx="6652550" cy="930442"/>
            </a:xfrm>
            <a:prstGeom prst="rect">
              <a:avLst/>
            </a:prstGeom>
          </xdr:spPr>
        </xdr:pic>
        <xdr:grpSp>
          <xdr:nvGrpSpPr>
            <xdr:cNvPr id="177" name="Agrupar 50">
              <a:extLst>
                <a:ext uri="{FF2B5EF4-FFF2-40B4-BE49-F238E27FC236}">
                  <a16:creationId xmlns:a16="http://schemas.microsoft.com/office/drawing/2014/main" id="{9FC643CA-D340-4C03-7077-9B515495EFCB}"/>
                </a:ext>
              </a:extLst>
            </xdr:cNvPr>
            <xdr:cNvGrpSpPr/>
          </xdr:nvGrpSpPr>
          <xdr:grpSpPr>
            <a:xfrm>
              <a:off x="166794" y="265596"/>
              <a:ext cx="1255946" cy="302186"/>
              <a:chOff x="6118195" y="543218"/>
              <a:chExt cx="5181503" cy="1290478"/>
            </a:xfrm>
          </xdr:grpSpPr>
          <xdr:sp macro="" textlink="">
            <xdr:nvSpPr>
              <xdr:cNvPr id="178" name="Forma Livre: Forma 56">
                <a:extLst>
                  <a:ext uri="{FF2B5EF4-FFF2-40B4-BE49-F238E27FC236}">
                    <a16:creationId xmlns:a16="http://schemas.microsoft.com/office/drawing/2014/main" id="{14E40BFE-8088-E332-A79A-8A38A3AC8315}"/>
                  </a:ext>
                </a:extLst>
              </xdr:cNvPr>
              <xdr:cNvSpPr/>
            </xdr:nvSpPr>
            <xdr:spPr>
              <a:xfrm>
                <a:off x="7513226" y="1037121"/>
                <a:ext cx="513968" cy="303752"/>
              </a:xfrm>
              <a:custGeom>
                <a:avLst/>
                <a:gdLst>
                  <a:gd name="connsiteX0" fmla="*/ 153257 w 513968"/>
                  <a:gd name="connsiteY0" fmla="*/ 95 h 303752"/>
                  <a:gd name="connsiteX1" fmla="*/ 0 w 513968"/>
                  <a:gd name="connsiteY1" fmla="*/ 151829 h 303752"/>
                  <a:gd name="connsiteX2" fmla="*/ 152971 w 513968"/>
                  <a:gd name="connsiteY2" fmla="*/ 303752 h 303752"/>
                  <a:gd name="connsiteX3" fmla="*/ 360807 w 513968"/>
                  <a:gd name="connsiteY3" fmla="*/ 303467 h 303752"/>
                  <a:gd name="connsiteX4" fmla="*/ 513969 w 513968"/>
                  <a:gd name="connsiteY4" fmla="*/ 151733 h 303752"/>
                  <a:gd name="connsiteX5" fmla="*/ 360902 w 513968"/>
                  <a:gd name="connsiteY5" fmla="*/ 0 h 303752"/>
                  <a:gd name="connsiteX6" fmla="*/ 153162 w 513968"/>
                  <a:gd name="connsiteY6" fmla="*/ 0 h 303752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  <a:cxn ang="0">
                    <a:pos x="connsiteX2" y="connsiteY2"/>
                  </a:cxn>
                  <a:cxn ang="0">
                    <a:pos x="connsiteX3" y="connsiteY3"/>
                  </a:cxn>
                  <a:cxn ang="0">
                    <a:pos x="connsiteX4" y="connsiteY4"/>
                  </a:cxn>
                  <a:cxn ang="0">
                    <a:pos x="connsiteX5" y="connsiteY5"/>
                  </a:cxn>
                  <a:cxn ang="0">
                    <a:pos x="connsiteX6" y="connsiteY6"/>
                  </a:cxn>
                </a:cxnLst>
                <a:rect l="l" t="t" r="r" b="b"/>
                <a:pathLst>
                  <a:path w="513968" h="303752">
                    <a:moveTo>
                      <a:pt x="153257" y="95"/>
                    </a:moveTo>
                    <a:cubicBezTo>
                      <a:pt x="68580" y="95"/>
                      <a:pt x="0" y="68104"/>
                      <a:pt x="0" y="151829"/>
                    </a:cubicBezTo>
                    <a:cubicBezTo>
                      <a:pt x="0" y="235553"/>
                      <a:pt x="68294" y="303752"/>
                      <a:pt x="152971" y="303752"/>
                    </a:cubicBezTo>
                    <a:lnTo>
                      <a:pt x="360807" y="303467"/>
                    </a:lnTo>
                    <a:cubicBezTo>
                      <a:pt x="445484" y="303467"/>
                      <a:pt x="513969" y="235458"/>
                      <a:pt x="513969" y="151733"/>
                    </a:cubicBezTo>
                    <a:cubicBezTo>
                      <a:pt x="513969" y="68009"/>
                      <a:pt x="445484" y="0"/>
                      <a:pt x="360902" y="0"/>
                    </a:cubicBezTo>
                    <a:lnTo>
                      <a:pt x="153162" y="0"/>
                    </a:lnTo>
                    <a:close/>
                  </a:path>
                </a:pathLst>
              </a:custGeom>
              <a:gradFill>
                <a:gsLst>
                  <a:gs pos="10000">
                    <a:srgbClr val="FFFF00"/>
                  </a:gs>
                  <a:gs pos="90000">
                    <a:srgbClr val="46D232"/>
                  </a:gs>
                </a:gsLst>
                <a:lin ang="0" scaled="1"/>
              </a:gradFill>
              <a:ln w="9525" cap="flat">
                <a:noFill/>
                <a:prstDash val="solid"/>
                <a:miter/>
              </a:ln>
            </xdr:spPr>
            <xdr:txBody>
              <a:bodyPr wrap="square" rtlCol="0" anchor="ctr"/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pt-BR"/>
              </a:p>
            </xdr:txBody>
          </xdr:sp>
          <xdr:grpSp>
            <xdr:nvGrpSpPr>
              <xdr:cNvPr id="179" name="Gráfico 1">
                <a:extLst>
                  <a:ext uri="{FF2B5EF4-FFF2-40B4-BE49-F238E27FC236}">
                    <a16:creationId xmlns:a16="http://schemas.microsoft.com/office/drawing/2014/main" id="{C718EDDE-D6C5-C124-1565-E5F5191ADFDE}"/>
                  </a:ext>
                </a:extLst>
              </xdr:cNvPr>
              <xdr:cNvGrpSpPr/>
            </xdr:nvGrpSpPr>
            <xdr:grpSpPr>
              <a:xfrm>
                <a:off x="6118195" y="543218"/>
                <a:ext cx="5181503" cy="1290478"/>
                <a:chOff x="6118195" y="543218"/>
                <a:chExt cx="5181503" cy="1290478"/>
              </a:xfrm>
              <a:solidFill>
                <a:schemeClr val="accent1"/>
              </a:solidFill>
            </xdr:grpSpPr>
            <xdr:sp macro="" textlink="">
              <xdr:nvSpPr>
                <xdr:cNvPr id="180" name="Forma Livre: Forma 58">
                  <a:extLst>
                    <a:ext uri="{FF2B5EF4-FFF2-40B4-BE49-F238E27FC236}">
                      <a16:creationId xmlns:a16="http://schemas.microsoft.com/office/drawing/2014/main" id="{DF5F1B52-4449-B671-0D43-1CF41A6530F7}"/>
                    </a:ext>
                  </a:extLst>
                </xdr:cNvPr>
                <xdr:cNvSpPr/>
              </xdr:nvSpPr>
              <xdr:spPr>
                <a:xfrm>
                  <a:off x="9627871" y="543726"/>
                  <a:ext cx="306228" cy="1289399"/>
                </a:xfrm>
                <a:custGeom>
                  <a:avLst/>
                  <a:gdLst>
                    <a:gd name="connsiteX0" fmla="*/ 306038 w 306228"/>
                    <a:gd name="connsiteY0" fmla="*/ 1138142 h 1289399"/>
                    <a:gd name="connsiteX1" fmla="*/ 152971 w 306228"/>
                    <a:gd name="connsiteY1" fmla="*/ 1289399 h 1289399"/>
                    <a:gd name="connsiteX2" fmla="*/ 0 w 306228"/>
                    <a:gd name="connsiteY2" fmla="*/ 1138142 h 1289399"/>
                    <a:gd name="connsiteX3" fmla="*/ 0 w 306228"/>
                    <a:gd name="connsiteY3" fmla="*/ 151733 h 1289399"/>
                    <a:gd name="connsiteX4" fmla="*/ 152971 w 306228"/>
                    <a:gd name="connsiteY4" fmla="*/ 0 h 1289399"/>
                    <a:gd name="connsiteX5" fmla="*/ 306038 w 306228"/>
                    <a:gd name="connsiteY5" fmla="*/ 151257 h 1289399"/>
                    <a:gd name="connsiteX6" fmla="*/ 306229 w 306228"/>
                    <a:gd name="connsiteY6" fmla="*/ 1138142 h 1289399"/>
                    <a:gd name="connsiteX7" fmla="*/ 306038 w 306228"/>
                    <a:gd name="connsiteY7" fmla="*/ 1138142 h 1289399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</a:cxnLst>
                  <a:rect l="l" t="t" r="r" b="b"/>
                  <a:pathLst>
                    <a:path w="306228" h="1289399">
                      <a:moveTo>
                        <a:pt x="306038" y="1138142"/>
                      </a:moveTo>
                      <a:cubicBezTo>
                        <a:pt x="305848" y="1221867"/>
                        <a:pt x="237554" y="1289399"/>
                        <a:pt x="152971" y="1289399"/>
                      </a:cubicBezTo>
                      <a:cubicBezTo>
                        <a:pt x="68389" y="1289399"/>
                        <a:pt x="190" y="1221867"/>
                        <a:pt x="0" y="1138142"/>
                      </a:cubicBezTo>
                      <a:lnTo>
                        <a:pt x="0" y="151733"/>
                      </a:lnTo>
                      <a:cubicBezTo>
                        <a:pt x="286" y="67723"/>
                        <a:pt x="68485" y="0"/>
                        <a:pt x="152971" y="0"/>
                      </a:cubicBezTo>
                      <a:cubicBezTo>
                        <a:pt x="237458" y="0"/>
                        <a:pt x="305848" y="67723"/>
                        <a:pt x="306038" y="151257"/>
                      </a:cubicBezTo>
                      <a:lnTo>
                        <a:pt x="306229" y="1138142"/>
                      </a:lnTo>
                      <a:lnTo>
                        <a:pt x="306038" y="1138142"/>
                      </a:lnTo>
                      <a:close/>
                    </a:path>
                  </a:pathLst>
                </a:custGeom>
                <a:solidFill>
                  <a:schemeClr val="bg1"/>
                </a:solidFill>
                <a:ln w="9525" cap="flat">
                  <a:noFill/>
                  <a:prstDash val="solid"/>
                  <a:miter/>
                </a:ln>
              </xdr:spPr>
              <xdr:txBody>
                <a:bodyPr wrap="square" rtlCol="0" anchor="ctr"/>
                <a:lstStyle>
                  <a:defPPr>
                    <a:defRPr lang="pt-BR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pt-BR"/>
                </a:p>
              </xdr:txBody>
            </xdr:sp>
            <xdr:sp macro="" textlink="">
              <xdr:nvSpPr>
                <xdr:cNvPr id="181" name="Forma Livre: Forma 59">
                  <a:extLst>
                    <a:ext uri="{FF2B5EF4-FFF2-40B4-BE49-F238E27FC236}">
                      <a16:creationId xmlns:a16="http://schemas.microsoft.com/office/drawing/2014/main" id="{7CACE686-DEB4-70FC-9954-5AAA77CE7C86}"/>
                    </a:ext>
                  </a:extLst>
                </xdr:cNvPr>
                <xdr:cNvSpPr/>
              </xdr:nvSpPr>
              <xdr:spPr>
                <a:xfrm>
                  <a:off x="9998203" y="543250"/>
                  <a:ext cx="1301495" cy="1290446"/>
                </a:xfrm>
                <a:custGeom>
                  <a:avLst/>
                  <a:gdLst>
                    <a:gd name="connsiteX0" fmla="*/ 974122 w 1301495"/>
                    <a:gd name="connsiteY0" fmla="*/ 85344 h 1290446"/>
                    <a:gd name="connsiteX1" fmla="*/ 1052418 w 1301495"/>
                    <a:gd name="connsiteY1" fmla="*/ 217932 h 1290446"/>
                    <a:gd name="connsiteX2" fmla="*/ 899446 w 1301495"/>
                    <a:gd name="connsiteY2" fmla="*/ 369761 h 1290446"/>
                    <a:gd name="connsiteX3" fmla="*/ 818674 w 1301495"/>
                    <a:gd name="connsiteY3" fmla="*/ 346996 h 1290446"/>
                    <a:gd name="connsiteX4" fmla="*/ 650367 w 1301495"/>
                    <a:gd name="connsiteY4" fmla="*/ 303752 h 1290446"/>
                    <a:gd name="connsiteX5" fmla="*/ 305848 w 1301495"/>
                    <a:gd name="connsiteY5" fmla="*/ 645224 h 1290446"/>
                    <a:gd name="connsiteX6" fmla="*/ 650367 w 1301495"/>
                    <a:gd name="connsiteY6" fmla="*/ 986981 h 1290446"/>
                    <a:gd name="connsiteX7" fmla="*/ 958977 w 1301495"/>
                    <a:gd name="connsiteY7" fmla="*/ 797243 h 1290446"/>
                    <a:gd name="connsiteX8" fmla="*/ 650748 w 1301495"/>
                    <a:gd name="connsiteY8" fmla="*/ 797243 h 1290446"/>
                    <a:gd name="connsiteX9" fmla="*/ 497586 w 1301495"/>
                    <a:gd name="connsiteY9" fmla="*/ 645319 h 1290446"/>
                    <a:gd name="connsiteX10" fmla="*/ 650748 w 1301495"/>
                    <a:gd name="connsiteY10" fmla="*/ 493681 h 1290446"/>
                    <a:gd name="connsiteX11" fmla="*/ 1148239 w 1301495"/>
                    <a:gd name="connsiteY11" fmla="*/ 493395 h 1290446"/>
                    <a:gd name="connsiteX12" fmla="*/ 1301496 w 1301495"/>
                    <a:gd name="connsiteY12" fmla="*/ 645224 h 1290446"/>
                    <a:gd name="connsiteX13" fmla="*/ 650653 w 1301495"/>
                    <a:gd name="connsiteY13" fmla="*/ 1290447 h 1290446"/>
                    <a:gd name="connsiteX14" fmla="*/ 0 w 1301495"/>
                    <a:gd name="connsiteY14" fmla="*/ 645224 h 1290446"/>
                    <a:gd name="connsiteX15" fmla="*/ 650748 w 1301495"/>
                    <a:gd name="connsiteY15" fmla="*/ 0 h 1290446"/>
                    <a:gd name="connsiteX16" fmla="*/ 974217 w 1301495"/>
                    <a:gd name="connsiteY16" fmla="*/ 85153 h 1290446"/>
                    <a:gd name="connsiteX17" fmla="*/ 974026 w 1301495"/>
                    <a:gd name="connsiteY17" fmla="*/ 85344 h 1290446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  <a:cxn ang="0">
                      <a:pos x="connsiteX11" y="connsiteY11"/>
                    </a:cxn>
                    <a:cxn ang="0">
                      <a:pos x="connsiteX12" y="connsiteY12"/>
                    </a:cxn>
                    <a:cxn ang="0">
                      <a:pos x="connsiteX13" y="connsiteY13"/>
                    </a:cxn>
                    <a:cxn ang="0">
                      <a:pos x="connsiteX14" y="connsiteY14"/>
                    </a:cxn>
                    <a:cxn ang="0">
                      <a:pos x="connsiteX15" y="connsiteY15"/>
                    </a:cxn>
                    <a:cxn ang="0">
                      <a:pos x="connsiteX16" y="connsiteY16"/>
                    </a:cxn>
                    <a:cxn ang="0">
                      <a:pos x="connsiteX17" y="connsiteY17"/>
                    </a:cxn>
                  </a:cxnLst>
                  <a:rect l="l" t="t" r="r" b="b"/>
                  <a:pathLst>
                    <a:path w="1301495" h="1290446">
                      <a:moveTo>
                        <a:pt x="974122" y="85344"/>
                      </a:moveTo>
                      <a:cubicBezTo>
                        <a:pt x="1020794" y="111347"/>
                        <a:pt x="1052418" y="160877"/>
                        <a:pt x="1052418" y="217932"/>
                      </a:cubicBezTo>
                      <a:cubicBezTo>
                        <a:pt x="1052418" y="301752"/>
                        <a:pt x="983932" y="369761"/>
                        <a:pt x="899446" y="369761"/>
                      </a:cubicBezTo>
                      <a:cubicBezTo>
                        <a:pt x="869823" y="369761"/>
                        <a:pt x="842105" y="361474"/>
                        <a:pt x="818674" y="346996"/>
                      </a:cubicBezTo>
                      <a:cubicBezTo>
                        <a:pt x="768667" y="319278"/>
                        <a:pt x="711422" y="303752"/>
                        <a:pt x="650367" y="303752"/>
                      </a:cubicBezTo>
                      <a:cubicBezTo>
                        <a:pt x="459962" y="303752"/>
                        <a:pt x="305848" y="456533"/>
                        <a:pt x="305848" y="645224"/>
                      </a:cubicBezTo>
                      <a:cubicBezTo>
                        <a:pt x="305848" y="833914"/>
                        <a:pt x="459962" y="986981"/>
                        <a:pt x="650367" y="986981"/>
                      </a:cubicBezTo>
                      <a:cubicBezTo>
                        <a:pt x="785622" y="986981"/>
                        <a:pt x="902684" y="909733"/>
                        <a:pt x="958977" y="797243"/>
                      </a:cubicBezTo>
                      <a:lnTo>
                        <a:pt x="650748" y="797243"/>
                      </a:lnTo>
                      <a:cubicBezTo>
                        <a:pt x="566356" y="797243"/>
                        <a:pt x="497586" y="729329"/>
                        <a:pt x="497586" y="645319"/>
                      </a:cubicBezTo>
                      <a:cubicBezTo>
                        <a:pt x="497586" y="561308"/>
                        <a:pt x="566356" y="493681"/>
                        <a:pt x="650748" y="493681"/>
                      </a:cubicBezTo>
                      <a:cubicBezTo>
                        <a:pt x="982408" y="493681"/>
                        <a:pt x="1148239" y="493586"/>
                        <a:pt x="1148239" y="493395"/>
                      </a:cubicBezTo>
                      <a:cubicBezTo>
                        <a:pt x="1233011" y="493681"/>
                        <a:pt x="1301496" y="561499"/>
                        <a:pt x="1301496" y="645224"/>
                      </a:cubicBezTo>
                      <a:cubicBezTo>
                        <a:pt x="1301496" y="1001649"/>
                        <a:pt x="1010126" y="1290447"/>
                        <a:pt x="650653" y="1290447"/>
                      </a:cubicBezTo>
                      <a:cubicBezTo>
                        <a:pt x="291179" y="1290447"/>
                        <a:pt x="0" y="1001649"/>
                        <a:pt x="0" y="645224"/>
                      </a:cubicBezTo>
                      <a:cubicBezTo>
                        <a:pt x="0" y="288798"/>
                        <a:pt x="291465" y="0"/>
                        <a:pt x="650748" y="0"/>
                      </a:cubicBezTo>
                      <a:cubicBezTo>
                        <a:pt x="768382" y="0"/>
                        <a:pt x="878681" y="30956"/>
                        <a:pt x="974217" y="85153"/>
                      </a:cubicBezTo>
                      <a:lnTo>
                        <a:pt x="974026" y="85344"/>
                      </a:lnTo>
                      <a:close/>
                    </a:path>
                  </a:pathLst>
                </a:custGeom>
                <a:solidFill>
                  <a:schemeClr val="bg1"/>
                </a:solidFill>
                <a:ln w="9525" cap="flat">
                  <a:noFill/>
                  <a:prstDash val="solid"/>
                  <a:miter/>
                </a:ln>
              </xdr:spPr>
              <xdr:txBody>
                <a:bodyPr wrap="square" rtlCol="0" anchor="ctr"/>
                <a:lstStyle>
                  <a:defPPr>
                    <a:defRPr lang="pt-BR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pt-BR"/>
                </a:p>
              </xdr:txBody>
            </xdr:sp>
            <xdr:sp macro="" textlink="">
              <xdr:nvSpPr>
                <xdr:cNvPr id="182" name="Forma Livre: Forma 60">
                  <a:extLst>
                    <a:ext uri="{FF2B5EF4-FFF2-40B4-BE49-F238E27FC236}">
                      <a16:creationId xmlns:a16="http://schemas.microsoft.com/office/drawing/2014/main" id="{C58D5DB8-94AA-9D58-CE42-216199DC8108}"/>
                    </a:ext>
                  </a:extLst>
                </xdr:cNvPr>
                <xdr:cNvSpPr/>
              </xdr:nvSpPr>
              <xdr:spPr>
                <a:xfrm>
                  <a:off x="6118195" y="543345"/>
                  <a:ext cx="2060543" cy="1290066"/>
                </a:xfrm>
                <a:custGeom>
                  <a:avLst/>
                  <a:gdLst>
                    <a:gd name="connsiteX0" fmla="*/ 993362 w 2060543"/>
                    <a:gd name="connsiteY0" fmla="*/ 96774 h 1290066"/>
                    <a:gd name="connsiteX1" fmla="*/ 1067372 w 2060543"/>
                    <a:gd name="connsiteY1" fmla="*/ 227457 h 1290066"/>
                    <a:gd name="connsiteX2" fmla="*/ 914210 w 2060543"/>
                    <a:gd name="connsiteY2" fmla="*/ 379381 h 1290066"/>
                    <a:gd name="connsiteX3" fmla="*/ 831628 w 2060543"/>
                    <a:gd name="connsiteY3" fmla="*/ 354330 h 1290066"/>
                    <a:gd name="connsiteX4" fmla="*/ 650748 w 2060543"/>
                    <a:gd name="connsiteY4" fmla="*/ 303657 h 1290066"/>
                    <a:gd name="connsiteX5" fmla="*/ 306229 w 2060543"/>
                    <a:gd name="connsiteY5" fmla="*/ 645128 h 1290066"/>
                    <a:gd name="connsiteX6" fmla="*/ 650748 w 2060543"/>
                    <a:gd name="connsiteY6" fmla="*/ 986885 h 1290066"/>
                    <a:gd name="connsiteX7" fmla="*/ 980408 w 2060543"/>
                    <a:gd name="connsiteY7" fmla="*/ 745141 h 1290066"/>
                    <a:gd name="connsiteX8" fmla="*/ 1173766 w 2060543"/>
                    <a:gd name="connsiteY8" fmla="*/ 118205 h 1290066"/>
                    <a:gd name="connsiteX9" fmla="*/ 1320165 w 2060543"/>
                    <a:gd name="connsiteY9" fmla="*/ 12573 h 1290066"/>
                    <a:gd name="connsiteX10" fmla="*/ 1907477 w 2060543"/>
                    <a:gd name="connsiteY10" fmla="*/ 12573 h 1290066"/>
                    <a:gd name="connsiteX11" fmla="*/ 2060543 w 2060543"/>
                    <a:gd name="connsiteY11" fmla="*/ 164402 h 1290066"/>
                    <a:gd name="connsiteX12" fmla="*/ 1907477 w 2060543"/>
                    <a:gd name="connsiteY12" fmla="*/ 316135 h 1290066"/>
                    <a:gd name="connsiteX13" fmla="*/ 1479995 w 2060543"/>
                    <a:gd name="connsiteY13" fmla="*/ 316135 h 1290066"/>
                    <a:gd name="connsiteX14" fmla="*/ 1419511 w 2060543"/>
                    <a:gd name="connsiteY14" fmla="*/ 358902 h 1290066"/>
                    <a:gd name="connsiteX15" fmla="*/ 1273683 w 2060543"/>
                    <a:gd name="connsiteY15" fmla="*/ 831723 h 1290066"/>
                    <a:gd name="connsiteX16" fmla="*/ 650748 w 2060543"/>
                    <a:gd name="connsiteY16" fmla="*/ 1290066 h 1290066"/>
                    <a:gd name="connsiteX17" fmla="*/ 0 w 2060543"/>
                    <a:gd name="connsiteY17" fmla="*/ 645033 h 1290066"/>
                    <a:gd name="connsiteX18" fmla="*/ 650653 w 2060543"/>
                    <a:gd name="connsiteY18" fmla="*/ 0 h 1290066"/>
                    <a:gd name="connsiteX19" fmla="*/ 993362 w 2060543"/>
                    <a:gd name="connsiteY19" fmla="*/ 96679 h 1290066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  <a:cxn ang="0">
                      <a:pos x="connsiteX11" y="connsiteY11"/>
                    </a:cxn>
                    <a:cxn ang="0">
                      <a:pos x="connsiteX12" y="connsiteY12"/>
                    </a:cxn>
                    <a:cxn ang="0">
                      <a:pos x="connsiteX13" y="connsiteY13"/>
                    </a:cxn>
                    <a:cxn ang="0">
                      <a:pos x="connsiteX14" y="connsiteY14"/>
                    </a:cxn>
                    <a:cxn ang="0">
                      <a:pos x="connsiteX15" y="connsiteY15"/>
                    </a:cxn>
                    <a:cxn ang="0">
                      <a:pos x="connsiteX16" y="connsiteY16"/>
                    </a:cxn>
                    <a:cxn ang="0">
                      <a:pos x="connsiteX17" y="connsiteY17"/>
                    </a:cxn>
                    <a:cxn ang="0">
                      <a:pos x="connsiteX18" y="connsiteY18"/>
                    </a:cxn>
                    <a:cxn ang="0">
                      <a:pos x="connsiteX19" y="connsiteY19"/>
                    </a:cxn>
                  </a:cxnLst>
                  <a:rect l="l" t="t" r="r" b="b"/>
                  <a:pathLst>
                    <a:path w="2060543" h="1290066">
                      <a:moveTo>
                        <a:pt x="993362" y="96774"/>
                      </a:moveTo>
                      <a:cubicBezTo>
                        <a:pt x="1038511" y="123158"/>
                        <a:pt x="1067372" y="171926"/>
                        <a:pt x="1067372" y="227457"/>
                      </a:cubicBezTo>
                      <a:cubicBezTo>
                        <a:pt x="1067372" y="311468"/>
                        <a:pt x="998696" y="379381"/>
                        <a:pt x="914210" y="379381"/>
                      </a:cubicBezTo>
                      <a:cubicBezTo>
                        <a:pt x="883730" y="379381"/>
                        <a:pt x="855726" y="369665"/>
                        <a:pt x="831628" y="354330"/>
                      </a:cubicBezTo>
                      <a:cubicBezTo>
                        <a:pt x="778764" y="322231"/>
                        <a:pt x="717042" y="303657"/>
                        <a:pt x="650748" y="303657"/>
                      </a:cubicBezTo>
                      <a:cubicBezTo>
                        <a:pt x="460343" y="303657"/>
                        <a:pt x="306229" y="456533"/>
                        <a:pt x="306229" y="645128"/>
                      </a:cubicBezTo>
                      <a:cubicBezTo>
                        <a:pt x="306229" y="833723"/>
                        <a:pt x="460343" y="986885"/>
                        <a:pt x="650748" y="986885"/>
                      </a:cubicBezTo>
                      <a:cubicBezTo>
                        <a:pt x="806863" y="986885"/>
                        <a:pt x="937832" y="886111"/>
                        <a:pt x="980408" y="745141"/>
                      </a:cubicBezTo>
                      <a:lnTo>
                        <a:pt x="1173766" y="118205"/>
                      </a:lnTo>
                      <a:cubicBezTo>
                        <a:pt x="1193387" y="56959"/>
                        <a:pt x="1252157" y="12573"/>
                        <a:pt x="1320165" y="12573"/>
                      </a:cubicBezTo>
                      <a:lnTo>
                        <a:pt x="1907477" y="12573"/>
                      </a:lnTo>
                      <a:cubicBezTo>
                        <a:pt x="1991868" y="12573"/>
                        <a:pt x="2060543" y="80486"/>
                        <a:pt x="2060543" y="164402"/>
                      </a:cubicBezTo>
                      <a:cubicBezTo>
                        <a:pt x="2060543" y="248317"/>
                        <a:pt x="1991963" y="316135"/>
                        <a:pt x="1907477" y="316135"/>
                      </a:cubicBezTo>
                      <a:lnTo>
                        <a:pt x="1479995" y="316135"/>
                      </a:lnTo>
                      <a:cubicBezTo>
                        <a:pt x="1452086" y="316135"/>
                        <a:pt x="1427988" y="334137"/>
                        <a:pt x="1419511" y="358902"/>
                      </a:cubicBezTo>
                      <a:lnTo>
                        <a:pt x="1273683" y="831723"/>
                      </a:lnTo>
                      <a:cubicBezTo>
                        <a:pt x="1193006" y="1096994"/>
                        <a:pt x="944499" y="1290066"/>
                        <a:pt x="650748" y="1290066"/>
                      </a:cubicBezTo>
                      <a:cubicBezTo>
                        <a:pt x="291179" y="1290257"/>
                        <a:pt x="0" y="1001459"/>
                        <a:pt x="0" y="645033"/>
                      </a:cubicBezTo>
                      <a:cubicBezTo>
                        <a:pt x="0" y="288608"/>
                        <a:pt x="291179" y="0"/>
                        <a:pt x="650653" y="0"/>
                      </a:cubicBezTo>
                      <a:cubicBezTo>
                        <a:pt x="776383" y="0"/>
                        <a:pt x="893636" y="35243"/>
                        <a:pt x="993362" y="96679"/>
                      </a:cubicBezTo>
                    </a:path>
                  </a:pathLst>
                </a:custGeom>
                <a:solidFill>
                  <a:schemeClr val="bg1"/>
                </a:solidFill>
                <a:ln w="9525" cap="flat">
                  <a:noFill/>
                  <a:prstDash val="solid"/>
                  <a:miter/>
                </a:ln>
              </xdr:spPr>
              <xdr:txBody>
                <a:bodyPr wrap="square" rtlCol="0" anchor="ctr"/>
                <a:lstStyle>
                  <a:defPPr>
                    <a:defRPr lang="pt-BR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pt-BR"/>
                </a:p>
              </xdr:txBody>
            </xdr:sp>
            <xdr:sp macro="" textlink="">
              <xdr:nvSpPr>
                <xdr:cNvPr id="183" name="Forma Livre: Forma 61">
                  <a:extLst>
                    <a:ext uri="{FF2B5EF4-FFF2-40B4-BE49-F238E27FC236}">
                      <a16:creationId xmlns:a16="http://schemas.microsoft.com/office/drawing/2014/main" id="{47B04EE9-0208-B1B3-CAB3-1F73939144CC}"/>
                    </a:ext>
                  </a:extLst>
                </xdr:cNvPr>
                <xdr:cNvSpPr/>
              </xdr:nvSpPr>
              <xdr:spPr>
                <a:xfrm>
                  <a:off x="7363207" y="543218"/>
                  <a:ext cx="2200941" cy="1290192"/>
                </a:xfrm>
                <a:custGeom>
                  <a:avLst/>
                  <a:gdLst>
                    <a:gd name="connsiteX0" fmla="*/ 640175 w 2200941"/>
                    <a:gd name="connsiteY0" fmla="*/ 929576 h 1290192"/>
                    <a:gd name="connsiteX1" fmla="*/ 640366 w 2200941"/>
                    <a:gd name="connsiteY1" fmla="*/ 929005 h 1290192"/>
                    <a:gd name="connsiteX2" fmla="*/ 892683 w 2200941"/>
                    <a:gd name="connsiteY2" fmla="*/ 109855 h 1290192"/>
                    <a:gd name="connsiteX3" fmla="*/ 1039654 w 2200941"/>
                    <a:gd name="connsiteY3" fmla="*/ 508 h 1290192"/>
                    <a:gd name="connsiteX4" fmla="*/ 1053560 w 2200941"/>
                    <a:gd name="connsiteY4" fmla="*/ 127 h 1290192"/>
                    <a:gd name="connsiteX5" fmla="*/ 1071943 w 2200941"/>
                    <a:gd name="connsiteY5" fmla="*/ 127 h 1290192"/>
                    <a:gd name="connsiteX6" fmla="*/ 1217962 w 2200941"/>
                    <a:gd name="connsiteY6" fmla="*/ 106807 h 1290192"/>
                    <a:gd name="connsiteX7" fmla="*/ 1391984 w 2200941"/>
                    <a:gd name="connsiteY7" fmla="*/ 671735 h 1290192"/>
                    <a:gd name="connsiteX8" fmla="*/ 1564386 w 2200941"/>
                    <a:gd name="connsiteY8" fmla="*/ 111855 h 1290192"/>
                    <a:gd name="connsiteX9" fmla="*/ 1711928 w 2200941"/>
                    <a:gd name="connsiteY9" fmla="*/ 603 h 1290192"/>
                    <a:gd name="connsiteX10" fmla="*/ 1725930 w 2200941"/>
                    <a:gd name="connsiteY10" fmla="*/ 413 h 1290192"/>
                    <a:gd name="connsiteX11" fmla="*/ 1744027 w 2200941"/>
                    <a:gd name="connsiteY11" fmla="*/ 603 h 1290192"/>
                    <a:gd name="connsiteX12" fmla="*/ 1890522 w 2200941"/>
                    <a:gd name="connsiteY12" fmla="*/ 107283 h 1290192"/>
                    <a:gd name="connsiteX13" fmla="*/ 2193322 w 2200941"/>
                    <a:gd name="connsiteY13" fmla="*/ 1091121 h 1290192"/>
                    <a:gd name="connsiteX14" fmla="*/ 2200942 w 2200941"/>
                    <a:gd name="connsiteY14" fmla="*/ 1138365 h 1290192"/>
                    <a:gd name="connsiteX15" fmla="*/ 2047780 w 2200941"/>
                    <a:gd name="connsiteY15" fmla="*/ 1290098 h 1290192"/>
                    <a:gd name="connsiteX16" fmla="*/ 1901476 w 2200941"/>
                    <a:gd name="connsiteY16" fmla="*/ 1183418 h 1290192"/>
                    <a:gd name="connsiteX17" fmla="*/ 1727930 w 2200941"/>
                    <a:gd name="connsiteY17" fmla="*/ 620109 h 1290192"/>
                    <a:gd name="connsiteX18" fmla="*/ 1553718 w 2200941"/>
                    <a:gd name="connsiteY18" fmla="*/ 1185609 h 1290192"/>
                    <a:gd name="connsiteX19" fmla="*/ 1408081 w 2200941"/>
                    <a:gd name="connsiteY19" fmla="*/ 1290193 h 1290192"/>
                    <a:gd name="connsiteX20" fmla="*/ 1389602 w 2200941"/>
                    <a:gd name="connsiteY20" fmla="*/ 1290193 h 1290192"/>
                    <a:gd name="connsiteX21" fmla="*/ 1375601 w 2200941"/>
                    <a:gd name="connsiteY21" fmla="*/ 1289812 h 1290192"/>
                    <a:gd name="connsiteX22" fmla="*/ 1229582 w 2200941"/>
                    <a:gd name="connsiteY22" fmla="*/ 1183513 h 1290192"/>
                    <a:gd name="connsiteX23" fmla="*/ 1055846 w 2200941"/>
                    <a:gd name="connsiteY23" fmla="*/ 619443 h 1290192"/>
                    <a:gd name="connsiteX24" fmla="*/ 886873 w 2200941"/>
                    <a:gd name="connsiteY24" fmla="*/ 1167702 h 1290192"/>
                    <a:gd name="connsiteX25" fmla="*/ 740188 w 2200941"/>
                    <a:gd name="connsiteY25" fmla="*/ 1276953 h 1290192"/>
                    <a:gd name="connsiteX26" fmla="*/ 152971 w 2200941"/>
                    <a:gd name="connsiteY26" fmla="*/ 1276953 h 1290192"/>
                    <a:gd name="connsiteX27" fmla="*/ 0 w 2200941"/>
                    <a:gd name="connsiteY27" fmla="*/ 1125887 h 1290192"/>
                    <a:gd name="connsiteX28" fmla="*/ 153162 w 2200941"/>
                    <a:gd name="connsiteY28" fmla="*/ 974153 h 1290192"/>
                    <a:gd name="connsiteX29" fmla="*/ 579310 w 2200941"/>
                    <a:gd name="connsiteY29" fmla="*/ 974153 h 1290192"/>
                    <a:gd name="connsiteX30" fmla="*/ 640175 w 2200941"/>
                    <a:gd name="connsiteY30" fmla="*/ 929767 h 1290192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  <a:cxn ang="0">
                      <a:pos x="connsiteX11" y="connsiteY11"/>
                    </a:cxn>
                    <a:cxn ang="0">
                      <a:pos x="connsiteX12" y="connsiteY12"/>
                    </a:cxn>
                    <a:cxn ang="0">
                      <a:pos x="connsiteX13" y="connsiteY13"/>
                    </a:cxn>
                    <a:cxn ang="0">
                      <a:pos x="connsiteX14" y="connsiteY14"/>
                    </a:cxn>
                    <a:cxn ang="0">
                      <a:pos x="connsiteX15" y="connsiteY15"/>
                    </a:cxn>
                    <a:cxn ang="0">
                      <a:pos x="connsiteX16" y="connsiteY16"/>
                    </a:cxn>
                    <a:cxn ang="0">
                      <a:pos x="connsiteX17" y="connsiteY17"/>
                    </a:cxn>
                    <a:cxn ang="0">
                      <a:pos x="connsiteX18" y="connsiteY18"/>
                    </a:cxn>
                    <a:cxn ang="0">
                      <a:pos x="connsiteX19" y="connsiteY19"/>
                    </a:cxn>
                    <a:cxn ang="0">
                      <a:pos x="connsiteX20" y="connsiteY20"/>
                    </a:cxn>
                    <a:cxn ang="0">
                      <a:pos x="connsiteX21" y="connsiteY21"/>
                    </a:cxn>
                    <a:cxn ang="0">
                      <a:pos x="connsiteX22" y="connsiteY22"/>
                    </a:cxn>
                    <a:cxn ang="0">
                      <a:pos x="connsiteX23" y="connsiteY23"/>
                    </a:cxn>
                    <a:cxn ang="0">
                      <a:pos x="connsiteX24" y="connsiteY24"/>
                    </a:cxn>
                    <a:cxn ang="0">
                      <a:pos x="connsiteX25" y="connsiteY25"/>
                    </a:cxn>
                    <a:cxn ang="0">
                      <a:pos x="connsiteX26" y="connsiteY26"/>
                    </a:cxn>
                    <a:cxn ang="0">
                      <a:pos x="connsiteX27" y="connsiteY27"/>
                    </a:cxn>
                    <a:cxn ang="0">
                      <a:pos x="connsiteX28" y="connsiteY28"/>
                    </a:cxn>
                    <a:cxn ang="0">
                      <a:pos x="connsiteX29" y="connsiteY29"/>
                    </a:cxn>
                    <a:cxn ang="0">
                      <a:pos x="connsiteX30" y="connsiteY30"/>
                    </a:cxn>
                  </a:cxnLst>
                  <a:rect l="l" t="t" r="r" b="b"/>
                  <a:pathLst>
                    <a:path w="2200941" h="1290192">
                      <a:moveTo>
                        <a:pt x="640175" y="929576"/>
                      </a:moveTo>
                      <a:lnTo>
                        <a:pt x="640366" y="929005"/>
                      </a:lnTo>
                      <a:lnTo>
                        <a:pt x="892683" y="109855"/>
                      </a:lnTo>
                      <a:cubicBezTo>
                        <a:pt x="911257" y="46704"/>
                        <a:pt x="969931" y="508"/>
                        <a:pt x="1039654" y="508"/>
                      </a:cubicBezTo>
                      <a:cubicBezTo>
                        <a:pt x="1044416" y="508"/>
                        <a:pt x="1048036" y="127"/>
                        <a:pt x="1053560" y="127"/>
                      </a:cubicBezTo>
                      <a:cubicBezTo>
                        <a:pt x="1060799" y="-159"/>
                        <a:pt x="1065752" y="127"/>
                        <a:pt x="1071943" y="127"/>
                      </a:cubicBezTo>
                      <a:cubicBezTo>
                        <a:pt x="1140523" y="127"/>
                        <a:pt x="1198531" y="45085"/>
                        <a:pt x="1217962" y="106807"/>
                      </a:cubicBezTo>
                      <a:lnTo>
                        <a:pt x="1391984" y="671735"/>
                      </a:lnTo>
                      <a:lnTo>
                        <a:pt x="1564386" y="111855"/>
                      </a:lnTo>
                      <a:cubicBezTo>
                        <a:pt x="1582579" y="47943"/>
                        <a:pt x="1641729" y="603"/>
                        <a:pt x="1711928" y="603"/>
                      </a:cubicBezTo>
                      <a:cubicBezTo>
                        <a:pt x="1716595" y="603"/>
                        <a:pt x="1720405" y="413"/>
                        <a:pt x="1725930" y="413"/>
                      </a:cubicBezTo>
                      <a:cubicBezTo>
                        <a:pt x="1732883" y="413"/>
                        <a:pt x="1737836" y="603"/>
                        <a:pt x="1744027" y="603"/>
                      </a:cubicBezTo>
                      <a:cubicBezTo>
                        <a:pt x="1812798" y="603"/>
                        <a:pt x="1870805" y="45466"/>
                        <a:pt x="1890522" y="107283"/>
                      </a:cubicBezTo>
                      <a:lnTo>
                        <a:pt x="2193322" y="1091121"/>
                      </a:lnTo>
                      <a:cubicBezTo>
                        <a:pt x="2198275" y="1105980"/>
                        <a:pt x="2200942" y="1121886"/>
                        <a:pt x="2200942" y="1138365"/>
                      </a:cubicBezTo>
                      <a:cubicBezTo>
                        <a:pt x="2200942" y="1222280"/>
                        <a:pt x="2132457" y="1290098"/>
                        <a:pt x="2047780" y="1290098"/>
                      </a:cubicBezTo>
                      <a:cubicBezTo>
                        <a:pt x="1979200" y="1290098"/>
                        <a:pt x="1920907" y="1245330"/>
                        <a:pt x="1901476" y="1183418"/>
                      </a:cubicBezTo>
                      <a:lnTo>
                        <a:pt x="1727930" y="620109"/>
                      </a:lnTo>
                      <a:lnTo>
                        <a:pt x="1553718" y="1185609"/>
                      </a:lnTo>
                      <a:cubicBezTo>
                        <a:pt x="1532763" y="1244378"/>
                        <a:pt x="1474946" y="1290193"/>
                        <a:pt x="1408081" y="1290193"/>
                      </a:cubicBezTo>
                      <a:lnTo>
                        <a:pt x="1389602" y="1290193"/>
                      </a:lnTo>
                      <a:cubicBezTo>
                        <a:pt x="1384173" y="1289907"/>
                        <a:pt x="1380363" y="1289812"/>
                        <a:pt x="1375601" y="1289812"/>
                      </a:cubicBezTo>
                      <a:cubicBezTo>
                        <a:pt x="1307020" y="1289812"/>
                        <a:pt x="1249204" y="1245140"/>
                        <a:pt x="1229582" y="1183513"/>
                      </a:cubicBezTo>
                      <a:lnTo>
                        <a:pt x="1055846" y="619443"/>
                      </a:lnTo>
                      <a:lnTo>
                        <a:pt x="886873" y="1167702"/>
                      </a:lnTo>
                      <a:cubicBezTo>
                        <a:pt x="868299" y="1230852"/>
                        <a:pt x="809530" y="1276953"/>
                        <a:pt x="740188" y="1276953"/>
                      </a:cubicBezTo>
                      <a:lnTo>
                        <a:pt x="152971" y="1276953"/>
                      </a:lnTo>
                      <a:cubicBezTo>
                        <a:pt x="68485" y="1276953"/>
                        <a:pt x="0" y="1209897"/>
                        <a:pt x="0" y="1125887"/>
                      </a:cubicBezTo>
                      <a:cubicBezTo>
                        <a:pt x="0" y="1041876"/>
                        <a:pt x="68485" y="974153"/>
                        <a:pt x="153162" y="974153"/>
                      </a:cubicBezTo>
                      <a:lnTo>
                        <a:pt x="579310" y="974153"/>
                      </a:lnTo>
                      <a:cubicBezTo>
                        <a:pt x="607790" y="974153"/>
                        <a:pt x="632174" y="955580"/>
                        <a:pt x="640175" y="929767"/>
                      </a:cubicBezTo>
                    </a:path>
                  </a:pathLst>
                </a:custGeom>
                <a:solidFill>
                  <a:schemeClr val="bg1"/>
                </a:solidFill>
                <a:ln w="9525" cap="flat">
                  <a:noFill/>
                  <a:prstDash val="solid"/>
                  <a:miter/>
                </a:ln>
              </xdr:spPr>
              <xdr:txBody>
                <a:bodyPr wrap="square" rtlCol="0" anchor="ctr"/>
                <a:lstStyle>
                  <a:defPPr>
                    <a:defRPr lang="pt-BR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pt-BR"/>
                </a:p>
              </xdr:txBody>
            </xdr:sp>
          </xdr:grpSp>
        </xdr:grpSp>
      </xdr:grpSp>
      <xdr:sp macro="" textlink="">
        <xdr:nvSpPr>
          <xdr:cNvPr id="184" name="CaixaDeTexto 62">
            <a:extLst>
              <a:ext uri="{FF2B5EF4-FFF2-40B4-BE49-F238E27FC236}">
                <a16:creationId xmlns:a16="http://schemas.microsoft.com/office/drawing/2014/main" id="{FD254E85-6413-4323-A5B8-A1917ADF3053}"/>
              </a:ext>
              <a:ext uri="{147F2762-F138-4A5C-976F-8EAC2B608ADB}">
                <a16:predDERef xmlns:a16="http://schemas.microsoft.com/office/drawing/2014/main" pred="{00000000-0008-0000-0000-000021000000}"/>
              </a:ext>
            </a:extLst>
          </xdr:cNvPr>
          <xdr:cNvSpPr txBox="1"/>
        </xdr:nvSpPr>
        <xdr:spPr>
          <a:xfrm>
            <a:off x="2238322" y="379676"/>
            <a:ext cx="8071988" cy="66603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r>
              <a:rPr lang="en-US" sz="4000" b="1">
                <a:solidFill>
                  <a:schemeClr val="bg1"/>
                </a:solidFill>
                <a:latin typeface="+mj-lt"/>
                <a:ea typeface="+mj-lt"/>
                <a:cs typeface="+mj-lt"/>
              </a:rPr>
              <a:t>POWER PLANTS</a:t>
            </a:r>
          </a:p>
        </xdr:txBody>
      </xdr:sp>
      <xdr:grpSp>
        <xdr:nvGrpSpPr>
          <xdr:cNvPr id="185" name="Agrupar 2">
            <a:extLst>
              <a:ext uri="{FF2B5EF4-FFF2-40B4-BE49-F238E27FC236}">
                <a16:creationId xmlns:a16="http://schemas.microsoft.com/office/drawing/2014/main" id="{923132F5-EE5E-4108-A0AD-B47F18A866A0}"/>
              </a:ext>
            </a:extLst>
          </xdr:cNvPr>
          <xdr:cNvGrpSpPr/>
        </xdr:nvGrpSpPr>
        <xdr:grpSpPr>
          <a:xfrm>
            <a:off x="10238708" y="430301"/>
            <a:ext cx="1153193" cy="957864"/>
            <a:chOff x="8023397" y="421255"/>
            <a:chExt cx="1087484" cy="747926"/>
          </a:xfrm>
        </xdr:grpSpPr>
        <xdr:sp macro="" textlink="">
          <xdr:nvSpPr>
            <xdr:cNvPr id="186" name="Seta para a Direita 10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431F710F-F092-61F7-1396-64615AA28AF6}"/>
                </a:ext>
              </a:extLst>
            </xdr:cNvPr>
            <xdr:cNvSpPr/>
          </xdr:nvSpPr>
          <xdr:spPr>
            <a:xfrm rot="10800000">
              <a:off x="8023397" y="421255"/>
              <a:ext cx="696828" cy="376116"/>
            </a:xfrm>
            <a:prstGeom prst="rightArrow">
              <a:avLst>
                <a:gd name="adj1" fmla="val 53502"/>
                <a:gd name="adj2" fmla="val 45694"/>
              </a:avLst>
            </a:prstGeom>
            <a:solidFill>
              <a:srgbClr val="B8E53E"/>
            </a:solidFill>
            <a:ln w="9525" cap="flat" cmpd="sng" algn="ctr">
              <a:solidFill>
                <a:srgbClr val="00744D"/>
              </a:solidFill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1050" b="0" i="0" u="none" strike="noStrike" kern="0" cap="none" spc="0" normalizeH="0" baseline="0" noProof="0">
                <a:ln>
                  <a:noFill/>
                </a:ln>
                <a:solidFill>
                  <a:sysClr val="window" lastClr="FFFFFF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  <xdr:sp macro="" textlink="">
          <xdr:nvSpPr>
            <xdr:cNvPr id="187" name="Retângulo Arredondado 9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03E303F6-7C52-49C0-8EEF-C2540EF6A108}"/>
                </a:ext>
              </a:extLst>
            </xdr:cNvPr>
            <xdr:cNvSpPr/>
          </xdr:nvSpPr>
          <xdr:spPr>
            <a:xfrm>
              <a:off x="8091654" y="474590"/>
              <a:ext cx="1019227" cy="694591"/>
            </a:xfrm>
            <a:prstGeom prst="roundRect">
              <a:avLst>
                <a:gd name="adj" fmla="val 9474"/>
              </a:avLst>
            </a:prstGeom>
            <a:noFill/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pt-BR" sz="1200" b="1" i="0" u="none" strike="noStrike" kern="0" cap="none" spc="0" normalizeH="0" baseline="0">
                  <a:ln>
                    <a:noFill/>
                  </a:ln>
                  <a:solidFill>
                    <a:srgbClr val="00744D"/>
                  </a:solidFill>
                  <a:effectLst/>
                  <a:uLnTx/>
                  <a:uFillTx/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INDEX</a:t>
              </a:r>
              <a:endParaRPr kumimoji="0" lang="pt-BR" sz="800" b="1" i="0" u="none" strike="noStrike" kern="0" cap="none" spc="0" normalizeH="0" baseline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  <a:p>
              <a:pPr marL="0" marR="0" lvl="0" indent="0" algn="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800" b="1" i="0" u="none" strike="noStrike" kern="0" cap="none" spc="0" normalizeH="0" baseline="0" noProof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188" name="Agrupar 10">
            <a:extLst>
              <a:ext uri="{FF2B5EF4-FFF2-40B4-BE49-F238E27FC236}">
                <a16:creationId xmlns:a16="http://schemas.microsoft.com/office/drawing/2014/main" id="{73C2679D-BEB3-4880-9685-0B22AF788C7F}"/>
              </a:ext>
            </a:extLst>
          </xdr:cNvPr>
          <xdr:cNvGrpSpPr/>
        </xdr:nvGrpSpPr>
        <xdr:grpSpPr>
          <a:xfrm>
            <a:off x="122377" y="592386"/>
            <a:ext cx="3562933" cy="252861"/>
            <a:chOff x="178609" y="635455"/>
            <a:chExt cx="3564066" cy="256787"/>
          </a:xfrm>
        </xdr:grpSpPr>
        <xdr:sp macro="" textlink="">
          <xdr:nvSpPr>
            <xdr:cNvPr id="189" name="CaixaDeTexto 10">
              <a:extLst>
                <a:ext uri="{FF2B5EF4-FFF2-40B4-BE49-F238E27FC236}">
                  <a16:creationId xmlns:a16="http://schemas.microsoft.com/office/drawing/2014/main" id="{912076DD-4000-F71A-5EB0-52E2FBD66E9E}"/>
                </a:ext>
              </a:extLst>
            </xdr:cNvPr>
            <xdr:cNvSpPr txBox="1"/>
          </xdr:nvSpPr>
          <xdr:spPr>
            <a:xfrm>
              <a:off x="178609" y="635455"/>
              <a:ext cx="3564066" cy="188485"/>
            </a:xfrm>
            <a:prstGeom prst="rect">
              <a:avLst/>
            </a:prstGeom>
            <a:noFill/>
          </xdr:spPr>
          <xdr:txBody>
            <a:bodyPr wrap="square">
              <a:no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rtl="0"/>
              <a:r>
                <a:rPr kumimoji="0" lang="en-US" sz="2000" b="1" i="0" u="none" strike="noStrike" kern="0" cap="none" spc="0" normalizeH="0" baseline="0">
                  <a:ln>
                    <a:noFill/>
                  </a:ln>
                  <a:solidFill>
                    <a:srgbClr val="006C21"/>
                  </a:solidFill>
                  <a:effectLst/>
                  <a:uLnTx/>
                  <a:uFillTx/>
                  <a:latin typeface="Bradley Hand ITC" panose="03070402050302030203" pitchFamily="66" charset="0"/>
                  <a:cs typeface="Dreaming Outloud Script Pro" panose="020B0604020202020204" pitchFamily="66" charset="0"/>
                </a:rPr>
                <a:t>Transf    rming lives   </a:t>
              </a:r>
            </a:p>
            <a:p>
              <a:pPr rtl="0"/>
              <a:r>
                <a:rPr kumimoji="0" lang="en-US" sz="2000" b="1" i="0" u="none" strike="noStrike" kern="0" cap="none" spc="0" normalizeH="0" baseline="0">
                  <a:ln>
                    <a:noFill/>
                  </a:ln>
                  <a:solidFill>
                    <a:srgbClr val="006C21"/>
                  </a:solidFill>
                  <a:effectLst/>
                  <a:uLnTx/>
                  <a:uFillTx/>
                  <a:latin typeface="Bradley Hand ITC" panose="03070402050302030203" pitchFamily="66" charset="0"/>
                  <a:cs typeface="Dreaming Outloud Script Pro" panose="020B0604020202020204" pitchFamily="66" charset="0"/>
                </a:rPr>
                <a:t>with our energy</a:t>
              </a:r>
              <a:endParaRPr lang="en-US" sz="2000" b="1" kern="0">
                <a:solidFill>
                  <a:srgbClr val="006C21"/>
                </a:solidFill>
                <a:latin typeface="Bradley Hand ITC" panose="03070402050302030203" pitchFamily="66" charset="0"/>
                <a:cs typeface="Dreaming Outloud Script Pro" panose="020B0604020202020204" pitchFamily="66" charset="0"/>
              </a:endParaRPr>
            </a:p>
          </xdr:txBody>
        </xdr:sp>
        <xdr:pic>
          <xdr:nvPicPr>
            <xdr:cNvPr id="190" name="Imagem 12">
              <a:extLst>
                <a:ext uri="{FF2B5EF4-FFF2-40B4-BE49-F238E27FC236}">
                  <a16:creationId xmlns:a16="http://schemas.microsoft.com/office/drawing/2014/main" id="{EEA3386D-4750-C97E-B69E-0BDFF23A4D52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4">
              <a:extLst>
                <a:ext uri="{BEBA8EAE-BF5A-486C-A8C5-ECC9F3942E4B}">
                  <a14:imgProps xmlns:a14="http://schemas.microsoft.com/office/drawing/2010/main">
                    <a14:imgLayer r:embed="rId5">
                      <a14:imgEffect>
                        <a14:backgroundRemoval t="10000" b="90000" l="10000" r="90000">
                          <a14:foregroundMark x1="66667" y1="19048" x2="63636" y2="23810"/>
                          <a14:foregroundMark x1="51515" y1="23810" x2="54545" y2="80952"/>
                          <a14:foregroundMark x1="87879" y1="42857" x2="15152" y2="38095"/>
                        </a14:backgroundRemoval>
                      </a14:imgEffect>
                    </a14:imgLayer>
                  </a14:imgProps>
                </a:ext>
              </a:extLst>
            </a:blip>
            <a:stretch>
              <a:fillRect/>
            </a:stretch>
          </xdr:blipFill>
          <xdr:spPr>
            <a:xfrm flipH="1">
              <a:off x="1138256" y="785282"/>
              <a:ext cx="102531" cy="101329"/>
            </a:xfrm>
            <a:prstGeom prst="rect">
              <a:avLst/>
            </a:prstGeom>
          </xdr:spPr>
        </xdr:pic>
        <xdr:sp macro="" textlink="">
          <xdr:nvSpPr>
            <xdr:cNvPr id="191" name="Retângulo: Cantos Arredondados 13">
              <a:extLst>
                <a:ext uri="{FF2B5EF4-FFF2-40B4-BE49-F238E27FC236}">
                  <a16:creationId xmlns:a16="http://schemas.microsoft.com/office/drawing/2014/main" id="{EB98BACB-6A83-08A6-2BA7-9A00809C8312}"/>
                </a:ext>
              </a:extLst>
            </xdr:cNvPr>
            <xdr:cNvSpPr/>
          </xdr:nvSpPr>
          <xdr:spPr>
            <a:xfrm>
              <a:off x="1034142" y="775607"/>
              <a:ext cx="215396" cy="116635"/>
            </a:xfrm>
            <a:prstGeom prst="roundRect">
              <a:avLst>
                <a:gd name="adj" fmla="val 42451"/>
              </a:avLst>
            </a:prstGeom>
            <a:noFill/>
            <a:ln w="12700" cap="flat" cmpd="sng" algn="ctr">
              <a:solidFill>
                <a:srgbClr val="006C21"/>
              </a:solidFill>
              <a:prstDash val="solid"/>
              <a:miter lim="800000"/>
            </a:ln>
            <a:effectLst/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en-US" sz="1100" b="0" i="0" u="none" strike="noStrike" kern="0" cap="none" spc="0" normalizeH="0" baseline="0">
                <a:ln>
                  <a:noFill/>
                </a:ln>
                <a:solidFill>
                  <a:srgbClr val="003300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</xdr:grp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544286</xdr:colOff>
      <xdr:row>0</xdr:row>
      <xdr:rowOff>108856</xdr:rowOff>
    </xdr:from>
    <xdr:to>
      <xdr:col>24</xdr:col>
      <xdr:colOff>476251</xdr:colOff>
      <xdr:row>6</xdr:row>
      <xdr:rowOff>16564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06AA9CC7-7AB2-458E-9E91-1434D13DD475}"/>
            </a:ext>
          </a:extLst>
        </xdr:cNvPr>
        <xdr:cNvGrpSpPr/>
      </xdr:nvGrpSpPr>
      <xdr:grpSpPr>
        <a:xfrm>
          <a:off x="17987460" y="108856"/>
          <a:ext cx="1157791" cy="976165"/>
          <a:chOff x="8023397" y="421255"/>
          <a:chExt cx="1087484" cy="747926"/>
        </a:xfrm>
      </xdr:grpSpPr>
      <xdr:sp macro="" textlink="">
        <xdr:nvSpPr>
          <xdr:cNvPr id="4" name="Seta para a Direita 10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118C7E38-7FA3-F204-7091-2550C183892D}"/>
              </a:ext>
            </a:extLst>
          </xdr:cNvPr>
          <xdr:cNvSpPr/>
        </xdr:nvSpPr>
        <xdr:spPr>
          <a:xfrm rot="10800000">
            <a:off x="8023397" y="421255"/>
            <a:ext cx="696828" cy="376116"/>
          </a:xfrm>
          <a:prstGeom prst="rightArrow">
            <a:avLst>
              <a:gd name="adj1" fmla="val 53502"/>
              <a:gd name="adj2" fmla="val 45694"/>
            </a:avLst>
          </a:prstGeom>
          <a:solidFill>
            <a:srgbClr val="B8E53E"/>
          </a:solidFill>
          <a:ln w="9525" cap="flat" cmpd="sng" algn="ctr">
            <a:solidFill>
              <a:srgbClr val="00744D"/>
            </a:solidFill>
            <a:prstDash val="solid"/>
            <a:round/>
            <a:headEnd type="none" w="med" len="med"/>
            <a:tailEnd type="none" w="med" len="med"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accent1"/>
          </a:fontRef>
        </xdr:style>
        <xdr:txBody>
          <a:bodyPr vertOverflow="clip" horzOverflow="clip" rtlCol="0" anchor="t"/>
          <a:lstStyle/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pt-BR" sz="105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endParaRPr>
          </a:p>
        </xdr:txBody>
      </xdr:sp>
      <xdr:sp macro="" textlink="">
        <xdr:nvSpPr>
          <xdr:cNvPr id="13" name="Retângulo Arredondado 9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4945242C-9B7B-2E02-B90B-79482179B16D}"/>
              </a:ext>
            </a:extLst>
          </xdr:cNvPr>
          <xdr:cNvSpPr/>
        </xdr:nvSpPr>
        <xdr:spPr>
          <a:xfrm>
            <a:off x="8091654" y="474590"/>
            <a:ext cx="1019227" cy="694591"/>
          </a:xfrm>
          <a:prstGeom prst="roundRect">
            <a:avLst>
              <a:gd name="adj" fmla="val 9474"/>
            </a:avLst>
          </a:prstGeom>
          <a:no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accent1"/>
          </a:fontRef>
        </xdr:style>
        <xdr:txBody>
          <a:bodyPr vertOverflow="clip" horzOverflow="clip" rtlCol="0" anchor="t"/>
          <a:lstStyle/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pt-BR" sz="1200" b="1" i="0" u="none" strike="noStrike" kern="0" cap="none" spc="0" normalizeH="0" baseline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INDEX</a:t>
            </a:r>
            <a:endParaRPr kumimoji="0" lang="pt-BR" sz="800" b="1" i="0" u="none" strike="noStrike" kern="0" cap="none" spc="0" normalizeH="0" baseline="0">
              <a:ln>
                <a:noFill/>
              </a:ln>
              <a:solidFill>
                <a:srgbClr val="00744D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  <a:p>
            <a:pPr marL="0" marR="0" lvl="0" indent="0" algn="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pt-BR" sz="800" b="1" i="0" u="none" strike="noStrike" kern="0" cap="none" spc="0" normalizeH="0" baseline="0" noProof="0">
              <a:ln>
                <a:noFill/>
              </a:ln>
              <a:solidFill>
                <a:srgbClr val="00744D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xdr:txBody>
      </xdr:sp>
    </xdr:grpSp>
    <xdr:clientData/>
  </xdr:twoCellAnchor>
  <xdr:twoCellAnchor>
    <xdr:from>
      <xdr:col>0</xdr:col>
      <xdr:colOff>0</xdr:colOff>
      <xdr:row>0</xdr:row>
      <xdr:rowOff>9525</xdr:rowOff>
    </xdr:from>
    <xdr:to>
      <xdr:col>7</xdr:col>
      <xdr:colOff>108858</xdr:colOff>
      <xdr:row>8</xdr:row>
      <xdr:rowOff>57388</xdr:rowOff>
    </xdr:to>
    <xdr:grpSp>
      <xdr:nvGrpSpPr>
        <xdr:cNvPr id="325" name="Agrupar 29">
          <a:extLst>
            <a:ext uri="{FF2B5EF4-FFF2-40B4-BE49-F238E27FC236}">
              <a16:creationId xmlns:a16="http://schemas.microsoft.com/office/drawing/2014/main" id="{6DB41400-C610-A49E-D569-6D39A9478179}"/>
            </a:ext>
          </a:extLst>
        </xdr:cNvPr>
        <xdr:cNvGrpSpPr/>
      </xdr:nvGrpSpPr>
      <xdr:grpSpPr>
        <a:xfrm>
          <a:off x="0" y="9525"/>
          <a:ext cx="8002184" cy="1348233"/>
          <a:chOff x="0" y="9525"/>
          <a:chExt cx="8014608" cy="1326934"/>
        </a:xfrm>
      </xdr:grpSpPr>
      <xdr:grpSp>
        <xdr:nvGrpSpPr>
          <xdr:cNvPr id="326" name="Agrupar 1">
            <a:extLst>
              <a:ext uri="{FF2B5EF4-FFF2-40B4-BE49-F238E27FC236}">
                <a16:creationId xmlns:a16="http://schemas.microsoft.com/office/drawing/2014/main" id="{C28AE503-FF74-40BC-4F59-32DF96EDF896}"/>
              </a:ext>
            </a:extLst>
          </xdr:cNvPr>
          <xdr:cNvGrpSpPr/>
        </xdr:nvGrpSpPr>
        <xdr:grpSpPr>
          <a:xfrm>
            <a:off x="9525" y="9525"/>
            <a:ext cx="7719331" cy="1204030"/>
            <a:chOff x="9525" y="9525"/>
            <a:chExt cx="7641771" cy="1204030"/>
          </a:xfrm>
        </xdr:grpSpPr>
        <xdr:grpSp>
          <xdr:nvGrpSpPr>
            <xdr:cNvPr id="327" name="Agrupar 7">
              <a:extLst>
                <a:ext uri="{FF2B5EF4-FFF2-40B4-BE49-F238E27FC236}">
                  <a16:creationId xmlns:a16="http://schemas.microsoft.com/office/drawing/2014/main" id="{D85EE9A4-2C7B-ADEE-C55C-F2CB5FBDF5B0}"/>
                </a:ext>
              </a:extLst>
            </xdr:cNvPr>
            <xdr:cNvGrpSpPr/>
          </xdr:nvGrpSpPr>
          <xdr:grpSpPr>
            <a:xfrm>
              <a:off x="9525" y="9525"/>
              <a:ext cx="7641771" cy="1204030"/>
              <a:chOff x="0" y="114300"/>
              <a:chExt cx="9078920" cy="1175650"/>
            </a:xfrm>
          </xdr:grpSpPr>
          <xdr:sp macro="" textlink="">
            <xdr:nvSpPr>
              <xdr:cNvPr id="328" name="Retângulo 9">
                <a:extLst>
                  <a:ext uri="{FF2B5EF4-FFF2-40B4-BE49-F238E27FC236}">
                    <a16:creationId xmlns:a16="http://schemas.microsoft.com/office/drawing/2014/main" id="{91CF11AD-5A16-32F1-C9E0-8EBB0B83C375}"/>
                  </a:ext>
                </a:extLst>
              </xdr:cNvPr>
              <xdr:cNvSpPr/>
            </xdr:nvSpPr>
            <xdr:spPr>
              <a:xfrm>
                <a:off x="0" y="114300"/>
                <a:ext cx="9071516" cy="1175650"/>
              </a:xfrm>
              <a:prstGeom prst="rect">
                <a:avLst/>
              </a:prstGeom>
              <a:gradFill flip="none" rotWithShape="1">
                <a:gsLst>
                  <a:gs pos="14536">
                    <a:srgbClr val="B8E53E"/>
                  </a:gs>
                  <a:gs pos="1000">
                    <a:srgbClr val="D7F83C"/>
                  </a:gs>
                  <a:gs pos="95000">
                    <a:srgbClr val="00744D"/>
                  </a:gs>
                </a:gsLst>
                <a:lin ang="16200000" scaled="1"/>
                <a:tileRect/>
              </a:gra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 rtlCol="0" anchor="ctr"/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pt-BR"/>
              </a:p>
            </xdr:txBody>
          </xdr:sp>
          <xdr:pic>
            <xdr:nvPicPr>
              <xdr:cNvPr id="329" name="Elements">
                <a:extLst>
                  <a:ext uri="{FF2B5EF4-FFF2-40B4-BE49-F238E27FC236}">
                    <a16:creationId xmlns:a16="http://schemas.microsoft.com/office/drawing/2014/main" id="{6E1C0061-DB2D-B752-4342-12A4C9D728D1}"/>
                  </a:ext>
                </a:extLst>
              </xdr:cNvPr>
              <xdr:cNvPicPr>
                <a:picLocks/>
              </xdr:cNvPicPr>
            </xdr:nvPicPr>
            <xdr:blipFill rotWithShape="1">
              <a:blip xmlns:r="http://schemas.openxmlformats.org/officeDocument/2006/relationships" r:embed="rId3" cstate="email">
                <a:alphaModFix amt="31000"/>
                <a:extLst>
                  <a:ext uri="{28A0092B-C50C-407E-A947-70E740481C1C}">
                    <a14:useLocalDpi xmlns:a14="http://schemas.microsoft.com/office/drawing/2010/main"/>
                  </a:ext>
                </a:extLst>
              </a:blip>
              <a:srcRect l="583" t="47588" r="15070" b="9748"/>
              <a:stretch/>
            </xdr:blipFill>
            <xdr:spPr>
              <a:xfrm>
                <a:off x="2426370" y="165099"/>
                <a:ext cx="6652550" cy="930442"/>
              </a:xfrm>
              <a:prstGeom prst="rect">
                <a:avLst/>
              </a:prstGeom>
            </xdr:spPr>
          </xdr:pic>
          <xdr:grpSp>
            <xdr:nvGrpSpPr>
              <xdr:cNvPr id="330" name="Agrupar 11">
                <a:extLst>
                  <a:ext uri="{FF2B5EF4-FFF2-40B4-BE49-F238E27FC236}">
                    <a16:creationId xmlns:a16="http://schemas.microsoft.com/office/drawing/2014/main" id="{10BB3C6C-4B0A-46E9-9B5A-614C2C5BF48A}"/>
                  </a:ext>
                </a:extLst>
              </xdr:cNvPr>
              <xdr:cNvGrpSpPr/>
            </xdr:nvGrpSpPr>
            <xdr:grpSpPr>
              <a:xfrm>
                <a:off x="166794" y="265596"/>
                <a:ext cx="1255946" cy="302186"/>
                <a:chOff x="6118195" y="543218"/>
                <a:chExt cx="5181503" cy="1290478"/>
              </a:xfrm>
            </xdr:grpSpPr>
            <xdr:sp macro="" textlink="">
              <xdr:nvSpPr>
                <xdr:cNvPr id="331" name="Forma Livre: Forma 17">
                  <a:extLst>
                    <a:ext uri="{FF2B5EF4-FFF2-40B4-BE49-F238E27FC236}">
                      <a16:creationId xmlns:a16="http://schemas.microsoft.com/office/drawing/2014/main" id="{004AF157-44CD-EDEC-D9AB-4059A4B33BF1}"/>
                    </a:ext>
                  </a:extLst>
                </xdr:cNvPr>
                <xdr:cNvSpPr/>
              </xdr:nvSpPr>
              <xdr:spPr>
                <a:xfrm>
                  <a:off x="7513226" y="1037121"/>
                  <a:ext cx="513968" cy="303752"/>
                </a:xfrm>
                <a:custGeom>
                  <a:avLst/>
                  <a:gdLst>
                    <a:gd name="connsiteX0" fmla="*/ 153257 w 513968"/>
                    <a:gd name="connsiteY0" fmla="*/ 95 h 303752"/>
                    <a:gd name="connsiteX1" fmla="*/ 0 w 513968"/>
                    <a:gd name="connsiteY1" fmla="*/ 151829 h 303752"/>
                    <a:gd name="connsiteX2" fmla="*/ 152971 w 513968"/>
                    <a:gd name="connsiteY2" fmla="*/ 303752 h 303752"/>
                    <a:gd name="connsiteX3" fmla="*/ 360807 w 513968"/>
                    <a:gd name="connsiteY3" fmla="*/ 303467 h 303752"/>
                    <a:gd name="connsiteX4" fmla="*/ 513969 w 513968"/>
                    <a:gd name="connsiteY4" fmla="*/ 151733 h 303752"/>
                    <a:gd name="connsiteX5" fmla="*/ 360902 w 513968"/>
                    <a:gd name="connsiteY5" fmla="*/ 0 h 303752"/>
                    <a:gd name="connsiteX6" fmla="*/ 153162 w 513968"/>
                    <a:gd name="connsiteY6" fmla="*/ 0 h 303752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</a:cxnLst>
                  <a:rect l="l" t="t" r="r" b="b"/>
                  <a:pathLst>
                    <a:path w="513968" h="303752">
                      <a:moveTo>
                        <a:pt x="153257" y="95"/>
                      </a:moveTo>
                      <a:cubicBezTo>
                        <a:pt x="68580" y="95"/>
                        <a:pt x="0" y="68104"/>
                        <a:pt x="0" y="151829"/>
                      </a:cubicBezTo>
                      <a:cubicBezTo>
                        <a:pt x="0" y="235553"/>
                        <a:pt x="68294" y="303752"/>
                        <a:pt x="152971" y="303752"/>
                      </a:cubicBezTo>
                      <a:lnTo>
                        <a:pt x="360807" y="303467"/>
                      </a:lnTo>
                      <a:cubicBezTo>
                        <a:pt x="445484" y="303467"/>
                        <a:pt x="513969" y="235458"/>
                        <a:pt x="513969" y="151733"/>
                      </a:cubicBezTo>
                      <a:cubicBezTo>
                        <a:pt x="513969" y="68009"/>
                        <a:pt x="445484" y="0"/>
                        <a:pt x="360902" y="0"/>
                      </a:cubicBezTo>
                      <a:lnTo>
                        <a:pt x="153162" y="0"/>
                      </a:lnTo>
                      <a:close/>
                    </a:path>
                  </a:pathLst>
                </a:custGeom>
                <a:gradFill>
                  <a:gsLst>
                    <a:gs pos="10000">
                      <a:srgbClr val="FFFF00"/>
                    </a:gs>
                    <a:gs pos="90000">
                      <a:srgbClr val="46D232"/>
                    </a:gs>
                  </a:gsLst>
                  <a:lin ang="0" scaled="1"/>
                </a:gradFill>
                <a:ln w="9525" cap="flat">
                  <a:noFill/>
                  <a:prstDash val="solid"/>
                  <a:miter/>
                </a:ln>
              </xdr:spPr>
              <xdr:txBody>
                <a:bodyPr wrap="square" rtlCol="0" anchor="ctr"/>
                <a:lstStyle>
                  <a:defPPr>
                    <a:defRPr lang="pt-BR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pt-BR"/>
                </a:p>
              </xdr:txBody>
            </xdr:sp>
            <xdr:grpSp>
              <xdr:nvGrpSpPr>
                <xdr:cNvPr id="332" name="Gráfico 1">
                  <a:extLst>
                    <a:ext uri="{FF2B5EF4-FFF2-40B4-BE49-F238E27FC236}">
                      <a16:creationId xmlns:a16="http://schemas.microsoft.com/office/drawing/2014/main" id="{938D4756-50CD-B4FB-BA91-7909ED7B9012}"/>
                    </a:ext>
                  </a:extLst>
                </xdr:cNvPr>
                <xdr:cNvGrpSpPr/>
              </xdr:nvGrpSpPr>
              <xdr:grpSpPr>
                <a:xfrm>
                  <a:off x="6118195" y="543218"/>
                  <a:ext cx="5181503" cy="1290478"/>
                  <a:chOff x="6118195" y="543218"/>
                  <a:chExt cx="5181503" cy="1290478"/>
                </a:xfrm>
                <a:solidFill>
                  <a:schemeClr val="accent1"/>
                </a:solidFill>
              </xdr:grpSpPr>
              <xdr:sp macro="" textlink="">
                <xdr:nvSpPr>
                  <xdr:cNvPr id="333" name="Forma Livre: Forma 19">
                    <a:extLst>
                      <a:ext uri="{FF2B5EF4-FFF2-40B4-BE49-F238E27FC236}">
                        <a16:creationId xmlns:a16="http://schemas.microsoft.com/office/drawing/2014/main" id="{F0C9CAA4-BDEA-B305-FB6F-0E7E5965ADB3}"/>
                      </a:ext>
                    </a:extLst>
                  </xdr:cNvPr>
                  <xdr:cNvSpPr/>
                </xdr:nvSpPr>
                <xdr:spPr>
                  <a:xfrm>
                    <a:off x="9627871" y="543726"/>
                    <a:ext cx="306228" cy="1289399"/>
                  </a:xfrm>
                  <a:custGeom>
                    <a:avLst/>
                    <a:gdLst>
                      <a:gd name="connsiteX0" fmla="*/ 306038 w 306228"/>
                      <a:gd name="connsiteY0" fmla="*/ 1138142 h 1289399"/>
                      <a:gd name="connsiteX1" fmla="*/ 152971 w 306228"/>
                      <a:gd name="connsiteY1" fmla="*/ 1289399 h 1289399"/>
                      <a:gd name="connsiteX2" fmla="*/ 0 w 306228"/>
                      <a:gd name="connsiteY2" fmla="*/ 1138142 h 1289399"/>
                      <a:gd name="connsiteX3" fmla="*/ 0 w 306228"/>
                      <a:gd name="connsiteY3" fmla="*/ 151733 h 1289399"/>
                      <a:gd name="connsiteX4" fmla="*/ 152971 w 306228"/>
                      <a:gd name="connsiteY4" fmla="*/ 0 h 1289399"/>
                      <a:gd name="connsiteX5" fmla="*/ 306038 w 306228"/>
                      <a:gd name="connsiteY5" fmla="*/ 151257 h 1289399"/>
                      <a:gd name="connsiteX6" fmla="*/ 306229 w 306228"/>
                      <a:gd name="connsiteY6" fmla="*/ 1138142 h 1289399"/>
                      <a:gd name="connsiteX7" fmla="*/ 306038 w 306228"/>
                      <a:gd name="connsiteY7" fmla="*/ 1138142 h 1289399"/>
                    </a:gdLst>
                    <a:ahLst/>
                    <a:cxnLst>
                      <a:cxn ang="0">
                        <a:pos x="connsiteX0" y="connsiteY0"/>
                      </a:cxn>
                      <a:cxn ang="0">
                        <a:pos x="connsiteX1" y="connsiteY1"/>
                      </a:cxn>
                      <a:cxn ang="0">
                        <a:pos x="connsiteX2" y="connsiteY2"/>
                      </a:cxn>
                      <a:cxn ang="0">
                        <a:pos x="connsiteX3" y="connsiteY3"/>
                      </a:cxn>
                      <a:cxn ang="0">
                        <a:pos x="connsiteX4" y="connsiteY4"/>
                      </a:cxn>
                      <a:cxn ang="0">
                        <a:pos x="connsiteX5" y="connsiteY5"/>
                      </a:cxn>
                      <a:cxn ang="0">
                        <a:pos x="connsiteX6" y="connsiteY6"/>
                      </a:cxn>
                      <a:cxn ang="0">
                        <a:pos x="connsiteX7" y="connsiteY7"/>
                      </a:cxn>
                    </a:cxnLst>
                    <a:rect l="l" t="t" r="r" b="b"/>
                    <a:pathLst>
                      <a:path w="306228" h="1289399">
                        <a:moveTo>
                          <a:pt x="306038" y="1138142"/>
                        </a:moveTo>
                        <a:cubicBezTo>
                          <a:pt x="305848" y="1221867"/>
                          <a:pt x="237554" y="1289399"/>
                          <a:pt x="152971" y="1289399"/>
                        </a:cubicBezTo>
                        <a:cubicBezTo>
                          <a:pt x="68389" y="1289399"/>
                          <a:pt x="190" y="1221867"/>
                          <a:pt x="0" y="1138142"/>
                        </a:cubicBezTo>
                        <a:lnTo>
                          <a:pt x="0" y="151733"/>
                        </a:lnTo>
                        <a:cubicBezTo>
                          <a:pt x="286" y="67723"/>
                          <a:pt x="68485" y="0"/>
                          <a:pt x="152971" y="0"/>
                        </a:cubicBezTo>
                        <a:cubicBezTo>
                          <a:pt x="237458" y="0"/>
                          <a:pt x="305848" y="67723"/>
                          <a:pt x="306038" y="151257"/>
                        </a:cubicBezTo>
                        <a:lnTo>
                          <a:pt x="306229" y="1138142"/>
                        </a:lnTo>
                        <a:lnTo>
                          <a:pt x="306038" y="1138142"/>
                        </a:lnTo>
                        <a:close/>
                      </a:path>
                    </a:pathLst>
                  </a:custGeom>
                  <a:solidFill>
                    <a:schemeClr val="bg1"/>
                  </a:solidFill>
                  <a:ln w="9525" cap="flat">
                    <a:noFill/>
                    <a:prstDash val="solid"/>
                    <a:miter/>
                  </a:ln>
                </xdr:spPr>
                <xdr:txBody>
                  <a:bodyPr wrap="square" rtlCol="0" anchor="ctr"/>
                  <a:lstStyle>
                    <a:defPPr>
                      <a:defRPr lang="pt-BR"/>
                    </a:defPPr>
                    <a:lvl1pPr marL="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endParaRPr lang="pt-BR"/>
                  </a:p>
                </xdr:txBody>
              </xdr:sp>
              <xdr:sp macro="" textlink="">
                <xdr:nvSpPr>
                  <xdr:cNvPr id="334" name="Forma Livre: Forma 20">
                    <a:extLst>
                      <a:ext uri="{FF2B5EF4-FFF2-40B4-BE49-F238E27FC236}">
                        <a16:creationId xmlns:a16="http://schemas.microsoft.com/office/drawing/2014/main" id="{8D5DFE01-BF17-D780-8047-71D66EF12FF2}"/>
                      </a:ext>
                    </a:extLst>
                  </xdr:cNvPr>
                  <xdr:cNvSpPr/>
                </xdr:nvSpPr>
                <xdr:spPr>
                  <a:xfrm>
                    <a:off x="9998203" y="543250"/>
                    <a:ext cx="1301495" cy="1290446"/>
                  </a:xfrm>
                  <a:custGeom>
                    <a:avLst/>
                    <a:gdLst>
                      <a:gd name="connsiteX0" fmla="*/ 974122 w 1301495"/>
                      <a:gd name="connsiteY0" fmla="*/ 85344 h 1290446"/>
                      <a:gd name="connsiteX1" fmla="*/ 1052418 w 1301495"/>
                      <a:gd name="connsiteY1" fmla="*/ 217932 h 1290446"/>
                      <a:gd name="connsiteX2" fmla="*/ 899446 w 1301495"/>
                      <a:gd name="connsiteY2" fmla="*/ 369761 h 1290446"/>
                      <a:gd name="connsiteX3" fmla="*/ 818674 w 1301495"/>
                      <a:gd name="connsiteY3" fmla="*/ 346996 h 1290446"/>
                      <a:gd name="connsiteX4" fmla="*/ 650367 w 1301495"/>
                      <a:gd name="connsiteY4" fmla="*/ 303752 h 1290446"/>
                      <a:gd name="connsiteX5" fmla="*/ 305848 w 1301495"/>
                      <a:gd name="connsiteY5" fmla="*/ 645224 h 1290446"/>
                      <a:gd name="connsiteX6" fmla="*/ 650367 w 1301495"/>
                      <a:gd name="connsiteY6" fmla="*/ 986981 h 1290446"/>
                      <a:gd name="connsiteX7" fmla="*/ 958977 w 1301495"/>
                      <a:gd name="connsiteY7" fmla="*/ 797243 h 1290446"/>
                      <a:gd name="connsiteX8" fmla="*/ 650748 w 1301495"/>
                      <a:gd name="connsiteY8" fmla="*/ 797243 h 1290446"/>
                      <a:gd name="connsiteX9" fmla="*/ 497586 w 1301495"/>
                      <a:gd name="connsiteY9" fmla="*/ 645319 h 1290446"/>
                      <a:gd name="connsiteX10" fmla="*/ 650748 w 1301495"/>
                      <a:gd name="connsiteY10" fmla="*/ 493681 h 1290446"/>
                      <a:gd name="connsiteX11" fmla="*/ 1148239 w 1301495"/>
                      <a:gd name="connsiteY11" fmla="*/ 493395 h 1290446"/>
                      <a:gd name="connsiteX12" fmla="*/ 1301496 w 1301495"/>
                      <a:gd name="connsiteY12" fmla="*/ 645224 h 1290446"/>
                      <a:gd name="connsiteX13" fmla="*/ 650653 w 1301495"/>
                      <a:gd name="connsiteY13" fmla="*/ 1290447 h 1290446"/>
                      <a:gd name="connsiteX14" fmla="*/ 0 w 1301495"/>
                      <a:gd name="connsiteY14" fmla="*/ 645224 h 1290446"/>
                      <a:gd name="connsiteX15" fmla="*/ 650748 w 1301495"/>
                      <a:gd name="connsiteY15" fmla="*/ 0 h 1290446"/>
                      <a:gd name="connsiteX16" fmla="*/ 974217 w 1301495"/>
                      <a:gd name="connsiteY16" fmla="*/ 85153 h 1290446"/>
                      <a:gd name="connsiteX17" fmla="*/ 974026 w 1301495"/>
                      <a:gd name="connsiteY17" fmla="*/ 85344 h 1290446"/>
                    </a:gdLst>
                    <a:ahLst/>
                    <a:cxnLst>
                      <a:cxn ang="0">
                        <a:pos x="connsiteX0" y="connsiteY0"/>
                      </a:cxn>
                      <a:cxn ang="0">
                        <a:pos x="connsiteX1" y="connsiteY1"/>
                      </a:cxn>
                      <a:cxn ang="0">
                        <a:pos x="connsiteX2" y="connsiteY2"/>
                      </a:cxn>
                      <a:cxn ang="0">
                        <a:pos x="connsiteX3" y="connsiteY3"/>
                      </a:cxn>
                      <a:cxn ang="0">
                        <a:pos x="connsiteX4" y="connsiteY4"/>
                      </a:cxn>
                      <a:cxn ang="0">
                        <a:pos x="connsiteX5" y="connsiteY5"/>
                      </a:cxn>
                      <a:cxn ang="0">
                        <a:pos x="connsiteX6" y="connsiteY6"/>
                      </a:cxn>
                      <a:cxn ang="0">
                        <a:pos x="connsiteX7" y="connsiteY7"/>
                      </a:cxn>
                      <a:cxn ang="0">
                        <a:pos x="connsiteX8" y="connsiteY8"/>
                      </a:cxn>
                      <a:cxn ang="0">
                        <a:pos x="connsiteX9" y="connsiteY9"/>
                      </a:cxn>
                      <a:cxn ang="0">
                        <a:pos x="connsiteX10" y="connsiteY10"/>
                      </a:cxn>
                      <a:cxn ang="0">
                        <a:pos x="connsiteX11" y="connsiteY11"/>
                      </a:cxn>
                      <a:cxn ang="0">
                        <a:pos x="connsiteX12" y="connsiteY12"/>
                      </a:cxn>
                      <a:cxn ang="0">
                        <a:pos x="connsiteX13" y="connsiteY13"/>
                      </a:cxn>
                      <a:cxn ang="0">
                        <a:pos x="connsiteX14" y="connsiteY14"/>
                      </a:cxn>
                      <a:cxn ang="0">
                        <a:pos x="connsiteX15" y="connsiteY15"/>
                      </a:cxn>
                      <a:cxn ang="0">
                        <a:pos x="connsiteX16" y="connsiteY16"/>
                      </a:cxn>
                      <a:cxn ang="0">
                        <a:pos x="connsiteX17" y="connsiteY17"/>
                      </a:cxn>
                    </a:cxnLst>
                    <a:rect l="l" t="t" r="r" b="b"/>
                    <a:pathLst>
                      <a:path w="1301495" h="1290446">
                        <a:moveTo>
                          <a:pt x="974122" y="85344"/>
                        </a:moveTo>
                        <a:cubicBezTo>
                          <a:pt x="1020794" y="111347"/>
                          <a:pt x="1052418" y="160877"/>
                          <a:pt x="1052418" y="217932"/>
                        </a:cubicBezTo>
                        <a:cubicBezTo>
                          <a:pt x="1052418" y="301752"/>
                          <a:pt x="983932" y="369761"/>
                          <a:pt x="899446" y="369761"/>
                        </a:cubicBezTo>
                        <a:cubicBezTo>
                          <a:pt x="869823" y="369761"/>
                          <a:pt x="842105" y="361474"/>
                          <a:pt x="818674" y="346996"/>
                        </a:cubicBezTo>
                        <a:cubicBezTo>
                          <a:pt x="768667" y="319278"/>
                          <a:pt x="711422" y="303752"/>
                          <a:pt x="650367" y="303752"/>
                        </a:cubicBezTo>
                        <a:cubicBezTo>
                          <a:pt x="459962" y="303752"/>
                          <a:pt x="305848" y="456533"/>
                          <a:pt x="305848" y="645224"/>
                        </a:cubicBezTo>
                        <a:cubicBezTo>
                          <a:pt x="305848" y="833914"/>
                          <a:pt x="459962" y="986981"/>
                          <a:pt x="650367" y="986981"/>
                        </a:cubicBezTo>
                        <a:cubicBezTo>
                          <a:pt x="785622" y="986981"/>
                          <a:pt x="902684" y="909733"/>
                          <a:pt x="958977" y="797243"/>
                        </a:cubicBezTo>
                        <a:lnTo>
                          <a:pt x="650748" y="797243"/>
                        </a:lnTo>
                        <a:cubicBezTo>
                          <a:pt x="566356" y="797243"/>
                          <a:pt x="497586" y="729329"/>
                          <a:pt x="497586" y="645319"/>
                        </a:cubicBezTo>
                        <a:cubicBezTo>
                          <a:pt x="497586" y="561308"/>
                          <a:pt x="566356" y="493681"/>
                          <a:pt x="650748" y="493681"/>
                        </a:cubicBezTo>
                        <a:cubicBezTo>
                          <a:pt x="982408" y="493681"/>
                          <a:pt x="1148239" y="493586"/>
                          <a:pt x="1148239" y="493395"/>
                        </a:cubicBezTo>
                        <a:cubicBezTo>
                          <a:pt x="1233011" y="493681"/>
                          <a:pt x="1301496" y="561499"/>
                          <a:pt x="1301496" y="645224"/>
                        </a:cubicBezTo>
                        <a:cubicBezTo>
                          <a:pt x="1301496" y="1001649"/>
                          <a:pt x="1010126" y="1290447"/>
                          <a:pt x="650653" y="1290447"/>
                        </a:cubicBezTo>
                        <a:cubicBezTo>
                          <a:pt x="291179" y="1290447"/>
                          <a:pt x="0" y="1001649"/>
                          <a:pt x="0" y="645224"/>
                        </a:cubicBezTo>
                        <a:cubicBezTo>
                          <a:pt x="0" y="288798"/>
                          <a:pt x="291465" y="0"/>
                          <a:pt x="650748" y="0"/>
                        </a:cubicBezTo>
                        <a:cubicBezTo>
                          <a:pt x="768382" y="0"/>
                          <a:pt x="878681" y="30956"/>
                          <a:pt x="974217" y="85153"/>
                        </a:cubicBezTo>
                        <a:lnTo>
                          <a:pt x="974026" y="85344"/>
                        </a:lnTo>
                        <a:close/>
                      </a:path>
                    </a:pathLst>
                  </a:custGeom>
                  <a:solidFill>
                    <a:schemeClr val="bg1"/>
                  </a:solidFill>
                  <a:ln w="9525" cap="flat">
                    <a:noFill/>
                    <a:prstDash val="solid"/>
                    <a:miter/>
                  </a:ln>
                </xdr:spPr>
                <xdr:txBody>
                  <a:bodyPr wrap="square" rtlCol="0" anchor="ctr"/>
                  <a:lstStyle>
                    <a:defPPr>
                      <a:defRPr lang="pt-BR"/>
                    </a:defPPr>
                    <a:lvl1pPr marL="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endParaRPr lang="pt-BR"/>
                  </a:p>
                </xdr:txBody>
              </xdr:sp>
              <xdr:sp macro="" textlink="">
                <xdr:nvSpPr>
                  <xdr:cNvPr id="335" name="Forma Livre: Forma 21">
                    <a:extLst>
                      <a:ext uri="{FF2B5EF4-FFF2-40B4-BE49-F238E27FC236}">
                        <a16:creationId xmlns:a16="http://schemas.microsoft.com/office/drawing/2014/main" id="{7014A5BB-725E-EF5A-CE66-5155228D7AF2}"/>
                      </a:ext>
                    </a:extLst>
                  </xdr:cNvPr>
                  <xdr:cNvSpPr/>
                </xdr:nvSpPr>
                <xdr:spPr>
                  <a:xfrm>
                    <a:off x="6118195" y="543345"/>
                    <a:ext cx="2060543" cy="1290066"/>
                  </a:xfrm>
                  <a:custGeom>
                    <a:avLst/>
                    <a:gdLst>
                      <a:gd name="connsiteX0" fmla="*/ 993362 w 2060543"/>
                      <a:gd name="connsiteY0" fmla="*/ 96774 h 1290066"/>
                      <a:gd name="connsiteX1" fmla="*/ 1067372 w 2060543"/>
                      <a:gd name="connsiteY1" fmla="*/ 227457 h 1290066"/>
                      <a:gd name="connsiteX2" fmla="*/ 914210 w 2060543"/>
                      <a:gd name="connsiteY2" fmla="*/ 379381 h 1290066"/>
                      <a:gd name="connsiteX3" fmla="*/ 831628 w 2060543"/>
                      <a:gd name="connsiteY3" fmla="*/ 354330 h 1290066"/>
                      <a:gd name="connsiteX4" fmla="*/ 650748 w 2060543"/>
                      <a:gd name="connsiteY4" fmla="*/ 303657 h 1290066"/>
                      <a:gd name="connsiteX5" fmla="*/ 306229 w 2060543"/>
                      <a:gd name="connsiteY5" fmla="*/ 645128 h 1290066"/>
                      <a:gd name="connsiteX6" fmla="*/ 650748 w 2060543"/>
                      <a:gd name="connsiteY6" fmla="*/ 986885 h 1290066"/>
                      <a:gd name="connsiteX7" fmla="*/ 980408 w 2060543"/>
                      <a:gd name="connsiteY7" fmla="*/ 745141 h 1290066"/>
                      <a:gd name="connsiteX8" fmla="*/ 1173766 w 2060543"/>
                      <a:gd name="connsiteY8" fmla="*/ 118205 h 1290066"/>
                      <a:gd name="connsiteX9" fmla="*/ 1320165 w 2060543"/>
                      <a:gd name="connsiteY9" fmla="*/ 12573 h 1290066"/>
                      <a:gd name="connsiteX10" fmla="*/ 1907477 w 2060543"/>
                      <a:gd name="connsiteY10" fmla="*/ 12573 h 1290066"/>
                      <a:gd name="connsiteX11" fmla="*/ 2060543 w 2060543"/>
                      <a:gd name="connsiteY11" fmla="*/ 164402 h 1290066"/>
                      <a:gd name="connsiteX12" fmla="*/ 1907477 w 2060543"/>
                      <a:gd name="connsiteY12" fmla="*/ 316135 h 1290066"/>
                      <a:gd name="connsiteX13" fmla="*/ 1479995 w 2060543"/>
                      <a:gd name="connsiteY13" fmla="*/ 316135 h 1290066"/>
                      <a:gd name="connsiteX14" fmla="*/ 1419511 w 2060543"/>
                      <a:gd name="connsiteY14" fmla="*/ 358902 h 1290066"/>
                      <a:gd name="connsiteX15" fmla="*/ 1273683 w 2060543"/>
                      <a:gd name="connsiteY15" fmla="*/ 831723 h 1290066"/>
                      <a:gd name="connsiteX16" fmla="*/ 650748 w 2060543"/>
                      <a:gd name="connsiteY16" fmla="*/ 1290066 h 1290066"/>
                      <a:gd name="connsiteX17" fmla="*/ 0 w 2060543"/>
                      <a:gd name="connsiteY17" fmla="*/ 645033 h 1290066"/>
                      <a:gd name="connsiteX18" fmla="*/ 650653 w 2060543"/>
                      <a:gd name="connsiteY18" fmla="*/ 0 h 1290066"/>
                      <a:gd name="connsiteX19" fmla="*/ 993362 w 2060543"/>
                      <a:gd name="connsiteY19" fmla="*/ 96679 h 1290066"/>
                    </a:gdLst>
                    <a:ahLst/>
                    <a:cxnLst>
                      <a:cxn ang="0">
                        <a:pos x="connsiteX0" y="connsiteY0"/>
                      </a:cxn>
                      <a:cxn ang="0">
                        <a:pos x="connsiteX1" y="connsiteY1"/>
                      </a:cxn>
                      <a:cxn ang="0">
                        <a:pos x="connsiteX2" y="connsiteY2"/>
                      </a:cxn>
                      <a:cxn ang="0">
                        <a:pos x="connsiteX3" y="connsiteY3"/>
                      </a:cxn>
                      <a:cxn ang="0">
                        <a:pos x="connsiteX4" y="connsiteY4"/>
                      </a:cxn>
                      <a:cxn ang="0">
                        <a:pos x="connsiteX5" y="connsiteY5"/>
                      </a:cxn>
                      <a:cxn ang="0">
                        <a:pos x="connsiteX6" y="connsiteY6"/>
                      </a:cxn>
                      <a:cxn ang="0">
                        <a:pos x="connsiteX7" y="connsiteY7"/>
                      </a:cxn>
                      <a:cxn ang="0">
                        <a:pos x="connsiteX8" y="connsiteY8"/>
                      </a:cxn>
                      <a:cxn ang="0">
                        <a:pos x="connsiteX9" y="connsiteY9"/>
                      </a:cxn>
                      <a:cxn ang="0">
                        <a:pos x="connsiteX10" y="connsiteY10"/>
                      </a:cxn>
                      <a:cxn ang="0">
                        <a:pos x="connsiteX11" y="connsiteY11"/>
                      </a:cxn>
                      <a:cxn ang="0">
                        <a:pos x="connsiteX12" y="connsiteY12"/>
                      </a:cxn>
                      <a:cxn ang="0">
                        <a:pos x="connsiteX13" y="connsiteY13"/>
                      </a:cxn>
                      <a:cxn ang="0">
                        <a:pos x="connsiteX14" y="connsiteY14"/>
                      </a:cxn>
                      <a:cxn ang="0">
                        <a:pos x="connsiteX15" y="connsiteY15"/>
                      </a:cxn>
                      <a:cxn ang="0">
                        <a:pos x="connsiteX16" y="connsiteY16"/>
                      </a:cxn>
                      <a:cxn ang="0">
                        <a:pos x="connsiteX17" y="connsiteY17"/>
                      </a:cxn>
                      <a:cxn ang="0">
                        <a:pos x="connsiteX18" y="connsiteY18"/>
                      </a:cxn>
                      <a:cxn ang="0">
                        <a:pos x="connsiteX19" y="connsiteY19"/>
                      </a:cxn>
                    </a:cxnLst>
                    <a:rect l="l" t="t" r="r" b="b"/>
                    <a:pathLst>
                      <a:path w="2060543" h="1290066">
                        <a:moveTo>
                          <a:pt x="993362" y="96774"/>
                        </a:moveTo>
                        <a:cubicBezTo>
                          <a:pt x="1038511" y="123158"/>
                          <a:pt x="1067372" y="171926"/>
                          <a:pt x="1067372" y="227457"/>
                        </a:cubicBezTo>
                        <a:cubicBezTo>
                          <a:pt x="1067372" y="311468"/>
                          <a:pt x="998696" y="379381"/>
                          <a:pt x="914210" y="379381"/>
                        </a:cubicBezTo>
                        <a:cubicBezTo>
                          <a:pt x="883730" y="379381"/>
                          <a:pt x="855726" y="369665"/>
                          <a:pt x="831628" y="354330"/>
                        </a:cubicBezTo>
                        <a:cubicBezTo>
                          <a:pt x="778764" y="322231"/>
                          <a:pt x="717042" y="303657"/>
                          <a:pt x="650748" y="303657"/>
                        </a:cubicBezTo>
                        <a:cubicBezTo>
                          <a:pt x="460343" y="303657"/>
                          <a:pt x="306229" y="456533"/>
                          <a:pt x="306229" y="645128"/>
                        </a:cubicBezTo>
                        <a:cubicBezTo>
                          <a:pt x="306229" y="833723"/>
                          <a:pt x="460343" y="986885"/>
                          <a:pt x="650748" y="986885"/>
                        </a:cubicBezTo>
                        <a:cubicBezTo>
                          <a:pt x="806863" y="986885"/>
                          <a:pt x="937832" y="886111"/>
                          <a:pt x="980408" y="745141"/>
                        </a:cubicBezTo>
                        <a:lnTo>
                          <a:pt x="1173766" y="118205"/>
                        </a:lnTo>
                        <a:cubicBezTo>
                          <a:pt x="1193387" y="56959"/>
                          <a:pt x="1252157" y="12573"/>
                          <a:pt x="1320165" y="12573"/>
                        </a:cubicBezTo>
                        <a:lnTo>
                          <a:pt x="1907477" y="12573"/>
                        </a:lnTo>
                        <a:cubicBezTo>
                          <a:pt x="1991868" y="12573"/>
                          <a:pt x="2060543" y="80486"/>
                          <a:pt x="2060543" y="164402"/>
                        </a:cubicBezTo>
                        <a:cubicBezTo>
                          <a:pt x="2060543" y="248317"/>
                          <a:pt x="1991963" y="316135"/>
                          <a:pt x="1907477" y="316135"/>
                        </a:cubicBezTo>
                        <a:lnTo>
                          <a:pt x="1479995" y="316135"/>
                        </a:lnTo>
                        <a:cubicBezTo>
                          <a:pt x="1452086" y="316135"/>
                          <a:pt x="1427988" y="334137"/>
                          <a:pt x="1419511" y="358902"/>
                        </a:cubicBezTo>
                        <a:lnTo>
                          <a:pt x="1273683" y="831723"/>
                        </a:lnTo>
                        <a:cubicBezTo>
                          <a:pt x="1193006" y="1096994"/>
                          <a:pt x="944499" y="1290066"/>
                          <a:pt x="650748" y="1290066"/>
                        </a:cubicBezTo>
                        <a:cubicBezTo>
                          <a:pt x="291179" y="1290257"/>
                          <a:pt x="0" y="1001459"/>
                          <a:pt x="0" y="645033"/>
                        </a:cubicBezTo>
                        <a:cubicBezTo>
                          <a:pt x="0" y="288608"/>
                          <a:pt x="291179" y="0"/>
                          <a:pt x="650653" y="0"/>
                        </a:cubicBezTo>
                        <a:cubicBezTo>
                          <a:pt x="776383" y="0"/>
                          <a:pt x="893636" y="35243"/>
                          <a:pt x="993362" y="96679"/>
                        </a:cubicBezTo>
                      </a:path>
                    </a:pathLst>
                  </a:custGeom>
                  <a:solidFill>
                    <a:schemeClr val="bg1"/>
                  </a:solidFill>
                  <a:ln w="9525" cap="flat">
                    <a:noFill/>
                    <a:prstDash val="solid"/>
                    <a:miter/>
                  </a:ln>
                </xdr:spPr>
                <xdr:txBody>
                  <a:bodyPr wrap="square" rtlCol="0" anchor="ctr"/>
                  <a:lstStyle>
                    <a:defPPr>
                      <a:defRPr lang="pt-BR"/>
                    </a:defPPr>
                    <a:lvl1pPr marL="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endParaRPr lang="pt-BR"/>
                  </a:p>
                </xdr:txBody>
              </xdr:sp>
              <xdr:sp macro="" textlink="">
                <xdr:nvSpPr>
                  <xdr:cNvPr id="336" name="Forma Livre: Forma 22">
                    <a:extLst>
                      <a:ext uri="{FF2B5EF4-FFF2-40B4-BE49-F238E27FC236}">
                        <a16:creationId xmlns:a16="http://schemas.microsoft.com/office/drawing/2014/main" id="{505D783C-6481-1DAE-88C9-5BE5F026232C}"/>
                      </a:ext>
                    </a:extLst>
                  </xdr:cNvPr>
                  <xdr:cNvSpPr/>
                </xdr:nvSpPr>
                <xdr:spPr>
                  <a:xfrm>
                    <a:off x="7363207" y="543218"/>
                    <a:ext cx="2200941" cy="1290192"/>
                  </a:xfrm>
                  <a:custGeom>
                    <a:avLst/>
                    <a:gdLst>
                      <a:gd name="connsiteX0" fmla="*/ 640175 w 2200941"/>
                      <a:gd name="connsiteY0" fmla="*/ 929576 h 1290192"/>
                      <a:gd name="connsiteX1" fmla="*/ 640366 w 2200941"/>
                      <a:gd name="connsiteY1" fmla="*/ 929005 h 1290192"/>
                      <a:gd name="connsiteX2" fmla="*/ 892683 w 2200941"/>
                      <a:gd name="connsiteY2" fmla="*/ 109855 h 1290192"/>
                      <a:gd name="connsiteX3" fmla="*/ 1039654 w 2200941"/>
                      <a:gd name="connsiteY3" fmla="*/ 508 h 1290192"/>
                      <a:gd name="connsiteX4" fmla="*/ 1053560 w 2200941"/>
                      <a:gd name="connsiteY4" fmla="*/ 127 h 1290192"/>
                      <a:gd name="connsiteX5" fmla="*/ 1071943 w 2200941"/>
                      <a:gd name="connsiteY5" fmla="*/ 127 h 1290192"/>
                      <a:gd name="connsiteX6" fmla="*/ 1217962 w 2200941"/>
                      <a:gd name="connsiteY6" fmla="*/ 106807 h 1290192"/>
                      <a:gd name="connsiteX7" fmla="*/ 1391984 w 2200941"/>
                      <a:gd name="connsiteY7" fmla="*/ 671735 h 1290192"/>
                      <a:gd name="connsiteX8" fmla="*/ 1564386 w 2200941"/>
                      <a:gd name="connsiteY8" fmla="*/ 111855 h 1290192"/>
                      <a:gd name="connsiteX9" fmla="*/ 1711928 w 2200941"/>
                      <a:gd name="connsiteY9" fmla="*/ 603 h 1290192"/>
                      <a:gd name="connsiteX10" fmla="*/ 1725930 w 2200941"/>
                      <a:gd name="connsiteY10" fmla="*/ 413 h 1290192"/>
                      <a:gd name="connsiteX11" fmla="*/ 1744027 w 2200941"/>
                      <a:gd name="connsiteY11" fmla="*/ 603 h 1290192"/>
                      <a:gd name="connsiteX12" fmla="*/ 1890522 w 2200941"/>
                      <a:gd name="connsiteY12" fmla="*/ 107283 h 1290192"/>
                      <a:gd name="connsiteX13" fmla="*/ 2193322 w 2200941"/>
                      <a:gd name="connsiteY13" fmla="*/ 1091121 h 1290192"/>
                      <a:gd name="connsiteX14" fmla="*/ 2200942 w 2200941"/>
                      <a:gd name="connsiteY14" fmla="*/ 1138365 h 1290192"/>
                      <a:gd name="connsiteX15" fmla="*/ 2047780 w 2200941"/>
                      <a:gd name="connsiteY15" fmla="*/ 1290098 h 1290192"/>
                      <a:gd name="connsiteX16" fmla="*/ 1901476 w 2200941"/>
                      <a:gd name="connsiteY16" fmla="*/ 1183418 h 1290192"/>
                      <a:gd name="connsiteX17" fmla="*/ 1727930 w 2200941"/>
                      <a:gd name="connsiteY17" fmla="*/ 620109 h 1290192"/>
                      <a:gd name="connsiteX18" fmla="*/ 1553718 w 2200941"/>
                      <a:gd name="connsiteY18" fmla="*/ 1185609 h 1290192"/>
                      <a:gd name="connsiteX19" fmla="*/ 1408081 w 2200941"/>
                      <a:gd name="connsiteY19" fmla="*/ 1290193 h 1290192"/>
                      <a:gd name="connsiteX20" fmla="*/ 1389602 w 2200941"/>
                      <a:gd name="connsiteY20" fmla="*/ 1290193 h 1290192"/>
                      <a:gd name="connsiteX21" fmla="*/ 1375601 w 2200941"/>
                      <a:gd name="connsiteY21" fmla="*/ 1289812 h 1290192"/>
                      <a:gd name="connsiteX22" fmla="*/ 1229582 w 2200941"/>
                      <a:gd name="connsiteY22" fmla="*/ 1183513 h 1290192"/>
                      <a:gd name="connsiteX23" fmla="*/ 1055846 w 2200941"/>
                      <a:gd name="connsiteY23" fmla="*/ 619443 h 1290192"/>
                      <a:gd name="connsiteX24" fmla="*/ 886873 w 2200941"/>
                      <a:gd name="connsiteY24" fmla="*/ 1167702 h 1290192"/>
                      <a:gd name="connsiteX25" fmla="*/ 740188 w 2200941"/>
                      <a:gd name="connsiteY25" fmla="*/ 1276953 h 1290192"/>
                      <a:gd name="connsiteX26" fmla="*/ 152971 w 2200941"/>
                      <a:gd name="connsiteY26" fmla="*/ 1276953 h 1290192"/>
                      <a:gd name="connsiteX27" fmla="*/ 0 w 2200941"/>
                      <a:gd name="connsiteY27" fmla="*/ 1125887 h 1290192"/>
                      <a:gd name="connsiteX28" fmla="*/ 153162 w 2200941"/>
                      <a:gd name="connsiteY28" fmla="*/ 974153 h 1290192"/>
                      <a:gd name="connsiteX29" fmla="*/ 579310 w 2200941"/>
                      <a:gd name="connsiteY29" fmla="*/ 974153 h 1290192"/>
                      <a:gd name="connsiteX30" fmla="*/ 640175 w 2200941"/>
                      <a:gd name="connsiteY30" fmla="*/ 929767 h 1290192"/>
                    </a:gdLst>
                    <a:ahLst/>
                    <a:cxnLst>
                      <a:cxn ang="0">
                        <a:pos x="connsiteX0" y="connsiteY0"/>
                      </a:cxn>
                      <a:cxn ang="0">
                        <a:pos x="connsiteX1" y="connsiteY1"/>
                      </a:cxn>
                      <a:cxn ang="0">
                        <a:pos x="connsiteX2" y="connsiteY2"/>
                      </a:cxn>
                      <a:cxn ang="0">
                        <a:pos x="connsiteX3" y="connsiteY3"/>
                      </a:cxn>
                      <a:cxn ang="0">
                        <a:pos x="connsiteX4" y="connsiteY4"/>
                      </a:cxn>
                      <a:cxn ang="0">
                        <a:pos x="connsiteX5" y="connsiteY5"/>
                      </a:cxn>
                      <a:cxn ang="0">
                        <a:pos x="connsiteX6" y="connsiteY6"/>
                      </a:cxn>
                      <a:cxn ang="0">
                        <a:pos x="connsiteX7" y="connsiteY7"/>
                      </a:cxn>
                      <a:cxn ang="0">
                        <a:pos x="connsiteX8" y="connsiteY8"/>
                      </a:cxn>
                      <a:cxn ang="0">
                        <a:pos x="connsiteX9" y="connsiteY9"/>
                      </a:cxn>
                      <a:cxn ang="0">
                        <a:pos x="connsiteX10" y="connsiteY10"/>
                      </a:cxn>
                      <a:cxn ang="0">
                        <a:pos x="connsiteX11" y="connsiteY11"/>
                      </a:cxn>
                      <a:cxn ang="0">
                        <a:pos x="connsiteX12" y="connsiteY12"/>
                      </a:cxn>
                      <a:cxn ang="0">
                        <a:pos x="connsiteX13" y="connsiteY13"/>
                      </a:cxn>
                      <a:cxn ang="0">
                        <a:pos x="connsiteX14" y="connsiteY14"/>
                      </a:cxn>
                      <a:cxn ang="0">
                        <a:pos x="connsiteX15" y="connsiteY15"/>
                      </a:cxn>
                      <a:cxn ang="0">
                        <a:pos x="connsiteX16" y="connsiteY16"/>
                      </a:cxn>
                      <a:cxn ang="0">
                        <a:pos x="connsiteX17" y="connsiteY17"/>
                      </a:cxn>
                      <a:cxn ang="0">
                        <a:pos x="connsiteX18" y="connsiteY18"/>
                      </a:cxn>
                      <a:cxn ang="0">
                        <a:pos x="connsiteX19" y="connsiteY19"/>
                      </a:cxn>
                      <a:cxn ang="0">
                        <a:pos x="connsiteX20" y="connsiteY20"/>
                      </a:cxn>
                      <a:cxn ang="0">
                        <a:pos x="connsiteX21" y="connsiteY21"/>
                      </a:cxn>
                      <a:cxn ang="0">
                        <a:pos x="connsiteX22" y="connsiteY22"/>
                      </a:cxn>
                      <a:cxn ang="0">
                        <a:pos x="connsiteX23" y="connsiteY23"/>
                      </a:cxn>
                      <a:cxn ang="0">
                        <a:pos x="connsiteX24" y="connsiteY24"/>
                      </a:cxn>
                      <a:cxn ang="0">
                        <a:pos x="connsiteX25" y="connsiteY25"/>
                      </a:cxn>
                      <a:cxn ang="0">
                        <a:pos x="connsiteX26" y="connsiteY26"/>
                      </a:cxn>
                      <a:cxn ang="0">
                        <a:pos x="connsiteX27" y="connsiteY27"/>
                      </a:cxn>
                      <a:cxn ang="0">
                        <a:pos x="connsiteX28" y="connsiteY28"/>
                      </a:cxn>
                      <a:cxn ang="0">
                        <a:pos x="connsiteX29" y="connsiteY29"/>
                      </a:cxn>
                      <a:cxn ang="0">
                        <a:pos x="connsiteX30" y="connsiteY30"/>
                      </a:cxn>
                    </a:cxnLst>
                    <a:rect l="l" t="t" r="r" b="b"/>
                    <a:pathLst>
                      <a:path w="2200941" h="1290192">
                        <a:moveTo>
                          <a:pt x="640175" y="929576"/>
                        </a:moveTo>
                        <a:lnTo>
                          <a:pt x="640366" y="929005"/>
                        </a:lnTo>
                        <a:lnTo>
                          <a:pt x="892683" y="109855"/>
                        </a:lnTo>
                        <a:cubicBezTo>
                          <a:pt x="911257" y="46704"/>
                          <a:pt x="969931" y="508"/>
                          <a:pt x="1039654" y="508"/>
                        </a:cubicBezTo>
                        <a:cubicBezTo>
                          <a:pt x="1044416" y="508"/>
                          <a:pt x="1048036" y="127"/>
                          <a:pt x="1053560" y="127"/>
                        </a:cubicBezTo>
                        <a:cubicBezTo>
                          <a:pt x="1060799" y="-159"/>
                          <a:pt x="1065752" y="127"/>
                          <a:pt x="1071943" y="127"/>
                        </a:cubicBezTo>
                        <a:cubicBezTo>
                          <a:pt x="1140523" y="127"/>
                          <a:pt x="1198531" y="45085"/>
                          <a:pt x="1217962" y="106807"/>
                        </a:cubicBezTo>
                        <a:lnTo>
                          <a:pt x="1391984" y="671735"/>
                        </a:lnTo>
                        <a:lnTo>
                          <a:pt x="1564386" y="111855"/>
                        </a:lnTo>
                        <a:cubicBezTo>
                          <a:pt x="1582579" y="47943"/>
                          <a:pt x="1641729" y="603"/>
                          <a:pt x="1711928" y="603"/>
                        </a:cubicBezTo>
                        <a:cubicBezTo>
                          <a:pt x="1716595" y="603"/>
                          <a:pt x="1720405" y="413"/>
                          <a:pt x="1725930" y="413"/>
                        </a:cubicBezTo>
                        <a:cubicBezTo>
                          <a:pt x="1732883" y="413"/>
                          <a:pt x="1737836" y="603"/>
                          <a:pt x="1744027" y="603"/>
                        </a:cubicBezTo>
                        <a:cubicBezTo>
                          <a:pt x="1812798" y="603"/>
                          <a:pt x="1870805" y="45466"/>
                          <a:pt x="1890522" y="107283"/>
                        </a:cubicBezTo>
                        <a:lnTo>
                          <a:pt x="2193322" y="1091121"/>
                        </a:lnTo>
                        <a:cubicBezTo>
                          <a:pt x="2198275" y="1105980"/>
                          <a:pt x="2200942" y="1121886"/>
                          <a:pt x="2200942" y="1138365"/>
                        </a:cubicBezTo>
                        <a:cubicBezTo>
                          <a:pt x="2200942" y="1222280"/>
                          <a:pt x="2132457" y="1290098"/>
                          <a:pt x="2047780" y="1290098"/>
                        </a:cubicBezTo>
                        <a:cubicBezTo>
                          <a:pt x="1979200" y="1290098"/>
                          <a:pt x="1920907" y="1245330"/>
                          <a:pt x="1901476" y="1183418"/>
                        </a:cubicBezTo>
                        <a:lnTo>
                          <a:pt x="1727930" y="620109"/>
                        </a:lnTo>
                        <a:lnTo>
                          <a:pt x="1553718" y="1185609"/>
                        </a:lnTo>
                        <a:cubicBezTo>
                          <a:pt x="1532763" y="1244378"/>
                          <a:pt x="1474946" y="1290193"/>
                          <a:pt x="1408081" y="1290193"/>
                        </a:cubicBezTo>
                        <a:lnTo>
                          <a:pt x="1389602" y="1290193"/>
                        </a:lnTo>
                        <a:cubicBezTo>
                          <a:pt x="1384173" y="1289907"/>
                          <a:pt x="1380363" y="1289812"/>
                          <a:pt x="1375601" y="1289812"/>
                        </a:cubicBezTo>
                        <a:cubicBezTo>
                          <a:pt x="1307020" y="1289812"/>
                          <a:pt x="1249204" y="1245140"/>
                          <a:pt x="1229582" y="1183513"/>
                        </a:cubicBezTo>
                        <a:lnTo>
                          <a:pt x="1055846" y="619443"/>
                        </a:lnTo>
                        <a:lnTo>
                          <a:pt x="886873" y="1167702"/>
                        </a:lnTo>
                        <a:cubicBezTo>
                          <a:pt x="868299" y="1230852"/>
                          <a:pt x="809530" y="1276953"/>
                          <a:pt x="740188" y="1276953"/>
                        </a:cubicBezTo>
                        <a:lnTo>
                          <a:pt x="152971" y="1276953"/>
                        </a:lnTo>
                        <a:cubicBezTo>
                          <a:pt x="68485" y="1276953"/>
                          <a:pt x="0" y="1209897"/>
                          <a:pt x="0" y="1125887"/>
                        </a:cubicBezTo>
                        <a:cubicBezTo>
                          <a:pt x="0" y="1041876"/>
                          <a:pt x="68485" y="974153"/>
                          <a:pt x="153162" y="974153"/>
                        </a:cubicBezTo>
                        <a:lnTo>
                          <a:pt x="579310" y="974153"/>
                        </a:lnTo>
                        <a:cubicBezTo>
                          <a:pt x="607790" y="974153"/>
                          <a:pt x="632174" y="955580"/>
                          <a:pt x="640175" y="929767"/>
                        </a:cubicBezTo>
                      </a:path>
                    </a:pathLst>
                  </a:custGeom>
                  <a:solidFill>
                    <a:schemeClr val="bg1"/>
                  </a:solidFill>
                  <a:ln w="9525" cap="flat">
                    <a:noFill/>
                    <a:prstDash val="solid"/>
                    <a:miter/>
                  </a:ln>
                </xdr:spPr>
                <xdr:txBody>
                  <a:bodyPr wrap="square" rtlCol="0" anchor="ctr"/>
                  <a:lstStyle>
                    <a:defPPr>
                      <a:defRPr lang="pt-BR"/>
                    </a:defPPr>
                    <a:lvl1pPr marL="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endParaRPr lang="pt-BR"/>
                  </a:p>
                </xdr:txBody>
              </xdr:sp>
            </xdr:grpSp>
          </xdr:grpSp>
        </xdr:grpSp>
        <xdr:sp macro="" textlink="">
          <xdr:nvSpPr>
            <xdr:cNvPr id="337" name="CaixaDeTexto 23">
              <a:extLst>
                <a:ext uri="{FF2B5EF4-FFF2-40B4-BE49-F238E27FC236}">
                  <a16:creationId xmlns:a16="http://schemas.microsoft.com/office/drawing/2014/main" id="{6E2E61A0-DA27-4FC0-A2CB-55534D98829D}"/>
                </a:ext>
                <a:ext uri="{147F2762-F138-4A5C-976F-8EAC2B608ADB}">
                  <a16:predDERef xmlns:a16="http://schemas.microsoft.com/office/drawing/2014/main" pred="{00000000-0008-0000-0000-000021000000}"/>
                </a:ext>
              </a:extLst>
            </xdr:cNvPr>
            <xdr:cNvSpPr txBox="1"/>
          </xdr:nvSpPr>
          <xdr:spPr>
            <a:xfrm>
              <a:off x="776651" y="280518"/>
              <a:ext cx="6138499" cy="45322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pt-BR" sz="2600" b="1">
                  <a:solidFill>
                    <a:schemeClr val="bg1"/>
                  </a:solidFill>
                  <a:latin typeface="+mj-lt"/>
                  <a:ea typeface="+mj-lt"/>
                  <a:cs typeface="+mj-lt"/>
                </a:rPr>
                <a:t>ENERGY</a:t>
              </a:r>
              <a:r>
                <a:rPr lang="pt-BR" sz="2600" b="1" baseline="0">
                  <a:solidFill>
                    <a:schemeClr val="bg1"/>
                  </a:solidFill>
                  <a:latin typeface="+mj-lt"/>
                  <a:ea typeface="+mj-lt"/>
                  <a:cs typeface="+mj-lt"/>
                </a:rPr>
                <a:t> BALANCE</a:t>
              </a:r>
              <a:endParaRPr lang="en-US" sz="4000" b="1">
                <a:solidFill>
                  <a:schemeClr val="bg1"/>
                </a:solidFill>
                <a:latin typeface="+mj-lt"/>
                <a:ea typeface="+mj-lt"/>
                <a:cs typeface="+mj-lt"/>
              </a:endParaRPr>
            </a:p>
          </xdr:txBody>
        </xdr:sp>
      </xdr:grpSp>
      <xdr:grpSp>
        <xdr:nvGrpSpPr>
          <xdr:cNvPr id="338" name="Agrupar 13">
            <a:extLst>
              <a:ext uri="{FF2B5EF4-FFF2-40B4-BE49-F238E27FC236}">
                <a16:creationId xmlns:a16="http://schemas.microsoft.com/office/drawing/2014/main" id="{8BF7F8E0-7178-4550-9244-34836F3E82AB}"/>
              </a:ext>
            </a:extLst>
          </xdr:cNvPr>
          <xdr:cNvGrpSpPr/>
        </xdr:nvGrpSpPr>
        <xdr:grpSpPr>
          <a:xfrm>
            <a:off x="0" y="470731"/>
            <a:ext cx="3564066" cy="262876"/>
            <a:chOff x="178609" y="684367"/>
            <a:chExt cx="3564066" cy="262876"/>
          </a:xfrm>
        </xdr:grpSpPr>
        <xdr:sp macro="" textlink="">
          <xdr:nvSpPr>
            <xdr:cNvPr id="339" name="CaixaDeTexto 10">
              <a:extLst>
                <a:ext uri="{FF2B5EF4-FFF2-40B4-BE49-F238E27FC236}">
                  <a16:creationId xmlns:a16="http://schemas.microsoft.com/office/drawing/2014/main" id="{F366BC53-9039-B08D-1150-CD4430EAEE67}"/>
                </a:ext>
              </a:extLst>
            </xdr:cNvPr>
            <xdr:cNvSpPr txBox="1"/>
          </xdr:nvSpPr>
          <xdr:spPr>
            <a:xfrm>
              <a:off x="178609" y="684367"/>
              <a:ext cx="3564066" cy="188485"/>
            </a:xfrm>
            <a:prstGeom prst="rect">
              <a:avLst/>
            </a:prstGeom>
            <a:noFill/>
          </xdr:spPr>
          <xdr:txBody>
            <a:bodyPr wrap="square">
              <a:no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rtl="0"/>
              <a:r>
                <a:rPr kumimoji="0" lang="en-US" sz="2000" b="1" i="0" u="none" strike="noStrike" kern="0" cap="none" spc="0" normalizeH="0" baseline="0">
                  <a:ln>
                    <a:noFill/>
                  </a:ln>
                  <a:solidFill>
                    <a:srgbClr val="006C21"/>
                  </a:solidFill>
                  <a:effectLst/>
                  <a:uLnTx/>
                  <a:uFillTx/>
                  <a:latin typeface="Bradley Hand ITC" panose="03070402050302030203" pitchFamily="66" charset="0"/>
                  <a:cs typeface="Dreaming Outloud Script Pro" panose="020B0604020202020204" pitchFamily="66" charset="0"/>
                </a:rPr>
                <a:t>Transf    rming lives   </a:t>
              </a:r>
            </a:p>
            <a:p>
              <a:pPr rtl="0"/>
              <a:r>
                <a:rPr kumimoji="0" lang="en-US" sz="2000" b="1" i="0" u="none" strike="noStrike" kern="0" cap="none" spc="0" normalizeH="0" baseline="0">
                  <a:ln>
                    <a:noFill/>
                  </a:ln>
                  <a:solidFill>
                    <a:srgbClr val="006C21"/>
                  </a:solidFill>
                  <a:effectLst/>
                  <a:uLnTx/>
                  <a:uFillTx/>
                  <a:latin typeface="Bradley Hand ITC" panose="03070402050302030203" pitchFamily="66" charset="0"/>
                  <a:cs typeface="Dreaming Outloud Script Pro" panose="020B0604020202020204" pitchFamily="66" charset="0"/>
                </a:rPr>
                <a:t>with our energy</a:t>
              </a:r>
              <a:endParaRPr lang="en-US" sz="2000" b="1" kern="0">
                <a:solidFill>
                  <a:srgbClr val="006C21"/>
                </a:solidFill>
                <a:latin typeface="Bradley Hand ITC" panose="03070402050302030203" pitchFamily="66" charset="0"/>
                <a:cs typeface="Dreaming Outloud Script Pro" panose="020B0604020202020204" pitchFamily="66" charset="0"/>
              </a:endParaRPr>
            </a:p>
          </xdr:txBody>
        </xdr:sp>
        <xdr:pic>
          <xdr:nvPicPr>
            <xdr:cNvPr id="340" name="Imagem 15">
              <a:extLst>
                <a:ext uri="{FF2B5EF4-FFF2-40B4-BE49-F238E27FC236}">
                  <a16:creationId xmlns:a16="http://schemas.microsoft.com/office/drawing/2014/main" id="{522D8787-CB8A-E892-F7DF-8CB23AD4FA3B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4">
              <a:extLst>
                <a:ext uri="{BEBA8EAE-BF5A-486C-A8C5-ECC9F3942E4B}">
                  <a14:imgProps xmlns:a14="http://schemas.microsoft.com/office/drawing/2010/main">
                    <a14:imgLayer r:embed="rId5">
                      <a14:imgEffect>
                        <a14:backgroundRemoval t="10000" b="90000" l="10000" r="90000">
                          <a14:foregroundMark x1="66667" y1="19048" x2="63636" y2="23810"/>
                          <a14:foregroundMark x1="51515" y1="23810" x2="54545" y2="80952"/>
                          <a14:foregroundMark x1="87879" y1="42857" x2="15152" y2="38095"/>
                        </a14:backgroundRemoval>
                      </a14:imgEffect>
                    </a14:imgLayer>
                  </a14:imgProps>
                </a:ext>
              </a:extLst>
            </a:blip>
            <a:stretch>
              <a:fillRect/>
            </a:stretch>
          </xdr:blipFill>
          <xdr:spPr>
            <a:xfrm flipH="1">
              <a:off x="1138256" y="845914"/>
              <a:ext cx="102531" cy="101329"/>
            </a:xfrm>
            <a:prstGeom prst="rect">
              <a:avLst/>
            </a:prstGeom>
          </xdr:spPr>
        </xdr:pic>
        <xdr:sp macro="" textlink="">
          <xdr:nvSpPr>
            <xdr:cNvPr id="341" name="Retângulo: Cantos Arredondados 16">
              <a:extLst>
                <a:ext uri="{FF2B5EF4-FFF2-40B4-BE49-F238E27FC236}">
                  <a16:creationId xmlns:a16="http://schemas.microsoft.com/office/drawing/2014/main" id="{5ABE6C6F-E5FB-5C69-1A1E-CCD346A39E86}"/>
                </a:ext>
              </a:extLst>
            </xdr:cNvPr>
            <xdr:cNvSpPr/>
          </xdr:nvSpPr>
          <xdr:spPr>
            <a:xfrm>
              <a:off x="1034142" y="828082"/>
              <a:ext cx="215396" cy="116635"/>
            </a:xfrm>
            <a:prstGeom prst="roundRect">
              <a:avLst>
                <a:gd name="adj" fmla="val 42451"/>
              </a:avLst>
            </a:prstGeom>
            <a:noFill/>
            <a:ln w="12700" cap="flat" cmpd="sng" algn="ctr">
              <a:solidFill>
                <a:srgbClr val="006C21"/>
              </a:solidFill>
              <a:prstDash val="solid"/>
              <a:miter lim="800000"/>
            </a:ln>
            <a:effectLst/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en-US" sz="1100" b="0" i="0" u="none" strike="noStrike" kern="0" cap="none" spc="0" normalizeH="0" baseline="0">
                <a:ln>
                  <a:noFill/>
                </a:ln>
                <a:solidFill>
                  <a:srgbClr val="003300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</xdr:grpSp>
      <xdr:grpSp>
        <xdr:nvGrpSpPr>
          <xdr:cNvPr id="342" name="Agrupar 26">
            <a:extLst>
              <a:ext uri="{FF2B5EF4-FFF2-40B4-BE49-F238E27FC236}">
                <a16:creationId xmlns:a16="http://schemas.microsoft.com/office/drawing/2014/main" id="{E4731C8A-BE0F-4D84-A1BB-8748FBD9FA78}"/>
              </a:ext>
            </a:extLst>
          </xdr:cNvPr>
          <xdr:cNvGrpSpPr/>
        </xdr:nvGrpSpPr>
        <xdr:grpSpPr>
          <a:xfrm>
            <a:off x="6858000" y="367394"/>
            <a:ext cx="1156608" cy="969065"/>
            <a:chOff x="8023397" y="421255"/>
            <a:chExt cx="1087484" cy="747926"/>
          </a:xfrm>
        </xdr:grpSpPr>
        <xdr:sp macro="" textlink="">
          <xdr:nvSpPr>
            <xdr:cNvPr id="343" name="Seta para a Direita 10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407CD8A3-FD3C-105C-194A-5C3C8478C866}"/>
                </a:ext>
              </a:extLst>
            </xdr:cNvPr>
            <xdr:cNvSpPr/>
          </xdr:nvSpPr>
          <xdr:spPr>
            <a:xfrm rot="10800000">
              <a:off x="8023397" y="421255"/>
              <a:ext cx="696828" cy="376116"/>
            </a:xfrm>
            <a:prstGeom prst="rightArrow">
              <a:avLst>
                <a:gd name="adj1" fmla="val 53502"/>
                <a:gd name="adj2" fmla="val 45694"/>
              </a:avLst>
            </a:prstGeom>
            <a:solidFill>
              <a:srgbClr val="B8E53E"/>
            </a:solidFill>
            <a:ln w="9525" cap="flat" cmpd="sng" algn="ctr">
              <a:solidFill>
                <a:srgbClr val="00744D"/>
              </a:solidFill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1050" b="0" i="0" u="none" strike="noStrike" kern="0" cap="none" spc="0" normalizeH="0" baseline="0" noProof="0">
                <a:ln>
                  <a:noFill/>
                </a:ln>
                <a:solidFill>
                  <a:sysClr val="window" lastClr="FFFFFF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  <xdr:sp macro="" textlink="">
          <xdr:nvSpPr>
            <xdr:cNvPr id="344" name="Retângulo Arredondado 9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FC9F4A1E-80C9-090C-7D53-D814D7AA0D6F}"/>
                </a:ext>
              </a:extLst>
            </xdr:cNvPr>
            <xdr:cNvSpPr/>
          </xdr:nvSpPr>
          <xdr:spPr>
            <a:xfrm>
              <a:off x="8091654" y="474590"/>
              <a:ext cx="1019227" cy="694591"/>
            </a:xfrm>
            <a:prstGeom prst="roundRect">
              <a:avLst>
                <a:gd name="adj" fmla="val 9474"/>
              </a:avLst>
            </a:prstGeom>
            <a:noFill/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pt-BR" sz="1200" b="1" i="0" u="none" strike="noStrike" kern="0" cap="none" spc="0" normalizeH="0" baseline="0">
                  <a:ln>
                    <a:noFill/>
                  </a:ln>
                  <a:solidFill>
                    <a:srgbClr val="00744D"/>
                  </a:solidFill>
                  <a:effectLst/>
                  <a:uLnTx/>
                  <a:uFillTx/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INDEX</a:t>
              </a:r>
              <a:endParaRPr kumimoji="0" lang="pt-BR" sz="800" b="1" i="0" u="none" strike="noStrike" kern="0" cap="none" spc="0" normalizeH="0" baseline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  <a:p>
              <a:pPr marL="0" marR="0" lvl="0" indent="0" algn="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800" b="1" i="0" u="none" strike="noStrike" kern="0" cap="none" spc="0" normalizeH="0" baseline="0" noProof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</xdr:txBody>
        </xdr:sp>
      </xdr:grp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7846</xdr:colOff>
      <xdr:row>0</xdr:row>
      <xdr:rowOff>9525</xdr:rowOff>
    </xdr:from>
    <xdr:to>
      <xdr:col>17</xdr:col>
      <xdr:colOff>34218</xdr:colOff>
      <xdr:row>6</xdr:row>
      <xdr:rowOff>19050</xdr:rowOff>
    </xdr:to>
    <xdr:grpSp>
      <xdr:nvGrpSpPr>
        <xdr:cNvPr id="50" name="Agrupar 17">
          <a:extLst>
            <a:ext uri="{FF2B5EF4-FFF2-40B4-BE49-F238E27FC236}">
              <a16:creationId xmlns:a16="http://schemas.microsoft.com/office/drawing/2014/main" id="{8306B5ED-0DA9-8122-8984-A7923C6BF8B6}"/>
            </a:ext>
          </a:extLst>
        </xdr:cNvPr>
        <xdr:cNvGrpSpPr/>
      </xdr:nvGrpSpPr>
      <xdr:grpSpPr>
        <a:xfrm>
          <a:off x="7846" y="9525"/>
          <a:ext cx="15871490" cy="1421466"/>
          <a:chOff x="7845" y="9525"/>
          <a:chExt cx="19789355" cy="1464252"/>
        </a:xfrm>
      </xdr:grpSpPr>
      <xdr:grpSp>
        <xdr:nvGrpSpPr>
          <xdr:cNvPr id="51" name="Agrupar 1">
            <a:extLst>
              <a:ext uri="{FF2B5EF4-FFF2-40B4-BE49-F238E27FC236}">
                <a16:creationId xmlns:a16="http://schemas.microsoft.com/office/drawing/2014/main" id="{BB93036D-598D-A87D-87DB-67B85A324B03}"/>
              </a:ext>
            </a:extLst>
          </xdr:cNvPr>
          <xdr:cNvGrpSpPr/>
        </xdr:nvGrpSpPr>
        <xdr:grpSpPr>
          <a:xfrm>
            <a:off x="7845" y="9525"/>
            <a:ext cx="19713854" cy="1464252"/>
            <a:chOff x="7844" y="9525"/>
            <a:chExt cx="24389763" cy="1479096"/>
          </a:xfrm>
        </xdr:grpSpPr>
        <xdr:grpSp>
          <xdr:nvGrpSpPr>
            <xdr:cNvPr id="52" name="Agrupar 8">
              <a:extLst>
                <a:ext uri="{FF2B5EF4-FFF2-40B4-BE49-F238E27FC236}">
                  <a16:creationId xmlns:a16="http://schemas.microsoft.com/office/drawing/2014/main" id="{11C4C204-A33F-F628-073E-24808FBE5E7A}"/>
                </a:ext>
              </a:extLst>
            </xdr:cNvPr>
            <xdr:cNvGrpSpPr/>
          </xdr:nvGrpSpPr>
          <xdr:grpSpPr>
            <a:xfrm>
              <a:off x="7844" y="9525"/>
              <a:ext cx="24389763" cy="1479096"/>
              <a:chOff x="0" y="114300"/>
              <a:chExt cx="9078920" cy="1082842"/>
            </a:xfrm>
          </xdr:grpSpPr>
          <xdr:sp macro="" textlink="">
            <xdr:nvSpPr>
              <xdr:cNvPr id="53" name="Retângulo 10">
                <a:extLst>
                  <a:ext uri="{FF2B5EF4-FFF2-40B4-BE49-F238E27FC236}">
                    <a16:creationId xmlns:a16="http://schemas.microsoft.com/office/drawing/2014/main" id="{3075EEE2-49FC-BC4A-F047-1E2C1040D7D4}"/>
                  </a:ext>
                </a:extLst>
              </xdr:cNvPr>
              <xdr:cNvSpPr/>
            </xdr:nvSpPr>
            <xdr:spPr>
              <a:xfrm>
                <a:off x="0" y="114300"/>
                <a:ext cx="9071516" cy="1082842"/>
              </a:xfrm>
              <a:prstGeom prst="rect">
                <a:avLst/>
              </a:prstGeom>
              <a:gradFill flip="none" rotWithShape="1">
                <a:gsLst>
                  <a:gs pos="14536">
                    <a:srgbClr val="B8E53E"/>
                  </a:gs>
                  <a:gs pos="1000">
                    <a:srgbClr val="D7F83C"/>
                  </a:gs>
                  <a:gs pos="95000">
                    <a:srgbClr val="00744D"/>
                  </a:gs>
                </a:gsLst>
                <a:lin ang="16200000" scaled="1"/>
                <a:tileRect/>
              </a:gra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 rtlCol="0" anchor="ctr"/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pt-BR"/>
              </a:p>
            </xdr:txBody>
          </xdr:sp>
          <xdr:pic>
            <xdr:nvPicPr>
              <xdr:cNvPr id="54" name="Elements">
                <a:extLst>
                  <a:ext uri="{FF2B5EF4-FFF2-40B4-BE49-F238E27FC236}">
                    <a16:creationId xmlns:a16="http://schemas.microsoft.com/office/drawing/2014/main" id="{0DC2B49A-1B14-7FA5-7883-EFBE957ED30D}"/>
                  </a:ext>
                </a:extLst>
              </xdr:cNvPr>
              <xdr:cNvPicPr>
                <a:picLocks/>
              </xdr:cNvPicPr>
            </xdr:nvPicPr>
            <xdr:blipFill rotWithShape="1">
              <a:blip xmlns:r="http://schemas.openxmlformats.org/officeDocument/2006/relationships" r:embed="rId1" cstate="email">
                <a:alphaModFix amt="31000"/>
                <a:extLst>
                  <a:ext uri="{28A0092B-C50C-407E-A947-70E740481C1C}">
                    <a14:useLocalDpi xmlns:a14="http://schemas.microsoft.com/office/drawing/2010/main"/>
                  </a:ext>
                </a:extLst>
              </a:blip>
              <a:srcRect l="583" t="47588" r="15070" b="9748"/>
              <a:stretch/>
            </xdr:blipFill>
            <xdr:spPr>
              <a:xfrm>
                <a:off x="2426370" y="165099"/>
                <a:ext cx="6652550" cy="930442"/>
              </a:xfrm>
              <a:prstGeom prst="rect">
                <a:avLst/>
              </a:prstGeom>
            </xdr:spPr>
          </xdr:pic>
        </xdr:grpSp>
        <xdr:sp macro="" textlink="">
          <xdr:nvSpPr>
            <xdr:cNvPr id="55" name="CaixaDeTexto 26">
              <a:extLst>
                <a:ext uri="{FF2B5EF4-FFF2-40B4-BE49-F238E27FC236}">
                  <a16:creationId xmlns:a16="http://schemas.microsoft.com/office/drawing/2014/main" id="{3F39B3B7-ECC9-4818-B867-E5719855B39A}"/>
                </a:ext>
                <a:ext uri="{147F2762-F138-4A5C-976F-8EAC2B608ADB}">
                  <a16:predDERef xmlns:a16="http://schemas.microsoft.com/office/drawing/2014/main" pred="{00000000-0008-0000-0000-000021000000}"/>
                </a:ext>
              </a:extLst>
            </xdr:cNvPr>
            <xdr:cNvSpPr txBox="1"/>
          </xdr:nvSpPr>
          <xdr:spPr>
            <a:xfrm>
              <a:off x="4614523" y="34417"/>
              <a:ext cx="18314314" cy="140794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marL="0" indent="0" algn="ctr"/>
              <a:r>
                <a:rPr lang="en-US" sz="2800" b="1">
                  <a:solidFill>
                    <a:schemeClr val="bg1"/>
                  </a:solidFill>
                  <a:latin typeface="+mj-lt"/>
                  <a:ea typeface="+mj-lt"/>
                  <a:cs typeface="+mj-lt"/>
                </a:rPr>
                <a:t>REVENUE FROM ENERGY SUPPLY</a:t>
              </a:r>
            </a:p>
          </xdr:txBody>
        </xdr:sp>
      </xdr:grpSp>
      <xdr:grpSp>
        <xdr:nvGrpSpPr>
          <xdr:cNvPr id="56" name="Agrupar 2">
            <a:extLst>
              <a:ext uri="{FF2B5EF4-FFF2-40B4-BE49-F238E27FC236}">
                <a16:creationId xmlns:a16="http://schemas.microsoft.com/office/drawing/2014/main" id="{AC17A50A-8A46-4857-8D09-FD85A5D54B27}"/>
              </a:ext>
            </a:extLst>
          </xdr:cNvPr>
          <xdr:cNvGrpSpPr/>
        </xdr:nvGrpSpPr>
        <xdr:grpSpPr>
          <a:xfrm>
            <a:off x="18362516" y="444624"/>
            <a:ext cx="1434684" cy="978734"/>
            <a:chOff x="8023396" y="421254"/>
            <a:chExt cx="1350465" cy="763046"/>
          </a:xfrm>
        </xdr:grpSpPr>
        <xdr:sp macro="" textlink="">
          <xdr:nvSpPr>
            <xdr:cNvPr id="57" name="Seta para a Direita 10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2F84A998-9DDB-77A0-3413-0040BFD6D5C3}"/>
                </a:ext>
              </a:extLst>
            </xdr:cNvPr>
            <xdr:cNvSpPr/>
          </xdr:nvSpPr>
          <xdr:spPr>
            <a:xfrm rot="10800000">
              <a:off x="8023396" y="421254"/>
              <a:ext cx="848366" cy="376116"/>
            </a:xfrm>
            <a:prstGeom prst="rightArrow">
              <a:avLst>
                <a:gd name="adj1" fmla="val 53502"/>
                <a:gd name="adj2" fmla="val 45694"/>
              </a:avLst>
            </a:prstGeom>
            <a:solidFill>
              <a:srgbClr val="B8E53E"/>
            </a:solidFill>
            <a:ln w="9525" cap="flat" cmpd="sng" algn="ctr">
              <a:solidFill>
                <a:srgbClr val="00744D"/>
              </a:solidFill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1050" b="0" i="0" u="none" strike="noStrike" kern="0" cap="none" spc="0" normalizeH="0" baseline="0" noProof="0">
                <a:ln>
                  <a:noFill/>
                </a:ln>
                <a:solidFill>
                  <a:sysClr val="window" lastClr="FFFFFF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  <xdr:sp macro="" textlink="">
          <xdr:nvSpPr>
            <xdr:cNvPr id="58" name="Retângulo Arredondado 9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F42683D0-4FAE-2177-37EB-C342F6AC880E}"/>
                </a:ext>
              </a:extLst>
            </xdr:cNvPr>
            <xdr:cNvSpPr/>
          </xdr:nvSpPr>
          <xdr:spPr>
            <a:xfrm>
              <a:off x="8132985" y="489709"/>
              <a:ext cx="1240876" cy="694591"/>
            </a:xfrm>
            <a:prstGeom prst="roundRect">
              <a:avLst>
                <a:gd name="adj" fmla="val 9474"/>
              </a:avLst>
            </a:prstGeom>
            <a:noFill/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pt-BR" sz="1200" b="1" i="0" u="none" strike="noStrike" kern="0" cap="none" spc="0" normalizeH="0" baseline="0">
                  <a:ln>
                    <a:noFill/>
                  </a:ln>
                  <a:solidFill>
                    <a:srgbClr val="00744D"/>
                  </a:solidFill>
                  <a:effectLst/>
                  <a:uLnTx/>
                  <a:uFillTx/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INDEX</a:t>
              </a:r>
              <a:endParaRPr kumimoji="0" lang="pt-BR" sz="800" b="1" i="0" u="none" strike="noStrike" kern="0" cap="none" spc="0" normalizeH="0" baseline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  <a:p>
              <a:pPr marL="0" marR="0" lvl="0" indent="0" algn="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800" b="1" i="0" u="none" strike="noStrike" kern="0" cap="none" spc="0" normalizeH="0" baseline="0" noProof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59" name="Agrupar 9">
            <a:extLst>
              <a:ext uri="{FF2B5EF4-FFF2-40B4-BE49-F238E27FC236}">
                <a16:creationId xmlns:a16="http://schemas.microsoft.com/office/drawing/2014/main" id="{F34665AC-05D7-4599-980A-E9CFF18FDDDB}"/>
              </a:ext>
            </a:extLst>
          </xdr:cNvPr>
          <xdr:cNvGrpSpPr/>
        </xdr:nvGrpSpPr>
        <xdr:grpSpPr>
          <a:xfrm>
            <a:off x="250627" y="754447"/>
            <a:ext cx="3560045" cy="254210"/>
            <a:chOff x="48507" y="635455"/>
            <a:chExt cx="3564066" cy="256787"/>
          </a:xfrm>
        </xdr:grpSpPr>
        <xdr:sp macro="" textlink="">
          <xdr:nvSpPr>
            <xdr:cNvPr id="60" name="CaixaDeTexto 10">
              <a:extLst>
                <a:ext uri="{FF2B5EF4-FFF2-40B4-BE49-F238E27FC236}">
                  <a16:creationId xmlns:a16="http://schemas.microsoft.com/office/drawing/2014/main" id="{77E0EDB8-D1EA-C762-B3A5-16CCD1A3CE32}"/>
                </a:ext>
              </a:extLst>
            </xdr:cNvPr>
            <xdr:cNvSpPr txBox="1"/>
          </xdr:nvSpPr>
          <xdr:spPr>
            <a:xfrm>
              <a:off x="48507" y="635455"/>
              <a:ext cx="3564066" cy="188485"/>
            </a:xfrm>
            <a:prstGeom prst="rect">
              <a:avLst/>
            </a:prstGeom>
            <a:noFill/>
          </xdr:spPr>
          <xdr:txBody>
            <a:bodyPr wrap="square">
              <a:no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rtl="0"/>
              <a:r>
                <a:rPr kumimoji="0" lang="en-US" sz="2000" b="1" i="0" u="none" strike="noStrike" kern="0" cap="none" spc="0" normalizeH="0" baseline="0">
                  <a:ln>
                    <a:noFill/>
                  </a:ln>
                  <a:solidFill>
                    <a:srgbClr val="006C21"/>
                  </a:solidFill>
                  <a:effectLst/>
                  <a:uLnTx/>
                  <a:uFillTx/>
                  <a:latin typeface="Bradley Hand ITC" panose="03070402050302030203" pitchFamily="66" charset="0"/>
                  <a:cs typeface="Dreaming Outloud Script Pro" panose="020B0604020202020204" pitchFamily="66" charset="0"/>
                </a:rPr>
                <a:t>Transf    rming lives   </a:t>
              </a:r>
            </a:p>
            <a:p>
              <a:pPr rtl="0"/>
              <a:r>
                <a:rPr kumimoji="0" lang="en-US" sz="2000" b="1" i="0" u="none" strike="noStrike" kern="0" cap="none" spc="0" normalizeH="0" baseline="0">
                  <a:ln>
                    <a:noFill/>
                  </a:ln>
                  <a:solidFill>
                    <a:srgbClr val="006C21"/>
                  </a:solidFill>
                  <a:effectLst/>
                  <a:uLnTx/>
                  <a:uFillTx/>
                  <a:latin typeface="Bradley Hand ITC" panose="03070402050302030203" pitchFamily="66" charset="0"/>
                  <a:cs typeface="Dreaming Outloud Script Pro" panose="020B0604020202020204" pitchFamily="66" charset="0"/>
                </a:rPr>
                <a:t>with our energy</a:t>
              </a:r>
              <a:endParaRPr lang="en-US" sz="2000" b="1" kern="0">
                <a:solidFill>
                  <a:srgbClr val="006C21"/>
                </a:solidFill>
                <a:latin typeface="Bradley Hand ITC" panose="03070402050302030203" pitchFamily="66" charset="0"/>
                <a:cs typeface="Dreaming Outloud Script Pro" panose="020B0604020202020204" pitchFamily="66" charset="0"/>
              </a:endParaRPr>
            </a:p>
          </xdr:txBody>
        </xdr:sp>
        <xdr:pic>
          <xdr:nvPicPr>
            <xdr:cNvPr id="61" name="Imagem 14">
              <a:extLst>
                <a:ext uri="{FF2B5EF4-FFF2-40B4-BE49-F238E27FC236}">
                  <a16:creationId xmlns:a16="http://schemas.microsoft.com/office/drawing/2014/main" id="{B81B2F22-4875-E46B-8677-EA3BF73DAD71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4">
              <a:extLst>
                <a:ext uri="{BEBA8EAE-BF5A-486C-A8C5-ECC9F3942E4B}">
                  <a14:imgProps xmlns:a14="http://schemas.microsoft.com/office/drawing/2010/main">
                    <a14:imgLayer r:embed="rId5">
                      <a14:imgEffect>
                        <a14:backgroundRemoval t="10000" b="90000" l="10000" r="90000">
                          <a14:foregroundMark x1="66667" y1="19048" x2="63636" y2="23810"/>
                          <a14:foregroundMark x1="51515" y1="23810" x2="54545" y2="80952"/>
                          <a14:foregroundMark x1="87879" y1="42857" x2="15152" y2="38095"/>
                        </a14:backgroundRemoval>
                      </a14:imgEffect>
                    </a14:imgLayer>
                  </a14:imgProps>
                </a:ext>
              </a:extLst>
            </a:blip>
            <a:stretch>
              <a:fillRect/>
            </a:stretch>
          </xdr:blipFill>
          <xdr:spPr>
            <a:xfrm flipH="1">
              <a:off x="1138256" y="785282"/>
              <a:ext cx="102531" cy="101329"/>
            </a:xfrm>
            <a:prstGeom prst="rect">
              <a:avLst/>
            </a:prstGeom>
          </xdr:spPr>
        </xdr:pic>
        <xdr:sp macro="" textlink="">
          <xdr:nvSpPr>
            <xdr:cNvPr id="62" name="Retângulo: Cantos Arredondados 15">
              <a:extLst>
                <a:ext uri="{FF2B5EF4-FFF2-40B4-BE49-F238E27FC236}">
                  <a16:creationId xmlns:a16="http://schemas.microsoft.com/office/drawing/2014/main" id="{363125DF-F50C-6E2C-6C7A-63E1270058A0}"/>
                </a:ext>
              </a:extLst>
            </xdr:cNvPr>
            <xdr:cNvSpPr/>
          </xdr:nvSpPr>
          <xdr:spPr>
            <a:xfrm>
              <a:off x="1034142" y="775607"/>
              <a:ext cx="215396" cy="116635"/>
            </a:xfrm>
            <a:prstGeom prst="roundRect">
              <a:avLst>
                <a:gd name="adj" fmla="val 42451"/>
              </a:avLst>
            </a:prstGeom>
            <a:noFill/>
            <a:ln w="12700" cap="flat" cmpd="sng" algn="ctr">
              <a:solidFill>
                <a:srgbClr val="006C21"/>
              </a:solidFill>
              <a:prstDash val="solid"/>
              <a:miter lim="800000"/>
            </a:ln>
            <a:effectLst/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en-US" sz="1100" b="0" i="0" u="none" strike="noStrike" kern="0" cap="none" spc="0" normalizeH="0" baseline="0">
                <a:ln>
                  <a:noFill/>
                </a:ln>
                <a:solidFill>
                  <a:srgbClr val="003300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</xdr:grpSp>
    </xdr:grpSp>
    <xdr:clientData/>
  </xdr:twoCellAnchor>
  <xdr:twoCellAnchor editAs="oneCell">
    <xdr:from>
      <xdr:col>0</xdr:col>
      <xdr:colOff>183172</xdr:colOff>
      <xdr:row>0</xdr:row>
      <xdr:rowOff>149287</xdr:rowOff>
    </xdr:from>
    <xdr:to>
      <xdr:col>1</xdr:col>
      <xdr:colOff>1101327</xdr:colOff>
      <xdr:row>2</xdr:row>
      <xdr:rowOff>170802</xdr:rowOff>
    </xdr:to>
    <xdr:pic>
      <xdr:nvPicPr>
        <xdr:cNvPr id="22" name="Imagem 18">
          <a:extLst>
            <a:ext uri="{FF2B5EF4-FFF2-40B4-BE49-F238E27FC236}">
              <a16:creationId xmlns:a16="http://schemas.microsoft.com/office/drawing/2014/main" id="{B74007CD-3E1F-410E-A3A9-287515C064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83172" y="149287"/>
          <a:ext cx="1575380" cy="49776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7844</xdr:colOff>
      <xdr:row>0</xdr:row>
      <xdr:rowOff>9526</xdr:rowOff>
    </xdr:from>
    <xdr:to>
      <xdr:col>10</xdr:col>
      <xdr:colOff>217716</xdr:colOff>
      <xdr:row>5</xdr:row>
      <xdr:rowOff>98207</xdr:rowOff>
    </xdr:to>
    <xdr:grpSp>
      <xdr:nvGrpSpPr>
        <xdr:cNvPr id="363" name="Agrupar 41">
          <a:extLst>
            <a:ext uri="{FF2B5EF4-FFF2-40B4-BE49-F238E27FC236}">
              <a16:creationId xmlns:a16="http://schemas.microsoft.com/office/drawing/2014/main" id="{6A6D5728-0F63-5FC6-2951-FEE5D4757452}"/>
            </a:ext>
          </a:extLst>
        </xdr:cNvPr>
        <xdr:cNvGrpSpPr/>
      </xdr:nvGrpSpPr>
      <xdr:grpSpPr>
        <a:xfrm>
          <a:off x="7844" y="9526"/>
          <a:ext cx="10850658" cy="1313324"/>
          <a:chOff x="7844" y="9526"/>
          <a:chExt cx="9816515" cy="1313324"/>
        </a:xfrm>
      </xdr:grpSpPr>
      <xdr:grpSp>
        <xdr:nvGrpSpPr>
          <xdr:cNvPr id="364" name="Agrupar 33">
            <a:extLst>
              <a:ext uri="{FF2B5EF4-FFF2-40B4-BE49-F238E27FC236}">
                <a16:creationId xmlns:a16="http://schemas.microsoft.com/office/drawing/2014/main" id="{2B4479D3-C464-2AC6-63D5-076543767D97}"/>
              </a:ext>
            </a:extLst>
          </xdr:cNvPr>
          <xdr:cNvGrpSpPr/>
        </xdr:nvGrpSpPr>
        <xdr:grpSpPr>
          <a:xfrm>
            <a:off x="7844" y="9526"/>
            <a:ext cx="9639620" cy="1262742"/>
            <a:chOff x="7844" y="9526"/>
            <a:chExt cx="11292888" cy="1262742"/>
          </a:xfrm>
        </xdr:grpSpPr>
        <xdr:grpSp>
          <xdr:nvGrpSpPr>
            <xdr:cNvPr id="365" name="Agrupar 9">
              <a:extLst>
                <a:ext uri="{FF2B5EF4-FFF2-40B4-BE49-F238E27FC236}">
                  <a16:creationId xmlns:a16="http://schemas.microsoft.com/office/drawing/2014/main" id="{423E6498-D8E3-AF88-2670-AAEE0E12BB4A}"/>
                </a:ext>
              </a:extLst>
            </xdr:cNvPr>
            <xdr:cNvGrpSpPr/>
          </xdr:nvGrpSpPr>
          <xdr:grpSpPr>
            <a:xfrm>
              <a:off x="7844" y="9526"/>
              <a:ext cx="11292888" cy="1262742"/>
              <a:chOff x="0" y="114300"/>
              <a:chExt cx="9078920" cy="1082842"/>
            </a:xfrm>
          </xdr:grpSpPr>
          <xdr:sp macro="" textlink="">
            <xdr:nvSpPr>
              <xdr:cNvPr id="366" name="Retângulo 11">
                <a:extLst>
                  <a:ext uri="{FF2B5EF4-FFF2-40B4-BE49-F238E27FC236}">
                    <a16:creationId xmlns:a16="http://schemas.microsoft.com/office/drawing/2014/main" id="{E4EDAE04-11A9-AEB7-7670-1B204979BE0D}"/>
                  </a:ext>
                </a:extLst>
              </xdr:cNvPr>
              <xdr:cNvSpPr/>
            </xdr:nvSpPr>
            <xdr:spPr>
              <a:xfrm>
                <a:off x="0" y="114300"/>
                <a:ext cx="9071516" cy="1082842"/>
              </a:xfrm>
              <a:prstGeom prst="rect">
                <a:avLst/>
              </a:prstGeom>
              <a:gradFill flip="none" rotWithShape="1">
                <a:gsLst>
                  <a:gs pos="14536">
                    <a:srgbClr val="B8E53E"/>
                  </a:gs>
                  <a:gs pos="1000">
                    <a:srgbClr val="D7F83C"/>
                  </a:gs>
                  <a:gs pos="95000">
                    <a:srgbClr val="00744D"/>
                  </a:gs>
                </a:gsLst>
                <a:lin ang="16200000" scaled="1"/>
                <a:tileRect/>
              </a:gra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 rtlCol="0" anchor="ctr"/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pt-BR"/>
              </a:p>
            </xdr:txBody>
          </xdr:sp>
          <xdr:pic>
            <xdr:nvPicPr>
              <xdr:cNvPr id="367" name="Elements">
                <a:extLst>
                  <a:ext uri="{FF2B5EF4-FFF2-40B4-BE49-F238E27FC236}">
                    <a16:creationId xmlns:a16="http://schemas.microsoft.com/office/drawing/2014/main" id="{B9B84B30-434D-160F-F85F-CDF5A15A8AD3}"/>
                  </a:ext>
                </a:extLst>
              </xdr:cNvPr>
              <xdr:cNvPicPr>
                <a:picLocks/>
              </xdr:cNvPicPr>
            </xdr:nvPicPr>
            <xdr:blipFill rotWithShape="1">
              <a:blip xmlns:r="http://schemas.openxmlformats.org/officeDocument/2006/relationships" r:embed="rId1" cstate="email">
                <a:alphaModFix amt="31000"/>
                <a:extLst>
                  <a:ext uri="{28A0092B-C50C-407E-A947-70E740481C1C}">
                    <a14:useLocalDpi xmlns:a14="http://schemas.microsoft.com/office/drawing/2010/main"/>
                  </a:ext>
                </a:extLst>
              </a:blip>
              <a:srcRect l="583" t="47588" r="15070" b="9748"/>
              <a:stretch/>
            </xdr:blipFill>
            <xdr:spPr>
              <a:xfrm>
                <a:off x="2426370" y="165099"/>
                <a:ext cx="6652550" cy="930442"/>
              </a:xfrm>
              <a:prstGeom prst="rect">
                <a:avLst/>
              </a:prstGeom>
            </xdr:spPr>
          </xdr:pic>
          <xdr:grpSp>
            <xdr:nvGrpSpPr>
              <xdr:cNvPr id="368" name="Agrupar 13">
                <a:extLst>
                  <a:ext uri="{FF2B5EF4-FFF2-40B4-BE49-F238E27FC236}">
                    <a16:creationId xmlns:a16="http://schemas.microsoft.com/office/drawing/2014/main" id="{B0A0971E-AAA5-AD57-E651-ED35DD40BBC8}"/>
                  </a:ext>
                </a:extLst>
              </xdr:cNvPr>
              <xdr:cNvGrpSpPr/>
            </xdr:nvGrpSpPr>
            <xdr:grpSpPr>
              <a:xfrm>
                <a:off x="166794" y="265596"/>
                <a:ext cx="1255946" cy="302186"/>
                <a:chOff x="6118195" y="543218"/>
                <a:chExt cx="5181503" cy="1290478"/>
              </a:xfrm>
            </xdr:grpSpPr>
            <xdr:sp macro="" textlink="">
              <xdr:nvSpPr>
                <xdr:cNvPr id="369" name="Forma Livre: Forma 19">
                  <a:extLst>
                    <a:ext uri="{FF2B5EF4-FFF2-40B4-BE49-F238E27FC236}">
                      <a16:creationId xmlns:a16="http://schemas.microsoft.com/office/drawing/2014/main" id="{B27556D1-B0FE-2263-13D3-057F82EC284D}"/>
                    </a:ext>
                  </a:extLst>
                </xdr:cNvPr>
                <xdr:cNvSpPr/>
              </xdr:nvSpPr>
              <xdr:spPr>
                <a:xfrm>
                  <a:off x="7513226" y="1037121"/>
                  <a:ext cx="513968" cy="303752"/>
                </a:xfrm>
                <a:custGeom>
                  <a:avLst/>
                  <a:gdLst>
                    <a:gd name="connsiteX0" fmla="*/ 153257 w 513968"/>
                    <a:gd name="connsiteY0" fmla="*/ 95 h 303752"/>
                    <a:gd name="connsiteX1" fmla="*/ 0 w 513968"/>
                    <a:gd name="connsiteY1" fmla="*/ 151829 h 303752"/>
                    <a:gd name="connsiteX2" fmla="*/ 152971 w 513968"/>
                    <a:gd name="connsiteY2" fmla="*/ 303752 h 303752"/>
                    <a:gd name="connsiteX3" fmla="*/ 360807 w 513968"/>
                    <a:gd name="connsiteY3" fmla="*/ 303467 h 303752"/>
                    <a:gd name="connsiteX4" fmla="*/ 513969 w 513968"/>
                    <a:gd name="connsiteY4" fmla="*/ 151733 h 303752"/>
                    <a:gd name="connsiteX5" fmla="*/ 360902 w 513968"/>
                    <a:gd name="connsiteY5" fmla="*/ 0 h 303752"/>
                    <a:gd name="connsiteX6" fmla="*/ 153162 w 513968"/>
                    <a:gd name="connsiteY6" fmla="*/ 0 h 303752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</a:cxnLst>
                  <a:rect l="l" t="t" r="r" b="b"/>
                  <a:pathLst>
                    <a:path w="513968" h="303752">
                      <a:moveTo>
                        <a:pt x="153257" y="95"/>
                      </a:moveTo>
                      <a:cubicBezTo>
                        <a:pt x="68580" y="95"/>
                        <a:pt x="0" y="68104"/>
                        <a:pt x="0" y="151829"/>
                      </a:cubicBezTo>
                      <a:cubicBezTo>
                        <a:pt x="0" y="235553"/>
                        <a:pt x="68294" y="303752"/>
                        <a:pt x="152971" y="303752"/>
                      </a:cubicBezTo>
                      <a:lnTo>
                        <a:pt x="360807" y="303467"/>
                      </a:lnTo>
                      <a:cubicBezTo>
                        <a:pt x="445484" y="303467"/>
                        <a:pt x="513969" y="235458"/>
                        <a:pt x="513969" y="151733"/>
                      </a:cubicBezTo>
                      <a:cubicBezTo>
                        <a:pt x="513969" y="68009"/>
                        <a:pt x="445484" y="0"/>
                        <a:pt x="360902" y="0"/>
                      </a:cubicBezTo>
                      <a:lnTo>
                        <a:pt x="153162" y="0"/>
                      </a:lnTo>
                      <a:close/>
                    </a:path>
                  </a:pathLst>
                </a:custGeom>
                <a:gradFill>
                  <a:gsLst>
                    <a:gs pos="10000">
                      <a:srgbClr val="FFFF00"/>
                    </a:gs>
                    <a:gs pos="90000">
                      <a:srgbClr val="46D232"/>
                    </a:gs>
                  </a:gsLst>
                  <a:lin ang="0" scaled="1"/>
                </a:gradFill>
                <a:ln w="9525" cap="flat">
                  <a:noFill/>
                  <a:prstDash val="solid"/>
                  <a:miter/>
                </a:ln>
              </xdr:spPr>
              <xdr:txBody>
                <a:bodyPr wrap="square" rtlCol="0" anchor="ctr"/>
                <a:lstStyle>
                  <a:defPPr>
                    <a:defRPr lang="pt-BR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pt-BR"/>
                </a:p>
              </xdr:txBody>
            </xdr:sp>
            <xdr:grpSp>
              <xdr:nvGrpSpPr>
                <xdr:cNvPr id="370" name="Gráfico 1">
                  <a:extLst>
                    <a:ext uri="{FF2B5EF4-FFF2-40B4-BE49-F238E27FC236}">
                      <a16:creationId xmlns:a16="http://schemas.microsoft.com/office/drawing/2014/main" id="{AAFDBD31-A93C-B360-6AED-3F139008946E}"/>
                    </a:ext>
                  </a:extLst>
                </xdr:cNvPr>
                <xdr:cNvGrpSpPr/>
              </xdr:nvGrpSpPr>
              <xdr:grpSpPr>
                <a:xfrm>
                  <a:off x="6118195" y="543218"/>
                  <a:ext cx="5181503" cy="1290478"/>
                  <a:chOff x="6118195" y="543218"/>
                  <a:chExt cx="5181503" cy="1290478"/>
                </a:xfrm>
                <a:solidFill>
                  <a:schemeClr val="accent1"/>
                </a:solidFill>
              </xdr:grpSpPr>
              <xdr:sp macro="" textlink="">
                <xdr:nvSpPr>
                  <xdr:cNvPr id="371" name="Forma Livre: Forma 21">
                    <a:extLst>
                      <a:ext uri="{FF2B5EF4-FFF2-40B4-BE49-F238E27FC236}">
                        <a16:creationId xmlns:a16="http://schemas.microsoft.com/office/drawing/2014/main" id="{BD874801-7DB5-F1FD-6163-F6744D309AE7}"/>
                      </a:ext>
                    </a:extLst>
                  </xdr:cNvPr>
                  <xdr:cNvSpPr/>
                </xdr:nvSpPr>
                <xdr:spPr>
                  <a:xfrm>
                    <a:off x="9627871" y="543726"/>
                    <a:ext cx="306228" cy="1289399"/>
                  </a:xfrm>
                  <a:custGeom>
                    <a:avLst/>
                    <a:gdLst>
                      <a:gd name="connsiteX0" fmla="*/ 306038 w 306228"/>
                      <a:gd name="connsiteY0" fmla="*/ 1138142 h 1289399"/>
                      <a:gd name="connsiteX1" fmla="*/ 152971 w 306228"/>
                      <a:gd name="connsiteY1" fmla="*/ 1289399 h 1289399"/>
                      <a:gd name="connsiteX2" fmla="*/ 0 w 306228"/>
                      <a:gd name="connsiteY2" fmla="*/ 1138142 h 1289399"/>
                      <a:gd name="connsiteX3" fmla="*/ 0 w 306228"/>
                      <a:gd name="connsiteY3" fmla="*/ 151733 h 1289399"/>
                      <a:gd name="connsiteX4" fmla="*/ 152971 w 306228"/>
                      <a:gd name="connsiteY4" fmla="*/ 0 h 1289399"/>
                      <a:gd name="connsiteX5" fmla="*/ 306038 w 306228"/>
                      <a:gd name="connsiteY5" fmla="*/ 151257 h 1289399"/>
                      <a:gd name="connsiteX6" fmla="*/ 306229 w 306228"/>
                      <a:gd name="connsiteY6" fmla="*/ 1138142 h 1289399"/>
                      <a:gd name="connsiteX7" fmla="*/ 306038 w 306228"/>
                      <a:gd name="connsiteY7" fmla="*/ 1138142 h 1289399"/>
                    </a:gdLst>
                    <a:ahLst/>
                    <a:cxnLst>
                      <a:cxn ang="0">
                        <a:pos x="connsiteX0" y="connsiteY0"/>
                      </a:cxn>
                      <a:cxn ang="0">
                        <a:pos x="connsiteX1" y="connsiteY1"/>
                      </a:cxn>
                      <a:cxn ang="0">
                        <a:pos x="connsiteX2" y="connsiteY2"/>
                      </a:cxn>
                      <a:cxn ang="0">
                        <a:pos x="connsiteX3" y="connsiteY3"/>
                      </a:cxn>
                      <a:cxn ang="0">
                        <a:pos x="connsiteX4" y="connsiteY4"/>
                      </a:cxn>
                      <a:cxn ang="0">
                        <a:pos x="connsiteX5" y="connsiteY5"/>
                      </a:cxn>
                      <a:cxn ang="0">
                        <a:pos x="connsiteX6" y="connsiteY6"/>
                      </a:cxn>
                      <a:cxn ang="0">
                        <a:pos x="connsiteX7" y="connsiteY7"/>
                      </a:cxn>
                    </a:cxnLst>
                    <a:rect l="l" t="t" r="r" b="b"/>
                    <a:pathLst>
                      <a:path w="306228" h="1289399">
                        <a:moveTo>
                          <a:pt x="306038" y="1138142"/>
                        </a:moveTo>
                        <a:cubicBezTo>
                          <a:pt x="305848" y="1221867"/>
                          <a:pt x="237554" y="1289399"/>
                          <a:pt x="152971" y="1289399"/>
                        </a:cubicBezTo>
                        <a:cubicBezTo>
                          <a:pt x="68389" y="1289399"/>
                          <a:pt x="190" y="1221867"/>
                          <a:pt x="0" y="1138142"/>
                        </a:cubicBezTo>
                        <a:lnTo>
                          <a:pt x="0" y="151733"/>
                        </a:lnTo>
                        <a:cubicBezTo>
                          <a:pt x="286" y="67723"/>
                          <a:pt x="68485" y="0"/>
                          <a:pt x="152971" y="0"/>
                        </a:cubicBezTo>
                        <a:cubicBezTo>
                          <a:pt x="237458" y="0"/>
                          <a:pt x="305848" y="67723"/>
                          <a:pt x="306038" y="151257"/>
                        </a:cubicBezTo>
                        <a:lnTo>
                          <a:pt x="306229" y="1138142"/>
                        </a:lnTo>
                        <a:lnTo>
                          <a:pt x="306038" y="1138142"/>
                        </a:lnTo>
                        <a:close/>
                      </a:path>
                    </a:pathLst>
                  </a:custGeom>
                  <a:solidFill>
                    <a:schemeClr val="bg1"/>
                  </a:solidFill>
                  <a:ln w="9525" cap="flat">
                    <a:noFill/>
                    <a:prstDash val="solid"/>
                    <a:miter/>
                  </a:ln>
                </xdr:spPr>
                <xdr:txBody>
                  <a:bodyPr wrap="square" rtlCol="0" anchor="ctr"/>
                  <a:lstStyle>
                    <a:defPPr>
                      <a:defRPr lang="pt-BR"/>
                    </a:defPPr>
                    <a:lvl1pPr marL="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endParaRPr lang="pt-BR"/>
                  </a:p>
                </xdr:txBody>
              </xdr:sp>
              <xdr:sp macro="" textlink="">
                <xdr:nvSpPr>
                  <xdr:cNvPr id="372" name="Forma Livre: Forma 22">
                    <a:extLst>
                      <a:ext uri="{FF2B5EF4-FFF2-40B4-BE49-F238E27FC236}">
                        <a16:creationId xmlns:a16="http://schemas.microsoft.com/office/drawing/2014/main" id="{99DB7E77-B321-1F8A-FA1B-E540EA283BB1}"/>
                      </a:ext>
                    </a:extLst>
                  </xdr:cNvPr>
                  <xdr:cNvSpPr/>
                </xdr:nvSpPr>
                <xdr:spPr>
                  <a:xfrm>
                    <a:off x="9998203" y="543250"/>
                    <a:ext cx="1301495" cy="1290446"/>
                  </a:xfrm>
                  <a:custGeom>
                    <a:avLst/>
                    <a:gdLst>
                      <a:gd name="connsiteX0" fmla="*/ 974122 w 1301495"/>
                      <a:gd name="connsiteY0" fmla="*/ 85344 h 1290446"/>
                      <a:gd name="connsiteX1" fmla="*/ 1052418 w 1301495"/>
                      <a:gd name="connsiteY1" fmla="*/ 217932 h 1290446"/>
                      <a:gd name="connsiteX2" fmla="*/ 899446 w 1301495"/>
                      <a:gd name="connsiteY2" fmla="*/ 369761 h 1290446"/>
                      <a:gd name="connsiteX3" fmla="*/ 818674 w 1301495"/>
                      <a:gd name="connsiteY3" fmla="*/ 346996 h 1290446"/>
                      <a:gd name="connsiteX4" fmla="*/ 650367 w 1301495"/>
                      <a:gd name="connsiteY4" fmla="*/ 303752 h 1290446"/>
                      <a:gd name="connsiteX5" fmla="*/ 305848 w 1301495"/>
                      <a:gd name="connsiteY5" fmla="*/ 645224 h 1290446"/>
                      <a:gd name="connsiteX6" fmla="*/ 650367 w 1301495"/>
                      <a:gd name="connsiteY6" fmla="*/ 986981 h 1290446"/>
                      <a:gd name="connsiteX7" fmla="*/ 958977 w 1301495"/>
                      <a:gd name="connsiteY7" fmla="*/ 797243 h 1290446"/>
                      <a:gd name="connsiteX8" fmla="*/ 650748 w 1301495"/>
                      <a:gd name="connsiteY8" fmla="*/ 797243 h 1290446"/>
                      <a:gd name="connsiteX9" fmla="*/ 497586 w 1301495"/>
                      <a:gd name="connsiteY9" fmla="*/ 645319 h 1290446"/>
                      <a:gd name="connsiteX10" fmla="*/ 650748 w 1301495"/>
                      <a:gd name="connsiteY10" fmla="*/ 493681 h 1290446"/>
                      <a:gd name="connsiteX11" fmla="*/ 1148239 w 1301495"/>
                      <a:gd name="connsiteY11" fmla="*/ 493395 h 1290446"/>
                      <a:gd name="connsiteX12" fmla="*/ 1301496 w 1301495"/>
                      <a:gd name="connsiteY12" fmla="*/ 645224 h 1290446"/>
                      <a:gd name="connsiteX13" fmla="*/ 650653 w 1301495"/>
                      <a:gd name="connsiteY13" fmla="*/ 1290447 h 1290446"/>
                      <a:gd name="connsiteX14" fmla="*/ 0 w 1301495"/>
                      <a:gd name="connsiteY14" fmla="*/ 645224 h 1290446"/>
                      <a:gd name="connsiteX15" fmla="*/ 650748 w 1301495"/>
                      <a:gd name="connsiteY15" fmla="*/ 0 h 1290446"/>
                      <a:gd name="connsiteX16" fmla="*/ 974217 w 1301495"/>
                      <a:gd name="connsiteY16" fmla="*/ 85153 h 1290446"/>
                      <a:gd name="connsiteX17" fmla="*/ 974026 w 1301495"/>
                      <a:gd name="connsiteY17" fmla="*/ 85344 h 1290446"/>
                    </a:gdLst>
                    <a:ahLst/>
                    <a:cxnLst>
                      <a:cxn ang="0">
                        <a:pos x="connsiteX0" y="connsiteY0"/>
                      </a:cxn>
                      <a:cxn ang="0">
                        <a:pos x="connsiteX1" y="connsiteY1"/>
                      </a:cxn>
                      <a:cxn ang="0">
                        <a:pos x="connsiteX2" y="connsiteY2"/>
                      </a:cxn>
                      <a:cxn ang="0">
                        <a:pos x="connsiteX3" y="connsiteY3"/>
                      </a:cxn>
                      <a:cxn ang="0">
                        <a:pos x="connsiteX4" y="connsiteY4"/>
                      </a:cxn>
                      <a:cxn ang="0">
                        <a:pos x="connsiteX5" y="connsiteY5"/>
                      </a:cxn>
                      <a:cxn ang="0">
                        <a:pos x="connsiteX6" y="connsiteY6"/>
                      </a:cxn>
                      <a:cxn ang="0">
                        <a:pos x="connsiteX7" y="connsiteY7"/>
                      </a:cxn>
                      <a:cxn ang="0">
                        <a:pos x="connsiteX8" y="connsiteY8"/>
                      </a:cxn>
                      <a:cxn ang="0">
                        <a:pos x="connsiteX9" y="connsiteY9"/>
                      </a:cxn>
                      <a:cxn ang="0">
                        <a:pos x="connsiteX10" y="connsiteY10"/>
                      </a:cxn>
                      <a:cxn ang="0">
                        <a:pos x="connsiteX11" y="connsiteY11"/>
                      </a:cxn>
                      <a:cxn ang="0">
                        <a:pos x="connsiteX12" y="connsiteY12"/>
                      </a:cxn>
                      <a:cxn ang="0">
                        <a:pos x="connsiteX13" y="connsiteY13"/>
                      </a:cxn>
                      <a:cxn ang="0">
                        <a:pos x="connsiteX14" y="connsiteY14"/>
                      </a:cxn>
                      <a:cxn ang="0">
                        <a:pos x="connsiteX15" y="connsiteY15"/>
                      </a:cxn>
                      <a:cxn ang="0">
                        <a:pos x="connsiteX16" y="connsiteY16"/>
                      </a:cxn>
                      <a:cxn ang="0">
                        <a:pos x="connsiteX17" y="connsiteY17"/>
                      </a:cxn>
                    </a:cxnLst>
                    <a:rect l="l" t="t" r="r" b="b"/>
                    <a:pathLst>
                      <a:path w="1301495" h="1290446">
                        <a:moveTo>
                          <a:pt x="974122" y="85344"/>
                        </a:moveTo>
                        <a:cubicBezTo>
                          <a:pt x="1020794" y="111347"/>
                          <a:pt x="1052418" y="160877"/>
                          <a:pt x="1052418" y="217932"/>
                        </a:cubicBezTo>
                        <a:cubicBezTo>
                          <a:pt x="1052418" y="301752"/>
                          <a:pt x="983932" y="369761"/>
                          <a:pt x="899446" y="369761"/>
                        </a:cubicBezTo>
                        <a:cubicBezTo>
                          <a:pt x="869823" y="369761"/>
                          <a:pt x="842105" y="361474"/>
                          <a:pt x="818674" y="346996"/>
                        </a:cubicBezTo>
                        <a:cubicBezTo>
                          <a:pt x="768667" y="319278"/>
                          <a:pt x="711422" y="303752"/>
                          <a:pt x="650367" y="303752"/>
                        </a:cubicBezTo>
                        <a:cubicBezTo>
                          <a:pt x="459962" y="303752"/>
                          <a:pt x="305848" y="456533"/>
                          <a:pt x="305848" y="645224"/>
                        </a:cubicBezTo>
                        <a:cubicBezTo>
                          <a:pt x="305848" y="833914"/>
                          <a:pt x="459962" y="986981"/>
                          <a:pt x="650367" y="986981"/>
                        </a:cubicBezTo>
                        <a:cubicBezTo>
                          <a:pt x="785622" y="986981"/>
                          <a:pt x="902684" y="909733"/>
                          <a:pt x="958977" y="797243"/>
                        </a:cubicBezTo>
                        <a:lnTo>
                          <a:pt x="650748" y="797243"/>
                        </a:lnTo>
                        <a:cubicBezTo>
                          <a:pt x="566356" y="797243"/>
                          <a:pt x="497586" y="729329"/>
                          <a:pt x="497586" y="645319"/>
                        </a:cubicBezTo>
                        <a:cubicBezTo>
                          <a:pt x="497586" y="561308"/>
                          <a:pt x="566356" y="493681"/>
                          <a:pt x="650748" y="493681"/>
                        </a:cubicBezTo>
                        <a:cubicBezTo>
                          <a:pt x="982408" y="493681"/>
                          <a:pt x="1148239" y="493586"/>
                          <a:pt x="1148239" y="493395"/>
                        </a:cubicBezTo>
                        <a:cubicBezTo>
                          <a:pt x="1233011" y="493681"/>
                          <a:pt x="1301496" y="561499"/>
                          <a:pt x="1301496" y="645224"/>
                        </a:cubicBezTo>
                        <a:cubicBezTo>
                          <a:pt x="1301496" y="1001649"/>
                          <a:pt x="1010126" y="1290447"/>
                          <a:pt x="650653" y="1290447"/>
                        </a:cubicBezTo>
                        <a:cubicBezTo>
                          <a:pt x="291179" y="1290447"/>
                          <a:pt x="0" y="1001649"/>
                          <a:pt x="0" y="645224"/>
                        </a:cubicBezTo>
                        <a:cubicBezTo>
                          <a:pt x="0" y="288798"/>
                          <a:pt x="291465" y="0"/>
                          <a:pt x="650748" y="0"/>
                        </a:cubicBezTo>
                        <a:cubicBezTo>
                          <a:pt x="768382" y="0"/>
                          <a:pt x="878681" y="30956"/>
                          <a:pt x="974217" y="85153"/>
                        </a:cubicBezTo>
                        <a:lnTo>
                          <a:pt x="974026" y="85344"/>
                        </a:lnTo>
                        <a:close/>
                      </a:path>
                    </a:pathLst>
                  </a:custGeom>
                  <a:solidFill>
                    <a:schemeClr val="bg1"/>
                  </a:solidFill>
                  <a:ln w="9525" cap="flat">
                    <a:noFill/>
                    <a:prstDash val="solid"/>
                    <a:miter/>
                  </a:ln>
                </xdr:spPr>
                <xdr:txBody>
                  <a:bodyPr wrap="square" rtlCol="0" anchor="ctr"/>
                  <a:lstStyle>
                    <a:defPPr>
                      <a:defRPr lang="pt-BR"/>
                    </a:defPPr>
                    <a:lvl1pPr marL="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endParaRPr lang="pt-BR"/>
                  </a:p>
                </xdr:txBody>
              </xdr:sp>
              <xdr:sp macro="" textlink="">
                <xdr:nvSpPr>
                  <xdr:cNvPr id="373" name="Forma Livre: Forma 23">
                    <a:extLst>
                      <a:ext uri="{FF2B5EF4-FFF2-40B4-BE49-F238E27FC236}">
                        <a16:creationId xmlns:a16="http://schemas.microsoft.com/office/drawing/2014/main" id="{81305466-0A0D-499C-83B3-FDEF4D2814BE}"/>
                      </a:ext>
                    </a:extLst>
                  </xdr:cNvPr>
                  <xdr:cNvSpPr/>
                </xdr:nvSpPr>
                <xdr:spPr>
                  <a:xfrm>
                    <a:off x="6118195" y="543345"/>
                    <a:ext cx="2060543" cy="1290066"/>
                  </a:xfrm>
                  <a:custGeom>
                    <a:avLst/>
                    <a:gdLst>
                      <a:gd name="connsiteX0" fmla="*/ 993362 w 2060543"/>
                      <a:gd name="connsiteY0" fmla="*/ 96774 h 1290066"/>
                      <a:gd name="connsiteX1" fmla="*/ 1067372 w 2060543"/>
                      <a:gd name="connsiteY1" fmla="*/ 227457 h 1290066"/>
                      <a:gd name="connsiteX2" fmla="*/ 914210 w 2060543"/>
                      <a:gd name="connsiteY2" fmla="*/ 379381 h 1290066"/>
                      <a:gd name="connsiteX3" fmla="*/ 831628 w 2060543"/>
                      <a:gd name="connsiteY3" fmla="*/ 354330 h 1290066"/>
                      <a:gd name="connsiteX4" fmla="*/ 650748 w 2060543"/>
                      <a:gd name="connsiteY4" fmla="*/ 303657 h 1290066"/>
                      <a:gd name="connsiteX5" fmla="*/ 306229 w 2060543"/>
                      <a:gd name="connsiteY5" fmla="*/ 645128 h 1290066"/>
                      <a:gd name="connsiteX6" fmla="*/ 650748 w 2060543"/>
                      <a:gd name="connsiteY6" fmla="*/ 986885 h 1290066"/>
                      <a:gd name="connsiteX7" fmla="*/ 980408 w 2060543"/>
                      <a:gd name="connsiteY7" fmla="*/ 745141 h 1290066"/>
                      <a:gd name="connsiteX8" fmla="*/ 1173766 w 2060543"/>
                      <a:gd name="connsiteY8" fmla="*/ 118205 h 1290066"/>
                      <a:gd name="connsiteX9" fmla="*/ 1320165 w 2060543"/>
                      <a:gd name="connsiteY9" fmla="*/ 12573 h 1290066"/>
                      <a:gd name="connsiteX10" fmla="*/ 1907477 w 2060543"/>
                      <a:gd name="connsiteY10" fmla="*/ 12573 h 1290066"/>
                      <a:gd name="connsiteX11" fmla="*/ 2060543 w 2060543"/>
                      <a:gd name="connsiteY11" fmla="*/ 164402 h 1290066"/>
                      <a:gd name="connsiteX12" fmla="*/ 1907477 w 2060543"/>
                      <a:gd name="connsiteY12" fmla="*/ 316135 h 1290066"/>
                      <a:gd name="connsiteX13" fmla="*/ 1479995 w 2060543"/>
                      <a:gd name="connsiteY13" fmla="*/ 316135 h 1290066"/>
                      <a:gd name="connsiteX14" fmla="*/ 1419511 w 2060543"/>
                      <a:gd name="connsiteY14" fmla="*/ 358902 h 1290066"/>
                      <a:gd name="connsiteX15" fmla="*/ 1273683 w 2060543"/>
                      <a:gd name="connsiteY15" fmla="*/ 831723 h 1290066"/>
                      <a:gd name="connsiteX16" fmla="*/ 650748 w 2060543"/>
                      <a:gd name="connsiteY16" fmla="*/ 1290066 h 1290066"/>
                      <a:gd name="connsiteX17" fmla="*/ 0 w 2060543"/>
                      <a:gd name="connsiteY17" fmla="*/ 645033 h 1290066"/>
                      <a:gd name="connsiteX18" fmla="*/ 650653 w 2060543"/>
                      <a:gd name="connsiteY18" fmla="*/ 0 h 1290066"/>
                      <a:gd name="connsiteX19" fmla="*/ 993362 w 2060543"/>
                      <a:gd name="connsiteY19" fmla="*/ 96679 h 1290066"/>
                    </a:gdLst>
                    <a:ahLst/>
                    <a:cxnLst>
                      <a:cxn ang="0">
                        <a:pos x="connsiteX0" y="connsiteY0"/>
                      </a:cxn>
                      <a:cxn ang="0">
                        <a:pos x="connsiteX1" y="connsiteY1"/>
                      </a:cxn>
                      <a:cxn ang="0">
                        <a:pos x="connsiteX2" y="connsiteY2"/>
                      </a:cxn>
                      <a:cxn ang="0">
                        <a:pos x="connsiteX3" y="connsiteY3"/>
                      </a:cxn>
                      <a:cxn ang="0">
                        <a:pos x="connsiteX4" y="connsiteY4"/>
                      </a:cxn>
                      <a:cxn ang="0">
                        <a:pos x="connsiteX5" y="connsiteY5"/>
                      </a:cxn>
                      <a:cxn ang="0">
                        <a:pos x="connsiteX6" y="connsiteY6"/>
                      </a:cxn>
                      <a:cxn ang="0">
                        <a:pos x="connsiteX7" y="connsiteY7"/>
                      </a:cxn>
                      <a:cxn ang="0">
                        <a:pos x="connsiteX8" y="connsiteY8"/>
                      </a:cxn>
                      <a:cxn ang="0">
                        <a:pos x="connsiteX9" y="connsiteY9"/>
                      </a:cxn>
                      <a:cxn ang="0">
                        <a:pos x="connsiteX10" y="connsiteY10"/>
                      </a:cxn>
                      <a:cxn ang="0">
                        <a:pos x="connsiteX11" y="connsiteY11"/>
                      </a:cxn>
                      <a:cxn ang="0">
                        <a:pos x="connsiteX12" y="connsiteY12"/>
                      </a:cxn>
                      <a:cxn ang="0">
                        <a:pos x="connsiteX13" y="connsiteY13"/>
                      </a:cxn>
                      <a:cxn ang="0">
                        <a:pos x="connsiteX14" y="connsiteY14"/>
                      </a:cxn>
                      <a:cxn ang="0">
                        <a:pos x="connsiteX15" y="connsiteY15"/>
                      </a:cxn>
                      <a:cxn ang="0">
                        <a:pos x="connsiteX16" y="connsiteY16"/>
                      </a:cxn>
                      <a:cxn ang="0">
                        <a:pos x="connsiteX17" y="connsiteY17"/>
                      </a:cxn>
                      <a:cxn ang="0">
                        <a:pos x="connsiteX18" y="connsiteY18"/>
                      </a:cxn>
                      <a:cxn ang="0">
                        <a:pos x="connsiteX19" y="connsiteY19"/>
                      </a:cxn>
                    </a:cxnLst>
                    <a:rect l="l" t="t" r="r" b="b"/>
                    <a:pathLst>
                      <a:path w="2060543" h="1290066">
                        <a:moveTo>
                          <a:pt x="993362" y="96774"/>
                        </a:moveTo>
                        <a:cubicBezTo>
                          <a:pt x="1038511" y="123158"/>
                          <a:pt x="1067372" y="171926"/>
                          <a:pt x="1067372" y="227457"/>
                        </a:cubicBezTo>
                        <a:cubicBezTo>
                          <a:pt x="1067372" y="311468"/>
                          <a:pt x="998696" y="379381"/>
                          <a:pt x="914210" y="379381"/>
                        </a:cubicBezTo>
                        <a:cubicBezTo>
                          <a:pt x="883730" y="379381"/>
                          <a:pt x="855726" y="369665"/>
                          <a:pt x="831628" y="354330"/>
                        </a:cubicBezTo>
                        <a:cubicBezTo>
                          <a:pt x="778764" y="322231"/>
                          <a:pt x="717042" y="303657"/>
                          <a:pt x="650748" y="303657"/>
                        </a:cubicBezTo>
                        <a:cubicBezTo>
                          <a:pt x="460343" y="303657"/>
                          <a:pt x="306229" y="456533"/>
                          <a:pt x="306229" y="645128"/>
                        </a:cubicBezTo>
                        <a:cubicBezTo>
                          <a:pt x="306229" y="833723"/>
                          <a:pt x="460343" y="986885"/>
                          <a:pt x="650748" y="986885"/>
                        </a:cubicBezTo>
                        <a:cubicBezTo>
                          <a:pt x="806863" y="986885"/>
                          <a:pt x="937832" y="886111"/>
                          <a:pt x="980408" y="745141"/>
                        </a:cubicBezTo>
                        <a:lnTo>
                          <a:pt x="1173766" y="118205"/>
                        </a:lnTo>
                        <a:cubicBezTo>
                          <a:pt x="1193387" y="56959"/>
                          <a:pt x="1252157" y="12573"/>
                          <a:pt x="1320165" y="12573"/>
                        </a:cubicBezTo>
                        <a:lnTo>
                          <a:pt x="1907477" y="12573"/>
                        </a:lnTo>
                        <a:cubicBezTo>
                          <a:pt x="1991868" y="12573"/>
                          <a:pt x="2060543" y="80486"/>
                          <a:pt x="2060543" y="164402"/>
                        </a:cubicBezTo>
                        <a:cubicBezTo>
                          <a:pt x="2060543" y="248317"/>
                          <a:pt x="1991963" y="316135"/>
                          <a:pt x="1907477" y="316135"/>
                        </a:cubicBezTo>
                        <a:lnTo>
                          <a:pt x="1479995" y="316135"/>
                        </a:lnTo>
                        <a:cubicBezTo>
                          <a:pt x="1452086" y="316135"/>
                          <a:pt x="1427988" y="334137"/>
                          <a:pt x="1419511" y="358902"/>
                        </a:cubicBezTo>
                        <a:lnTo>
                          <a:pt x="1273683" y="831723"/>
                        </a:lnTo>
                        <a:cubicBezTo>
                          <a:pt x="1193006" y="1096994"/>
                          <a:pt x="944499" y="1290066"/>
                          <a:pt x="650748" y="1290066"/>
                        </a:cubicBezTo>
                        <a:cubicBezTo>
                          <a:pt x="291179" y="1290257"/>
                          <a:pt x="0" y="1001459"/>
                          <a:pt x="0" y="645033"/>
                        </a:cubicBezTo>
                        <a:cubicBezTo>
                          <a:pt x="0" y="288608"/>
                          <a:pt x="291179" y="0"/>
                          <a:pt x="650653" y="0"/>
                        </a:cubicBezTo>
                        <a:cubicBezTo>
                          <a:pt x="776383" y="0"/>
                          <a:pt x="893636" y="35243"/>
                          <a:pt x="993362" y="96679"/>
                        </a:cubicBezTo>
                      </a:path>
                    </a:pathLst>
                  </a:custGeom>
                  <a:solidFill>
                    <a:schemeClr val="bg1"/>
                  </a:solidFill>
                  <a:ln w="9525" cap="flat">
                    <a:noFill/>
                    <a:prstDash val="solid"/>
                    <a:miter/>
                  </a:ln>
                </xdr:spPr>
                <xdr:txBody>
                  <a:bodyPr wrap="square" rtlCol="0" anchor="ctr"/>
                  <a:lstStyle>
                    <a:defPPr>
                      <a:defRPr lang="pt-BR"/>
                    </a:defPPr>
                    <a:lvl1pPr marL="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endParaRPr lang="pt-BR"/>
                  </a:p>
                </xdr:txBody>
              </xdr:sp>
              <xdr:sp macro="" textlink="">
                <xdr:nvSpPr>
                  <xdr:cNvPr id="374" name="Forma Livre: Forma 24">
                    <a:extLst>
                      <a:ext uri="{FF2B5EF4-FFF2-40B4-BE49-F238E27FC236}">
                        <a16:creationId xmlns:a16="http://schemas.microsoft.com/office/drawing/2014/main" id="{F7DB792D-FC50-CF85-19D4-4F4048D19599}"/>
                      </a:ext>
                    </a:extLst>
                  </xdr:cNvPr>
                  <xdr:cNvSpPr/>
                </xdr:nvSpPr>
                <xdr:spPr>
                  <a:xfrm>
                    <a:off x="7363207" y="543218"/>
                    <a:ext cx="2200941" cy="1290192"/>
                  </a:xfrm>
                  <a:custGeom>
                    <a:avLst/>
                    <a:gdLst>
                      <a:gd name="connsiteX0" fmla="*/ 640175 w 2200941"/>
                      <a:gd name="connsiteY0" fmla="*/ 929576 h 1290192"/>
                      <a:gd name="connsiteX1" fmla="*/ 640366 w 2200941"/>
                      <a:gd name="connsiteY1" fmla="*/ 929005 h 1290192"/>
                      <a:gd name="connsiteX2" fmla="*/ 892683 w 2200941"/>
                      <a:gd name="connsiteY2" fmla="*/ 109855 h 1290192"/>
                      <a:gd name="connsiteX3" fmla="*/ 1039654 w 2200941"/>
                      <a:gd name="connsiteY3" fmla="*/ 508 h 1290192"/>
                      <a:gd name="connsiteX4" fmla="*/ 1053560 w 2200941"/>
                      <a:gd name="connsiteY4" fmla="*/ 127 h 1290192"/>
                      <a:gd name="connsiteX5" fmla="*/ 1071943 w 2200941"/>
                      <a:gd name="connsiteY5" fmla="*/ 127 h 1290192"/>
                      <a:gd name="connsiteX6" fmla="*/ 1217962 w 2200941"/>
                      <a:gd name="connsiteY6" fmla="*/ 106807 h 1290192"/>
                      <a:gd name="connsiteX7" fmla="*/ 1391984 w 2200941"/>
                      <a:gd name="connsiteY7" fmla="*/ 671735 h 1290192"/>
                      <a:gd name="connsiteX8" fmla="*/ 1564386 w 2200941"/>
                      <a:gd name="connsiteY8" fmla="*/ 111855 h 1290192"/>
                      <a:gd name="connsiteX9" fmla="*/ 1711928 w 2200941"/>
                      <a:gd name="connsiteY9" fmla="*/ 603 h 1290192"/>
                      <a:gd name="connsiteX10" fmla="*/ 1725930 w 2200941"/>
                      <a:gd name="connsiteY10" fmla="*/ 413 h 1290192"/>
                      <a:gd name="connsiteX11" fmla="*/ 1744027 w 2200941"/>
                      <a:gd name="connsiteY11" fmla="*/ 603 h 1290192"/>
                      <a:gd name="connsiteX12" fmla="*/ 1890522 w 2200941"/>
                      <a:gd name="connsiteY12" fmla="*/ 107283 h 1290192"/>
                      <a:gd name="connsiteX13" fmla="*/ 2193322 w 2200941"/>
                      <a:gd name="connsiteY13" fmla="*/ 1091121 h 1290192"/>
                      <a:gd name="connsiteX14" fmla="*/ 2200942 w 2200941"/>
                      <a:gd name="connsiteY14" fmla="*/ 1138365 h 1290192"/>
                      <a:gd name="connsiteX15" fmla="*/ 2047780 w 2200941"/>
                      <a:gd name="connsiteY15" fmla="*/ 1290098 h 1290192"/>
                      <a:gd name="connsiteX16" fmla="*/ 1901476 w 2200941"/>
                      <a:gd name="connsiteY16" fmla="*/ 1183418 h 1290192"/>
                      <a:gd name="connsiteX17" fmla="*/ 1727930 w 2200941"/>
                      <a:gd name="connsiteY17" fmla="*/ 620109 h 1290192"/>
                      <a:gd name="connsiteX18" fmla="*/ 1553718 w 2200941"/>
                      <a:gd name="connsiteY18" fmla="*/ 1185609 h 1290192"/>
                      <a:gd name="connsiteX19" fmla="*/ 1408081 w 2200941"/>
                      <a:gd name="connsiteY19" fmla="*/ 1290193 h 1290192"/>
                      <a:gd name="connsiteX20" fmla="*/ 1389602 w 2200941"/>
                      <a:gd name="connsiteY20" fmla="*/ 1290193 h 1290192"/>
                      <a:gd name="connsiteX21" fmla="*/ 1375601 w 2200941"/>
                      <a:gd name="connsiteY21" fmla="*/ 1289812 h 1290192"/>
                      <a:gd name="connsiteX22" fmla="*/ 1229582 w 2200941"/>
                      <a:gd name="connsiteY22" fmla="*/ 1183513 h 1290192"/>
                      <a:gd name="connsiteX23" fmla="*/ 1055846 w 2200941"/>
                      <a:gd name="connsiteY23" fmla="*/ 619443 h 1290192"/>
                      <a:gd name="connsiteX24" fmla="*/ 886873 w 2200941"/>
                      <a:gd name="connsiteY24" fmla="*/ 1167702 h 1290192"/>
                      <a:gd name="connsiteX25" fmla="*/ 740188 w 2200941"/>
                      <a:gd name="connsiteY25" fmla="*/ 1276953 h 1290192"/>
                      <a:gd name="connsiteX26" fmla="*/ 152971 w 2200941"/>
                      <a:gd name="connsiteY26" fmla="*/ 1276953 h 1290192"/>
                      <a:gd name="connsiteX27" fmla="*/ 0 w 2200941"/>
                      <a:gd name="connsiteY27" fmla="*/ 1125887 h 1290192"/>
                      <a:gd name="connsiteX28" fmla="*/ 153162 w 2200941"/>
                      <a:gd name="connsiteY28" fmla="*/ 974153 h 1290192"/>
                      <a:gd name="connsiteX29" fmla="*/ 579310 w 2200941"/>
                      <a:gd name="connsiteY29" fmla="*/ 974153 h 1290192"/>
                      <a:gd name="connsiteX30" fmla="*/ 640175 w 2200941"/>
                      <a:gd name="connsiteY30" fmla="*/ 929767 h 1290192"/>
                    </a:gdLst>
                    <a:ahLst/>
                    <a:cxnLst>
                      <a:cxn ang="0">
                        <a:pos x="connsiteX0" y="connsiteY0"/>
                      </a:cxn>
                      <a:cxn ang="0">
                        <a:pos x="connsiteX1" y="connsiteY1"/>
                      </a:cxn>
                      <a:cxn ang="0">
                        <a:pos x="connsiteX2" y="connsiteY2"/>
                      </a:cxn>
                      <a:cxn ang="0">
                        <a:pos x="connsiteX3" y="connsiteY3"/>
                      </a:cxn>
                      <a:cxn ang="0">
                        <a:pos x="connsiteX4" y="connsiteY4"/>
                      </a:cxn>
                      <a:cxn ang="0">
                        <a:pos x="connsiteX5" y="connsiteY5"/>
                      </a:cxn>
                      <a:cxn ang="0">
                        <a:pos x="connsiteX6" y="connsiteY6"/>
                      </a:cxn>
                      <a:cxn ang="0">
                        <a:pos x="connsiteX7" y="connsiteY7"/>
                      </a:cxn>
                      <a:cxn ang="0">
                        <a:pos x="connsiteX8" y="connsiteY8"/>
                      </a:cxn>
                      <a:cxn ang="0">
                        <a:pos x="connsiteX9" y="connsiteY9"/>
                      </a:cxn>
                      <a:cxn ang="0">
                        <a:pos x="connsiteX10" y="connsiteY10"/>
                      </a:cxn>
                      <a:cxn ang="0">
                        <a:pos x="connsiteX11" y="connsiteY11"/>
                      </a:cxn>
                      <a:cxn ang="0">
                        <a:pos x="connsiteX12" y="connsiteY12"/>
                      </a:cxn>
                      <a:cxn ang="0">
                        <a:pos x="connsiteX13" y="connsiteY13"/>
                      </a:cxn>
                      <a:cxn ang="0">
                        <a:pos x="connsiteX14" y="connsiteY14"/>
                      </a:cxn>
                      <a:cxn ang="0">
                        <a:pos x="connsiteX15" y="connsiteY15"/>
                      </a:cxn>
                      <a:cxn ang="0">
                        <a:pos x="connsiteX16" y="connsiteY16"/>
                      </a:cxn>
                      <a:cxn ang="0">
                        <a:pos x="connsiteX17" y="connsiteY17"/>
                      </a:cxn>
                      <a:cxn ang="0">
                        <a:pos x="connsiteX18" y="connsiteY18"/>
                      </a:cxn>
                      <a:cxn ang="0">
                        <a:pos x="connsiteX19" y="connsiteY19"/>
                      </a:cxn>
                      <a:cxn ang="0">
                        <a:pos x="connsiteX20" y="connsiteY20"/>
                      </a:cxn>
                      <a:cxn ang="0">
                        <a:pos x="connsiteX21" y="connsiteY21"/>
                      </a:cxn>
                      <a:cxn ang="0">
                        <a:pos x="connsiteX22" y="connsiteY22"/>
                      </a:cxn>
                      <a:cxn ang="0">
                        <a:pos x="connsiteX23" y="connsiteY23"/>
                      </a:cxn>
                      <a:cxn ang="0">
                        <a:pos x="connsiteX24" y="connsiteY24"/>
                      </a:cxn>
                      <a:cxn ang="0">
                        <a:pos x="connsiteX25" y="connsiteY25"/>
                      </a:cxn>
                      <a:cxn ang="0">
                        <a:pos x="connsiteX26" y="connsiteY26"/>
                      </a:cxn>
                      <a:cxn ang="0">
                        <a:pos x="connsiteX27" y="connsiteY27"/>
                      </a:cxn>
                      <a:cxn ang="0">
                        <a:pos x="connsiteX28" y="connsiteY28"/>
                      </a:cxn>
                      <a:cxn ang="0">
                        <a:pos x="connsiteX29" y="connsiteY29"/>
                      </a:cxn>
                      <a:cxn ang="0">
                        <a:pos x="connsiteX30" y="connsiteY30"/>
                      </a:cxn>
                    </a:cxnLst>
                    <a:rect l="l" t="t" r="r" b="b"/>
                    <a:pathLst>
                      <a:path w="2200941" h="1290192">
                        <a:moveTo>
                          <a:pt x="640175" y="929576"/>
                        </a:moveTo>
                        <a:lnTo>
                          <a:pt x="640366" y="929005"/>
                        </a:lnTo>
                        <a:lnTo>
                          <a:pt x="892683" y="109855"/>
                        </a:lnTo>
                        <a:cubicBezTo>
                          <a:pt x="911257" y="46704"/>
                          <a:pt x="969931" y="508"/>
                          <a:pt x="1039654" y="508"/>
                        </a:cubicBezTo>
                        <a:cubicBezTo>
                          <a:pt x="1044416" y="508"/>
                          <a:pt x="1048036" y="127"/>
                          <a:pt x="1053560" y="127"/>
                        </a:cubicBezTo>
                        <a:cubicBezTo>
                          <a:pt x="1060799" y="-159"/>
                          <a:pt x="1065752" y="127"/>
                          <a:pt x="1071943" y="127"/>
                        </a:cubicBezTo>
                        <a:cubicBezTo>
                          <a:pt x="1140523" y="127"/>
                          <a:pt x="1198531" y="45085"/>
                          <a:pt x="1217962" y="106807"/>
                        </a:cubicBezTo>
                        <a:lnTo>
                          <a:pt x="1391984" y="671735"/>
                        </a:lnTo>
                        <a:lnTo>
                          <a:pt x="1564386" y="111855"/>
                        </a:lnTo>
                        <a:cubicBezTo>
                          <a:pt x="1582579" y="47943"/>
                          <a:pt x="1641729" y="603"/>
                          <a:pt x="1711928" y="603"/>
                        </a:cubicBezTo>
                        <a:cubicBezTo>
                          <a:pt x="1716595" y="603"/>
                          <a:pt x="1720405" y="413"/>
                          <a:pt x="1725930" y="413"/>
                        </a:cubicBezTo>
                        <a:cubicBezTo>
                          <a:pt x="1732883" y="413"/>
                          <a:pt x="1737836" y="603"/>
                          <a:pt x="1744027" y="603"/>
                        </a:cubicBezTo>
                        <a:cubicBezTo>
                          <a:pt x="1812798" y="603"/>
                          <a:pt x="1870805" y="45466"/>
                          <a:pt x="1890522" y="107283"/>
                        </a:cubicBezTo>
                        <a:lnTo>
                          <a:pt x="2193322" y="1091121"/>
                        </a:lnTo>
                        <a:cubicBezTo>
                          <a:pt x="2198275" y="1105980"/>
                          <a:pt x="2200942" y="1121886"/>
                          <a:pt x="2200942" y="1138365"/>
                        </a:cubicBezTo>
                        <a:cubicBezTo>
                          <a:pt x="2200942" y="1222280"/>
                          <a:pt x="2132457" y="1290098"/>
                          <a:pt x="2047780" y="1290098"/>
                        </a:cubicBezTo>
                        <a:cubicBezTo>
                          <a:pt x="1979200" y="1290098"/>
                          <a:pt x="1920907" y="1245330"/>
                          <a:pt x="1901476" y="1183418"/>
                        </a:cubicBezTo>
                        <a:lnTo>
                          <a:pt x="1727930" y="620109"/>
                        </a:lnTo>
                        <a:lnTo>
                          <a:pt x="1553718" y="1185609"/>
                        </a:lnTo>
                        <a:cubicBezTo>
                          <a:pt x="1532763" y="1244378"/>
                          <a:pt x="1474946" y="1290193"/>
                          <a:pt x="1408081" y="1290193"/>
                        </a:cubicBezTo>
                        <a:lnTo>
                          <a:pt x="1389602" y="1290193"/>
                        </a:lnTo>
                        <a:cubicBezTo>
                          <a:pt x="1384173" y="1289907"/>
                          <a:pt x="1380363" y="1289812"/>
                          <a:pt x="1375601" y="1289812"/>
                        </a:cubicBezTo>
                        <a:cubicBezTo>
                          <a:pt x="1307020" y="1289812"/>
                          <a:pt x="1249204" y="1245140"/>
                          <a:pt x="1229582" y="1183513"/>
                        </a:cubicBezTo>
                        <a:lnTo>
                          <a:pt x="1055846" y="619443"/>
                        </a:lnTo>
                        <a:lnTo>
                          <a:pt x="886873" y="1167702"/>
                        </a:lnTo>
                        <a:cubicBezTo>
                          <a:pt x="868299" y="1230852"/>
                          <a:pt x="809530" y="1276953"/>
                          <a:pt x="740188" y="1276953"/>
                        </a:cubicBezTo>
                        <a:lnTo>
                          <a:pt x="152971" y="1276953"/>
                        </a:lnTo>
                        <a:cubicBezTo>
                          <a:pt x="68485" y="1276953"/>
                          <a:pt x="0" y="1209897"/>
                          <a:pt x="0" y="1125887"/>
                        </a:cubicBezTo>
                        <a:cubicBezTo>
                          <a:pt x="0" y="1041876"/>
                          <a:pt x="68485" y="974153"/>
                          <a:pt x="153162" y="974153"/>
                        </a:cubicBezTo>
                        <a:lnTo>
                          <a:pt x="579310" y="974153"/>
                        </a:lnTo>
                        <a:cubicBezTo>
                          <a:pt x="607790" y="974153"/>
                          <a:pt x="632174" y="955580"/>
                          <a:pt x="640175" y="929767"/>
                        </a:cubicBezTo>
                      </a:path>
                    </a:pathLst>
                  </a:custGeom>
                  <a:solidFill>
                    <a:schemeClr val="bg1"/>
                  </a:solidFill>
                  <a:ln w="9525" cap="flat">
                    <a:noFill/>
                    <a:prstDash val="solid"/>
                    <a:miter/>
                  </a:ln>
                </xdr:spPr>
                <xdr:txBody>
                  <a:bodyPr wrap="square" rtlCol="0" anchor="ctr"/>
                  <a:lstStyle>
                    <a:defPPr>
                      <a:defRPr lang="pt-BR"/>
                    </a:defPPr>
                    <a:lvl1pPr marL="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endParaRPr lang="pt-BR"/>
                  </a:p>
                </xdr:txBody>
              </xdr:sp>
            </xdr:grpSp>
          </xdr:grpSp>
        </xdr:grpSp>
        <xdr:sp macro="" textlink="">
          <xdr:nvSpPr>
            <xdr:cNvPr id="375" name="CaixaDeTexto 25">
              <a:extLst>
                <a:ext uri="{FF2B5EF4-FFF2-40B4-BE49-F238E27FC236}">
                  <a16:creationId xmlns:a16="http://schemas.microsoft.com/office/drawing/2014/main" id="{D53C2D6B-C6B5-4D5E-B618-CBCADEFF87B2}"/>
                </a:ext>
                <a:ext uri="{147F2762-F138-4A5C-976F-8EAC2B608ADB}">
                  <a16:predDERef xmlns:a16="http://schemas.microsoft.com/office/drawing/2014/main" pred="{00000000-0008-0000-0000-000021000000}"/>
                </a:ext>
              </a:extLst>
            </xdr:cNvPr>
            <xdr:cNvSpPr txBox="1"/>
          </xdr:nvSpPr>
          <xdr:spPr>
            <a:xfrm>
              <a:off x="2110468" y="76200"/>
              <a:ext cx="7436159" cy="1103539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marL="0" indent="0" algn="ctr"/>
              <a:r>
                <a:rPr lang="pt-BR" sz="2800" b="1">
                  <a:solidFill>
                    <a:schemeClr val="bg1"/>
                  </a:solidFill>
                  <a:latin typeface="+mj-lt"/>
                  <a:ea typeface="+mj-lt"/>
                  <a:cs typeface="+mj-lt"/>
                </a:rPr>
                <a:t>ENERGY</a:t>
              </a:r>
              <a:r>
                <a:rPr lang="pt-BR" sz="2800" b="1" baseline="0">
                  <a:solidFill>
                    <a:schemeClr val="bg1"/>
                  </a:solidFill>
                  <a:latin typeface="+mj-lt"/>
                  <a:ea typeface="+mj-lt"/>
                  <a:cs typeface="+mj-lt"/>
                </a:rPr>
                <a:t> LOSSES</a:t>
              </a:r>
            </a:p>
          </xdr:txBody>
        </xdr:sp>
      </xdr:grpSp>
      <xdr:grpSp>
        <xdr:nvGrpSpPr>
          <xdr:cNvPr id="376" name="Agrupar 34">
            <a:extLst>
              <a:ext uri="{FF2B5EF4-FFF2-40B4-BE49-F238E27FC236}">
                <a16:creationId xmlns:a16="http://schemas.microsoft.com/office/drawing/2014/main" id="{8196C7DD-5DAC-4F90-9386-1BA6E9002D6B}"/>
              </a:ext>
            </a:extLst>
          </xdr:cNvPr>
          <xdr:cNvGrpSpPr/>
        </xdr:nvGrpSpPr>
        <xdr:grpSpPr>
          <a:xfrm>
            <a:off x="136072" y="571499"/>
            <a:ext cx="3564066" cy="269010"/>
            <a:chOff x="178609" y="635455"/>
            <a:chExt cx="3564066" cy="269010"/>
          </a:xfrm>
        </xdr:grpSpPr>
        <xdr:sp macro="" textlink="">
          <xdr:nvSpPr>
            <xdr:cNvPr id="377" name="CaixaDeTexto 10">
              <a:extLst>
                <a:ext uri="{FF2B5EF4-FFF2-40B4-BE49-F238E27FC236}">
                  <a16:creationId xmlns:a16="http://schemas.microsoft.com/office/drawing/2014/main" id="{13B3B35A-4B69-9504-E3D9-335AC9891AE4}"/>
                </a:ext>
              </a:extLst>
            </xdr:cNvPr>
            <xdr:cNvSpPr txBox="1"/>
          </xdr:nvSpPr>
          <xdr:spPr>
            <a:xfrm>
              <a:off x="178609" y="635455"/>
              <a:ext cx="3564066" cy="188485"/>
            </a:xfrm>
            <a:prstGeom prst="rect">
              <a:avLst/>
            </a:prstGeom>
            <a:noFill/>
          </xdr:spPr>
          <xdr:txBody>
            <a:bodyPr wrap="square">
              <a:no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rtl="0"/>
              <a:r>
                <a:rPr kumimoji="0" lang="en-US" sz="2000" b="1" i="0" u="none" strike="noStrike" kern="0" cap="none" spc="0" normalizeH="0" baseline="0">
                  <a:ln>
                    <a:noFill/>
                  </a:ln>
                  <a:solidFill>
                    <a:srgbClr val="006C21"/>
                  </a:solidFill>
                  <a:effectLst/>
                  <a:uLnTx/>
                  <a:uFillTx/>
                  <a:latin typeface="Bradley Hand ITC" panose="03070402050302030203" pitchFamily="66" charset="0"/>
                  <a:cs typeface="Dreaming Outloud Script Pro" panose="020B0604020202020204" pitchFamily="66" charset="0"/>
                </a:rPr>
                <a:t>Transf    rming lives   </a:t>
              </a:r>
            </a:p>
            <a:p>
              <a:pPr rtl="0"/>
              <a:r>
                <a:rPr kumimoji="0" lang="en-US" sz="2000" b="1" i="0" u="none" strike="noStrike" kern="0" cap="none" spc="0" normalizeH="0" baseline="0">
                  <a:ln>
                    <a:noFill/>
                  </a:ln>
                  <a:solidFill>
                    <a:srgbClr val="006C21"/>
                  </a:solidFill>
                  <a:effectLst/>
                  <a:uLnTx/>
                  <a:uFillTx/>
                  <a:latin typeface="Bradley Hand ITC" panose="03070402050302030203" pitchFamily="66" charset="0"/>
                  <a:cs typeface="Dreaming Outloud Script Pro" panose="020B0604020202020204" pitchFamily="66" charset="0"/>
                </a:rPr>
                <a:t>with our energy</a:t>
              </a:r>
              <a:endParaRPr lang="en-US" sz="2000" b="1" kern="0">
                <a:solidFill>
                  <a:srgbClr val="006C21"/>
                </a:solidFill>
                <a:latin typeface="Bradley Hand ITC" panose="03070402050302030203" pitchFamily="66" charset="0"/>
                <a:cs typeface="Dreaming Outloud Script Pro" panose="020B0604020202020204" pitchFamily="66" charset="0"/>
              </a:endParaRPr>
            </a:p>
          </xdr:txBody>
        </xdr:sp>
        <xdr:pic>
          <xdr:nvPicPr>
            <xdr:cNvPr id="378" name="Imagem 36">
              <a:extLst>
                <a:ext uri="{FF2B5EF4-FFF2-40B4-BE49-F238E27FC236}">
                  <a16:creationId xmlns:a16="http://schemas.microsoft.com/office/drawing/2014/main" id="{DFB6301C-C6A3-C18F-7E2E-35434DBFC3B7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>
              <a:extLst>
                <a:ext uri="{BEBA8EAE-BF5A-486C-A8C5-ECC9F3942E4B}">
                  <a14:imgProps xmlns:a14="http://schemas.microsoft.com/office/drawing/2010/main">
                    <a14:imgLayer r:embed="rId3">
                      <a14:imgEffect>
                        <a14:backgroundRemoval t="10000" b="90000" l="10000" r="90000">
                          <a14:foregroundMark x1="66667" y1="19048" x2="63636" y2="23810"/>
                          <a14:foregroundMark x1="51515" y1="23810" x2="54545" y2="80952"/>
                          <a14:foregroundMark x1="87879" y1="42857" x2="15152" y2="38095"/>
                        </a14:backgroundRemoval>
                      </a14:imgEffect>
                    </a14:imgLayer>
                  </a14:imgProps>
                </a:ext>
              </a:extLst>
            </a:blip>
            <a:stretch>
              <a:fillRect/>
            </a:stretch>
          </xdr:blipFill>
          <xdr:spPr>
            <a:xfrm flipH="1">
              <a:off x="1043802" y="797505"/>
              <a:ext cx="102531" cy="101328"/>
            </a:xfrm>
            <a:prstGeom prst="rect">
              <a:avLst/>
            </a:prstGeom>
          </xdr:spPr>
        </xdr:pic>
        <xdr:sp macro="" textlink="">
          <xdr:nvSpPr>
            <xdr:cNvPr id="379" name="Retângulo: Cantos Arredondados 37">
              <a:extLst>
                <a:ext uri="{FF2B5EF4-FFF2-40B4-BE49-F238E27FC236}">
                  <a16:creationId xmlns:a16="http://schemas.microsoft.com/office/drawing/2014/main" id="{3190EBB8-1C2F-5E36-A06C-4101B0362BFC}"/>
                </a:ext>
              </a:extLst>
            </xdr:cNvPr>
            <xdr:cNvSpPr/>
          </xdr:nvSpPr>
          <xdr:spPr>
            <a:xfrm>
              <a:off x="939688" y="787830"/>
              <a:ext cx="215396" cy="116635"/>
            </a:xfrm>
            <a:prstGeom prst="roundRect">
              <a:avLst>
                <a:gd name="adj" fmla="val 42451"/>
              </a:avLst>
            </a:prstGeom>
            <a:noFill/>
            <a:ln w="12700" cap="flat" cmpd="sng" algn="ctr">
              <a:solidFill>
                <a:srgbClr val="006C21"/>
              </a:solidFill>
              <a:prstDash val="solid"/>
              <a:miter lim="800000"/>
            </a:ln>
            <a:effectLst/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en-US" sz="1100" b="0" i="0" u="none" strike="noStrike" kern="0" cap="none" spc="0" normalizeH="0" baseline="0">
                <a:ln>
                  <a:noFill/>
                </a:ln>
                <a:solidFill>
                  <a:srgbClr val="003300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</xdr:grpSp>
      <xdr:grpSp>
        <xdr:nvGrpSpPr>
          <xdr:cNvPr id="380" name="Agrupar 38">
            <a:extLst>
              <a:ext uri="{FF2B5EF4-FFF2-40B4-BE49-F238E27FC236}">
                <a16:creationId xmlns:a16="http://schemas.microsoft.com/office/drawing/2014/main" id="{07241828-979F-42E7-824E-6FB32794545F}"/>
              </a:ext>
            </a:extLst>
          </xdr:cNvPr>
          <xdr:cNvGrpSpPr/>
        </xdr:nvGrpSpPr>
        <xdr:grpSpPr>
          <a:xfrm>
            <a:off x="8667751" y="353785"/>
            <a:ext cx="1156608" cy="969065"/>
            <a:chOff x="8023397" y="421255"/>
            <a:chExt cx="1087484" cy="747926"/>
          </a:xfrm>
        </xdr:grpSpPr>
        <xdr:sp macro="" textlink="">
          <xdr:nvSpPr>
            <xdr:cNvPr id="381" name="Seta para a Direita 10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E52E7391-32E3-2BE4-6790-CDEF80FFD99F}"/>
                </a:ext>
              </a:extLst>
            </xdr:cNvPr>
            <xdr:cNvSpPr/>
          </xdr:nvSpPr>
          <xdr:spPr>
            <a:xfrm rot="10800000">
              <a:off x="8023397" y="421255"/>
              <a:ext cx="696828" cy="376116"/>
            </a:xfrm>
            <a:prstGeom prst="rightArrow">
              <a:avLst>
                <a:gd name="adj1" fmla="val 53502"/>
                <a:gd name="adj2" fmla="val 45694"/>
              </a:avLst>
            </a:prstGeom>
            <a:solidFill>
              <a:srgbClr val="B8E53E"/>
            </a:solidFill>
            <a:ln w="9525" cap="flat" cmpd="sng" algn="ctr">
              <a:solidFill>
                <a:srgbClr val="00744D"/>
              </a:solidFill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1050" b="0" i="0" u="none" strike="noStrike" kern="0" cap="none" spc="0" normalizeH="0" baseline="0" noProof="0">
                <a:ln>
                  <a:noFill/>
                </a:ln>
                <a:solidFill>
                  <a:sysClr val="window" lastClr="FFFFFF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  <xdr:sp macro="" textlink="">
          <xdr:nvSpPr>
            <xdr:cNvPr id="382" name="Retângulo Arredondado 9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C1C8EAD9-398A-CCDD-6130-7C38AA9CBCBF}"/>
                </a:ext>
              </a:extLst>
            </xdr:cNvPr>
            <xdr:cNvSpPr/>
          </xdr:nvSpPr>
          <xdr:spPr>
            <a:xfrm>
              <a:off x="8091654" y="474590"/>
              <a:ext cx="1019227" cy="694591"/>
            </a:xfrm>
            <a:prstGeom prst="roundRect">
              <a:avLst>
                <a:gd name="adj" fmla="val 9474"/>
              </a:avLst>
            </a:prstGeom>
            <a:noFill/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pt-BR" sz="1200" b="1" i="0" u="none" strike="noStrike" kern="0" cap="none" spc="0" normalizeH="0" baseline="0">
                  <a:ln>
                    <a:noFill/>
                  </a:ln>
                  <a:solidFill>
                    <a:srgbClr val="00744D"/>
                  </a:solidFill>
                  <a:effectLst/>
                  <a:uLnTx/>
                  <a:uFillTx/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INDEX</a:t>
              </a:r>
              <a:endParaRPr kumimoji="0" lang="pt-BR" sz="800" b="1" i="0" u="none" strike="noStrike" kern="0" cap="none" spc="0" normalizeH="0" baseline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  <a:p>
              <a:pPr marL="0" marR="0" lvl="0" indent="0" algn="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800" b="1" i="0" u="none" strike="noStrike" kern="0" cap="none" spc="0" normalizeH="0" baseline="0" noProof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</xdr:txBody>
        </xdr:sp>
      </xdr:grpSp>
    </xdr:grpSp>
    <xdr:clientData/>
  </xdr:twoCellAnchor>
  <xdr:twoCellAnchor editAs="oneCell">
    <xdr:from>
      <xdr:col>1</xdr:col>
      <xdr:colOff>0</xdr:colOff>
      <xdr:row>18</xdr:row>
      <xdr:rowOff>0</xdr:rowOff>
    </xdr:from>
    <xdr:to>
      <xdr:col>6</xdr:col>
      <xdr:colOff>571500</xdr:colOff>
      <xdr:row>37</xdr:row>
      <xdr:rowOff>26174</xdr:rowOff>
    </xdr:to>
    <xdr:pic>
      <xdr:nvPicPr>
        <xdr:cNvPr id="383" name="Imagem 382">
          <a:extLst>
            <a:ext uri="{FF2B5EF4-FFF2-40B4-BE49-F238E27FC236}">
              <a16:creationId xmlns:a16="http://schemas.microsoft.com/office/drawing/2014/main" id="{2226398C-86D5-E186-99C6-D1839A3B28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653143" y="3810000"/>
          <a:ext cx="6504214" cy="364567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11</xdr:col>
      <xdr:colOff>231322</xdr:colOff>
      <xdr:row>6</xdr:row>
      <xdr:rowOff>26090</xdr:rowOff>
    </xdr:to>
    <xdr:grpSp>
      <xdr:nvGrpSpPr>
        <xdr:cNvPr id="314" name="Agrupar 18">
          <a:extLst>
            <a:ext uri="{FF2B5EF4-FFF2-40B4-BE49-F238E27FC236}">
              <a16:creationId xmlns:a16="http://schemas.microsoft.com/office/drawing/2014/main" id="{47B4137A-9532-078F-7511-95FABCA93141}"/>
            </a:ext>
          </a:extLst>
        </xdr:cNvPr>
        <xdr:cNvGrpSpPr/>
      </xdr:nvGrpSpPr>
      <xdr:grpSpPr>
        <a:xfrm>
          <a:off x="0" y="0"/>
          <a:ext cx="11647715" cy="1291554"/>
          <a:chOff x="0" y="0"/>
          <a:chExt cx="10518322" cy="1291554"/>
        </a:xfrm>
      </xdr:grpSpPr>
      <xdr:grpSp>
        <xdr:nvGrpSpPr>
          <xdr:cNvPr id="315" name="Agrupar 2">
            <a:extLst>
              <a:ext uri="{FF2B5EF4-FFF2-40B4-BE49-F238E27FC236}">
                <a16:creationId xmlns:a16="http://schemas.microsoft.com/office/drawing/2014/main" id="{127A93E6-D4B9-CD88-4DFF-2B2E955A8E89}"/>
              </a:ext>
            </a:extLst>
          </xdr:cNvPr>
          <xdr:cNvGrpSpPr/>
        </xdr:nvGrpSpPr>
        <xdr:grpSpPr>
          <a:xfrm>
            <a:off x="0" y="0"/>
            <a:ext cx="10325100" cy="1205393"/>
            <a:chOff x="0" y="114300"/>
            <a:chExt cx="9078920" cy="1121917"/>
          </a:xfrm>
        </xdr:grpSpPr>
        <xdr:sp macro="" textlink="">
          <xdr:nvSpPr>
            <xdr:cNvPr id="316" name="Retângulo 4">
              <a:extLst>
                <a:ext uri="{FF2B5EF4-FFF2-40B4-BE49-F238E27FC236}">
                  <a16:creationId xmlns:a16="http://schemas.microsoft.com/office/drawing/2014/main" id="{A08D3E13-6E9C-3E81-B3E1-6DA6C13A27A6}"/>
                </a:ext>
              </a:extLst>
            </xdr:cNvPr>
            <xdr:cNvSpPr/>
          </xdr:nvSpPr>
          <xdr:spPr>
            <a:xfrm>
              <a:off x="0" y="114300"/>
              <a:ext cx="9071516" cy="1121917"/>
            </a:xfrm>
            <a:prstGeom prst="rect">
              <a:avLst/>
            </a:prstGeom>
            <a:gradFill flip="none" rotWithShape="1">
              <a:gsLst>
                <a:gs pos="14536">
                  <a:srgbClr val="B8E53E"/>
                </a:gs>
                <a:gs pos="1000">
                  <a:srgbClr val="D7F83C"/>
                </a:gs>
                <a:gs pos="95000">
                  <a:srgbClr val="00744D"/>
                </a:gs>
              </a:gsLst>
              <a:lin ang="16200000" scaled="1"/>
              <a:tileRect/>
            </a:gra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/>
            </a:p>
          </xdr:txBody>
        </xdr:sp>
        <xdr:pic>
          <xdr:nvPicPr>
            <xdr:cNvPr id="317" name="Elements">
              <a:extLst>
                <a:ext uri="{FF2B5EF4-FFF2-40B4-BE49-F238E27FC236}">
                  <a16:creationId xmlns:a16="http://schemas.microsoft.com/office/drawing/2014/main" id="{FBCC3C80-C876-A632-2922-364B3E53985A}"/>
                </a:ext>
              </a:extLst>
            </xdr:cNvPr>
            <xdr:cNvPicPr>
              <a:picLocks/>
            </xdr:cNvPicPr>
          </xdr:nvPicPr>
          <xdr:blipFill rotWithShape="1">
            <a:blip xmlns:r="http://schemas.openxmlformats.org/officeDocument/2006/relationships" r:embed="rId1" cstate="email">
              <a:alphaModFix amt="31000"/>
              <a:extLst>
                <a:ext uri="{28A0092B-C50C-407E-A947-70E740481C1C}">
                  <a14:useLocalDpi xmlns:a14="http://schemas.microsoft.com/office/drawing/2010/main"/>
                </a:ext>
              </a:extLst>
            </a:blip>
            <a:srcRect l="583" t="47588" r="15070" b="9748"/>
            <a:stretch/>
          </xdr:blipFill>
          <xdr:spPr>
            <a:xfrm>
              <a:off x="2426370" y="165099"/>
              <a:ext cx="6652550" cy="930442"/>
            </a:xfrm>
            <a:prstGeom prst="rect">
              <a:avLst/>
            </a:prstGeom>
          </xdr:spPr>
        </xdr:pic>
      </xdr:grpSp>
      <xdr:sp macro="" textlink="">
        <xdr:nvSpPr>
          <xdr:cNvPr id="318" name="CaixaDeTexto 24">
            <a:extLst>
              <a:ext uri="{FF2B5EF4-FFF2-40B4-BE49-F238E27FC236}">
                <a16:creationId xmlns:a16="http://schemas.microsoft.com/office/drawing/2014/main" id="{E725423A-3E12-4D28-987E-292817BD0266}"/>
              </a:ext>
              <a:ext uri="{147F2762-F138-4A5C-976F-8EAC2B608ADB}">
                <a16:predDERef xmlns:a16="http://schemas.microsoft.com/office/drawing/2014/main" pred="{00000000-0008-0000-0000-000021000000}"/>
              </a:ext>
            </a:extLst>
          </xdr:cNvPr>
          <xdr:cNvSpPr txBox="1"/>
        </xdr:nvSpPr>
        <xdr:spPr>
          <a:xfrm>
            <a:off x="1948543" y="251733"/>
            <a:ext cx="6795407" cy="77424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r>
              <a:rPr lang="pt-BR" sz="2800" b="1">
                <a:solidFill>
                  <a:schemeClr val="bg1"/>
                </a:solidFill>
                <a:latin typeface="+mj-lt"/>
                <a:ea typeface="+mj-lt"/>
                <a:cs typeface="+mj-lt"/>
              </a:rPr>
              <a:t>DEC and FEC</a:t>
            </a:r>
            <a:endParaRPr lang="en-US" sz="2800" b="1">
              <a:solidFill>
                <a:schemeClr val="bg1"/>
              </a:solidFill>
              <a:latin typeface="+mj-lt"/>
              <a:ea typeface="+mj-lt"/>
              <a:cs typeface="+mj-lt"/>
            </a:endParaRPr>
          </a:p>
        </xdr:txBody>
      </xdr:sp>
      <xdr:grpSp>
        <xdr:nvGrpSpPr>
          <xdr:cNvPr id="319" name="Agrupar 1">
            <a:extLst>
              <a:ext uri="{FF2B5EF4-FFF2-40B4-BE49-F238E27FC236}">
                <a16:creationId xmlns:a16="http://schemas.microsoft.com/office/drawing/2014/main" id="{40BA3B11-1F73-408D-BE90-1853AC989A2C}"/>
              </a:ext>
            </a:extLst>
          </xdr:cNvPr>
          <xdr:cNvGrpSpPr/>
        </xdr:nvGrpSpPr>
        <xdr:grpSpPr>
          <a:xfrm>
            <a:off x="9361714" y="312964"/>
            <a:ext cx="1156608" cy="978590"/>
            <a:chOff x="8023397" y="421255"/>
            <a:chExt cx="1087484" cy="747926"/>
          </a:xfrm>
        </xdr:grpSpPr>
        <xdr:sp macro="" textlink="">
          <xdr:nvSpPr>
            <xdr:cNvPr id="320" name="Seta para a Direita 10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C6B8498B-BAA4-9910-557C-7BB75EE6AA0E}"/>
                </a:ext>
              </a:extLst>
            </xdr:cNvPr>
            <xdr:cNvSpPr/>
          </xdr:nvSpPr>
          <xdr:spPr>
            <a:xfrm rot="10800000">
              <a:off x="8023397" y="421255"/>
              <a:ext cx="696828" cy="376116"/>
            </a:xfrm>
            <a:prstGeom prst="rightArrow">
              <a:avLst>
                <a:gd name="adj1" fmla="val 53502"/>
                <a:gd name="adj2" fmla="val 45694"/>
              </a:avLst>
            </a:prstGeom>
            <a:solidFill>
              <a:srgbClr val="B8E53E"/>
            </a:solidFill>
            <a:ln w="9525" cap="flat" cmpd="sng" algn="ctr">
              <a:solidFill>
                <a:srgbClr val="00744D"/>
              </a:solidFill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1050" b="0" i="0" u="none" strike="noStrike" kern="0" cap="none" spc="0" normalizeH="0" baseline="0" noProof="0">
                <a:ln>
                  <a:noFill/>
                </a:ln>
                <a:solidFill>
                  <a:sysClr val="window" lastClr="FFFFFF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  <xdr:sp macro="" textlink="">
          <xdr:nvSpPr>
            <xdr:cNvPr id="321" name="Retângulo Arredondado 9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CDD0E668-0F98-D265-A5C6-140878D06D66}"/>
                </a:ext>
              </a:extLst>
            </xdr:cNvPr>
            <xdr:cNvSpPr/>
          </xdr:nvSpPr>
          <xdr:spPr>
            <a:xfrm>
              <a:off x="8091654" y="474590"/>
              <a:ext cx="1019227" cy="694591"/>
            </a:xfrm>
            <a:prstGeom prst="roundRect">
              <a:avLst>
                <a:gd name="adj" fmla="val 9474"/>
              </a:avLst>
            </a:prstGeom>
            <a:noFill/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pt-BR" sz="1200" b="1" i="0" u="none" strike="noStrike" kern="0" cap="none" spc="0" normalizeH="0" baseline="0">
                  <a:ln>
                    <a:noFill/>
                  </a:ln>
                  <a:solidFill>
                    <a:srgbClr val="00744D"/>
                  </a:solidFill>
                  <a:effectLst/>
                  <a:uLnTx/>
                  <a:uFillTx/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INDEX</a:t>
              </a:r>
              <a:endParaRPr kumimoji="0" lang="pt-BR" sz="800" b="1" i="0" u="none" strike="noStrike" kern="0" cap="none" spc="0" normalizeH="0" baseline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  <a:p>
              <a:pPr marL="0" marR="0" lvl="0" indent="0" algn="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800" b="1" i="0" u="none" strike="noStrike" kern="0" cap="none" spc="0" normalizeH="0" baseline="0" noProof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322" name="Agrupar 8">
            <a:extLst>
              <a:ext uri="{FF2B5EF4-FFF2-40B4-BE49-F238E27FC236}">
                <a16:creationId xmlns:a16="http://schemas.microsoft.com/office/drawing/2014/main" id="{AAC764E6-70EE-4B94-976C-ADABAD89ADA5}"/>
              </a:ext>
            </a:extLst>
          </xdr:cNvPr>
          <xdr:cNvGrpSpPr/>
        </xdr:nvGrpSpPr>
        <xdr:grpSpPr>
          <a:xfrm>
            <a:off x="122464" y="476249"/>
            <a:ext cx="3564066" cy="256787"/>
            <a:chOff x="178609" y="635455"/>
            <a:chExt cx="3564066" cy="256787"/>
          </a:xfrm>
        </xdr:grpSpPr>
        <xdr:sp macro="" textlink="">
          <xdr:nvSpPr>
            <xdr:cNvPr id="323" name="CaixaDeTexto 10">
              <a:extLst>
                <a:ext uri="{FF2B5EF4-FFF2-40B4-BE49-F238E27FC236}">
                  <a16:creationId xmlns:a16="http://schemas.microsoft.com/office/drawing/2014/main" id="{87B810D9-89CB-DD64-E461-D48E24215F74}"/>
                </a:ext>
              </a:extLst>
            </xdr:cNvPr>
            <xdr:cNvSpPr txBox="1"/>
          </xdr:nvSpPr>
          <xdr:spPr>
            <a:xfrm>
              <a:off x="178609" y="635455"/>
              <a:ext cx="3564066" cy="188485"/>
            </a:xfrm>
            <a:prstGeom prst="rect">
              <a:avLst/>
            </a:prstGeom>
            <a:noFill/>
          </xdr:spPr>
          <xdr:txBody>
            <a:bodyPr wrap="square">
              <a:no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rtl="0"/>
              <a:r>
                <a:rPr kumimoji="0" lang="en-US" sz="2000" b="1" i="0" u="none" strike="noStrike" kern="0" cap="none" spc="0" normalizeH="0" baseline="0">
                  <a:ln>
                    <a:noFill/>
                  </a:ln>
                  <a:solidFill>
                    <a:srgbClr val="006C21"/>
                  </a:solidFill>
                  <a:effectLst/>
                  <a:uLnTx/>
                  <a:uFillTx/>
                  <a:latin typeface="Bradley Hand ITC" panose="03070402050302030203" pitchFamily="66" charset="0"/>
                  <a:cs typeface="Dreaming Outloud Script Pro" panose="020B0604020202020204" pitchFamily="66" charset="0"/>
                </a:rPr>
                <a:t>Transf    rming lives   </a:t>
              </a:r>
            </a:p>
            <a:p>
              <a:pPr rtl="0"/>
              <a:r>
                <a:rPr kumimoji="0" lang="en-US" sz="2000" b="1" i="0" u="none" strike="noStrike" kern="0" cap="none" spc="0" normalizeH="0" baseline="0">
                  <a:ln>
                    <a:noFill/>
                  </a:ln>
                  <a:solidFill>
                    <a:srgbClr val="006C21"/>
                  </a:solidFill>
                  <a:effectLst/>
                  <a:uLnTx/>
                  <a:uFillTx/>
                  <a:latin typeface="Bradley Hand ITC" panose="03070402050302030203" pitchFamily="66" charset="0"/>
                  <a:cs typeface="Dreaming Outloud Script Pro" panose="020B0604020202020204" pitchFamily="66" charset="0"/>
                </a:rPr>
                <a:t>with our energy</a:t>
              </a:r>
              <a:endParaRPr lang="en-US" sz="2000" b="1" kern="0">
                <a:solidFill>
                  <a:srgbClr val="006C21"/>
                </a:solidFill>
                <a:latin typeface="Bradley Hand ITC" panose="03070402050302030203" pitchFamily="66" charset="0"/>
                <a:cs typeface="Dreaming Outloud Script Pro" panose="020B0604020202020204" pitchFamily="66" charset="0"/>
              </a:endParaRPr>
            </a:p>
          </xdr:txBody>
        </xdr:sp>
        <xdr:pic>
          <xdr:nvPicPr>
            <xdr:cNvPr id="324" name="Imagem 16">
              <a:extLst>
                <a:ext uri="{FF2B5EF4-FFF2-40B4-BE49-F238E27FC236}">
                  <a16:creationId xmlns:a16="http://schemas.microsoft.com/office/drawing/2014/main" id="{F993C32C-B3D9-2021-5950-9299FC3BF15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4">
              <a:extLst>
                <a:ext uri="{BEBA8EAE-BF5A-486C-A8C5-ECC9F3942E4B}">
                  <a14:imgProps xmlns:a14="http://schemas.microsoft.com/office/drawing/2010/main">
                    <a14:imgLayer r:embed="rId5">
                      <a14:imgEffect>
                        <a14:backgroundRemoval t="10000" b="90000" l="10000" r="90000">
                          <a14:foregroundMark x1="66667" y1="19048" x2="63636" y2="23810"/>
                          <a14:foregroundMark x1="51515" y1="23810" x2="54545" y2="80952"/>
                          <a14:foregroundMark x1="87879" y1="42857" x2="15152" y2="38095"/>
                        </a14:backgroundRemoval>
                      </a14:imgEffect>
                    </a14:imgLayer>
                  </a14:imgProps>
                </a:ext>
              </a:extLst>
            </a:blip>
            <a:stretch>
              <a:fillRect/>
            </a:stretch>
          </xdr:blipFill>
          <xdr:spPr>
            <a:xfrm flipH="1">
              <a:off x="1043613" y="785282"/>
              <a:ext cx="102531" cy="101329"/>
            </a:xfrm>
            <a:prstGeom prst="rect">
              <a:avLst/>
            </a:prstGeom>
          </xdr:spPr>
        </xdr:pic>
        <xdr:sp macro="" textlink="">
          <xdr:nvSpPr>
            <xdr:cNvPr id="325" name="Retângulo: Cantos Arredondados 17">
              <a:extLst>
                <a:ext uri="{FF2B5EF4-FFF2-40B4-BE49-F238E27FC236}">
                  <a16:creationId xmlns:a16="http://schemas.microsoft.com/office/drawing/2014/main" id="{65C55FB3-A017-B9B2-B5FD-90926F7EE135}"/>
                </a:ext>
              </a:extLst>
            </xdr:cNvPr>
            <xdr:cNvSpPr/>
          </xdr:nvSpPr>
          <xdr:spPr>
            <a:xfrm>
              <a:off x="939502" y="775607"/>
              <a:ext cx="215396" cy="116635"/>
            </a:xfrm>
            <a:prstGeom prst="roundRect">
              <a:avLst>
                <a:gd name="adj" fmla="val 42451"/>
              </a:avLst>
            </a:prstGeom>
            <a:noFill/>
            <a:ln w="12700" cap="flat" cmpd="sng" algn="ctr">
              <a:solidFill>
                <a:srgbClr val="006C21"/>
              </a:solidFill>
              <a:prstDash val="solid"/>
              <a:miter lim="800000"/>
            </a:ln>
            <a:effectLst/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en-US" sz="1100" b="0" i="0" u="none" strike="noStrike" kern="0" cap="none" spc="0" normalizeH="0" baseline="0">
                <a:ln>
                  <a:noFill/>
                </a:ln>
                <a:solidFill>
                  <a:srgbClr val="003300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</xdr:grpSp>
    </xdr:grpSp>
    <xdr:clientData/>
  </xdr:twoCellAnchor>
  <xdr:twoCellAnchor editAs="oneCell">
    <xdr:from>
      <xdr:col>0</xdr:col>
      <xdr:colOff>78827</xdr:colOff>
      <xdr:row>0</xdr:row>
      <xdr:rowOff>0</xdr:rowOff>
    </xdr:from>
    <xdr:to>
      <xdr:col>1</xdr:col>
      <xdr:colOff>1001561</xdr:colOff>
      <xdr:row>2</xdr:row>
      <xdr:rowOff>105042</xdr:rowOff>
    </xdr:to>
    <xdr:pic>
      <xdr:nvPicPr>
        <xdr:cNvPr id="313" name="Imagem 10">
          <a:extLst>
            <a:ext uri="{FF2B5EF4-FFF2-40B4-BE49-F238E27FC236}">
              <a16:creationId xmlns:a16="http://schemas.microsoft.com/office/drawing/2014/main" id="{75B6F06C-A7F5-42FF-BDEA-C10B19F8A5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78827" y="0"/>
          <a:ext cx="1579959" cy="50509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7843</xdr:rowOff>
    </xdr:from>
    <xdr:to>
      <xdr:col>11</xdr:col>
      <xdr:colOff>381001</xdr:colOff>
      <xdr:row>6</xdr:row>
      <xdr:rowOff>189376</xdr:rowOff>
    </xdr:to>
    <xdr:grpSp>
      <xdr:nvGrpSpPr>
        <xdr:cNvPr id="3" name="Agrupar 16">
          <a:extLst>
            <a:ext uri="{FF2B5EF4-FFF2-40B4-BE49-F238E27FC236}">
              <a16:creationId xmlns:a16="http://schemas.microsoft.com/office/drawing/2014/main" id="{38B526F8-F04F-AF03-2183-90926E010D3A}"/>
            </a:ext>
          </a:extLst>
        </xdr:cNvPr>
        <xdr:cNvGrpSpPr/>
      </xdr:nvGrpSpPr>
      <xdr:grpSpPr>
        <a:xfrm>
          <a:off x="0" y="7843"/>
          <a:ext cx="9496426" cy="1324533"/>
          <a:chOff x="0" y="7843"/>
          <a:chExt cx="9497787" cy="1324533"/>
        </a:xfrm>
      </xdr:grpSpPr>
      <xdr:grpSp>
        <xdr:nvGrpSpPr>
          <xdr:cNvPr id="4" name="Agrupar 9">
            <a:extLst>
              <a:ext uri="{FF2B5EF4-FFF2-40B4-BE49-F238E27FC236}">
                <a16:creationId xmlns:a16="http://schemas.microsoft.com/office/drawing/2014/main" id="{D36317AF-8E65-CB25-6D17-3CA395F36988}"/>
              </a:ext>
            </a:extLst>
          </xdr:cNvPr>
          <xdr:cNvGrpSpPr/>
        </xdr:nvGrpSpPr>
        <xdr:grpSpPr>
          <a:xfrm>
            <a:off x="0" y="7843"/>
            <a:ext cx="9307286" cy="1168775"/>
            <a:chOff x="0" y="114300"/>
            <a:chExt cx="9078920" cy="1082842"/>
          </a:xfrm>
        </xdr:grpSpPr>
        <xdr:sp macro="" textlink="">
          <xdr:nvSpPr>
            <xdr:cNvPr id="19" name="Retângulo 11">
              <a:extLst>
                <a:ext uri="{FF2B5EF4-FFF2-40B4-BE49-F238E27FC236}">
                  <a16:creationId xmlns:a16="http://schemas.microsoft.com/office/drawing/2014/main" id="{9ECEAC22-8A5B-9A5C-4CD5-461AAC811D51}"/>
                </a:ext>
              </a:extLst>
            </xdr:cNvPr>
            <xdr:cNvSpPr/>
          </xdr:nvSpPr>
          <xdr:spPr>
            <a:xfrm>
              <a:off x="0" y="114300"/>
              <a:ext cx="9071516" cy="1082842"/>
            </a:xfrm>
            <a:prstGeom prst="rect">
              <a:avLst/>
            </a:prstGeom>
            <a:gradFill flip="none" rotWithShape="1">
              <a:gsLst>
                <a:gs pos="14536">
                  <a:srgbClr val="B8E53E"/>
                </a:gs>
                <a:gs pos="1000">
                  <a:srgbClr val="D7F83C"/>
                </a:gs>
                <a:gs pos="95000">
                  <a:srgbClr val="00744D"/>
                </a:gs>
              </a:gsLst>
              <a:lin ang="16200000" scaled="1"/>
              <a:tileRect/>
            </a:gra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/>
            </a:p>
          </xdr:txBody>
        </xdr:sp>
        <xdr:pic>
          <xdr:nvPicPr>
            <xdr:cNvPr id="27" name="Elements">
              <a:extLst>
                <a:ext uri="{FF2B5EF4-FFF2-40B4-BE49-F238E27FC236}">
                  <a16:creationId xmlns:a16="http://schemas.microsoft.com/office/drawing/2014/main" id="{03195097-FBD6-7611-65EE-5C2D493A618D}"/>
                </a:ext>
              </a:extLst>
            </xdr:cNvPr>
            <xdr:cNvPicPr>
              <a:picLocks/>
            </xdr:cNvPicPr>
          </xdr:nvPicPr>
          <xdr:blipFill rotWithShape="1">
            <a:blip xmlns:r="http://schemas.openxmlformats.org/officeDocument/2006/relationships" r:embed="rId1" cstate="email">
              <a:alphaModFix amt="31000"/>
              <a:extLst>
                <a:ext uri="{28A0092B-C50C-407E-A947-70E740481C1C}">
                  <a14:useLocalDpi xmlns:a14="http://schemas.microsoft.com/office/drawing/2010/main"/>
                </a:ext>
              </a:extLst>
            </a:blip>
            <a:srcRect l="583" t="47588" r="15070" b="9748"/>
            <a:stretch/>
          </xdr:blipFill>
          <xdr:spPr>
            <a:xfrm>
              <a:off x="2426370" y="165099"/>
              <a:ext cx="6652550" cy="930442"/>
            </a:xfrm>
            <a:prstGeom prst="rect">
              <a:avLst/>
            </a:prstGeom>
          </xdr:spPr>
        </xdr:pic>
        <xdr:grpSp>
          <xdr:nvGrpSpPr>
            <xdr:cNvPr id="28" name="Agrupar 13">
              <a:extLst>
                <a:ext uri="{FF2B5EF4-FFF2-40B4-BE49-F238E27FC236}">
                  <a16:creationId xmlns:a16="http://schemas.microsoft.com/office/drawing/2014/main" id="{3DFC2E0D-E53A-541D-C5C0-854C343DBC8A}"/>
                </a:ext>
              </a:extLst>
            </xdr:cNvPr>
            <xdr:cNvGrpSpPr/>
          </xdr:nvGrpSpPr>
          <xdr:grpSpPr>
            <a:xfrm>
              <a:off x="166794" y="265596"/>
              <a:ext cx="1255946" cy="302186"/>
              <a:chOff x="6118195" y="543218"/>
              <a:chExt cx="5181503" cy="1290478"/>
            </a:xfrm>
          </xdr:grpSpPr>
          <xdr:sp macro="" textlink="">
            <xdr:nvSpPr>
              <xdr:cNvPr id="29" name="Forma Livre: Forma 19">
                <a:extLst>
                  <a:ext uri="{FF2B5EF4-FFF2-40B4-BE49-F238E27FC236}">
                    <a16:creationId xmlns:a16="http://schemas.microsoft.com/office/drawing/2014/main" id="{B485F4A6-9E12-2847-5558-F30B26805383}"/>
                  </a:ext>
                </a:extLst>
              </xdr:cNvPr>
              <xdr:cNvSpPr/>
            </xdr:nvSpPr>
            <xdr:spPr>
              <a:xfrm>
                <a:off x="7513226" y="1037121"/>
                <a:ext cx="513968" cy="303752"/>
              </a:xfrm>
              <a:custGeom>
                <a:avLst/>
                <a:gdLst>
                  <a:gd name="connsiteX0" fmla="*/ 153257 w 513968"/>
                  <a:gd name="connsiteY0" fmla="*/ 95 h 303752"/>
                  <a:gd name="connsiteX1" fmla="*/ 0 w 513968"/>
                  <a:gd name="connsiteY1" fmla="*/ 151829 h 303752"/>
                  <a:gd name="connsiteX2" fmla="*/ 152971 w 513968"/>
                  <a:gd name="connsiteY2" fmla="*/ 303752 h 303752"/>
                  <a:gd name="connsiteX3" fmla="*/ 360807 w 513968"/>
                  <a:gd name="connsiteY3" fmla="*/ 303467 h 303752"/>
                  <a:gd name="connsiteX4" fmla="*/ 513969 w 513968"/>
                  <a:gd name="connsiteY4" fmla="*/ 151733 h 303752"/>
                  <a:gd name="connsiteX5" fmla="*/ 360902 w 513968"/>
                  <a:gd name="connsiteY5" fmla="*/ 0 h 303752"/>
                  <a:gd name="connsiteX6" fmla="*/ 153162 w 513968"/>
                  <a:gd name="connsiteY6" fmla="*/ 0 h 303752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  <a:cxn ang="0">
                    <a:pos x="connsiteX2" y="connsiteY2"/>
                  </a:cxn>
                  <a:cxn ang="0">
                    <a:pos x="connsiteX3" y="connsiteY3"/>
                  </a:cxn>
                  <a:cxn ang="0">
                    <a:pos x="connsiteX4" y="connsiteY4"/>
                  </a:cxn>
                  <a:cxn ang="0">
                    <a:pos x="connsiteX5" y="connsiteY5"/>
                  </a:cxn>
                  <a:cxn ang="0">
                    <a:pos x="connsiteX6" y="connsiteY6"/>
                  </a:cxn>
                </a:cxnLst>
                <a:rect l="l" t="t" r="r" b="b"/>
                <a:pathLst>
                  <a:path w="513968" h="303752">
                    <a:moveTo>
                      <a:pt x="153257" y="95"/>
                    </a:moveTo>
                    <a:cubicBezTo>
                      <a:pt x="68580" y="95"/>
                      <a:pt x="0" y="68104"/>
                      <a:pt x="0" y="151829"/>
                    </a:cubicBezTo>
                    <a:cubicBezTo>
                      <a:pt x="0" y="235553"/>
                      <a:pt x="68294" y="303752"/>
                      <a:pt x="152971" y="303752"/>
                    </a:cubicBezTo>
                    <a:lnTo>
                      <a:pt x="360807" y="303467"/>
                    </a:lnTo>
                    <a:cubicBezTo>
                      <a:pt x="445484" y="303467"/>
                      <a:pt x="513969" y="235458"/>
                      <a:pt x="513969" y="151733"/>
                    </a:cubicBezTo>
                    <a:cubicBezTo>
                      <a:pt x="513969" y="68009"/>
                      <a:pt x="445484" y="0"/>
                      <a:pt x="360902" y="0"/>
                    </a:cubicBezTo>
                    <a:lnTo>
                      <a:pt x="153162" y="0"/>
                    </a:lnTo>
                    <a:close/>
                  </a:path>
                </a:pathLst>
              </a:custGeom>
              <a:gradFill>
                <a:gsLst>
                  <a:gs pos="10000">
                    <a:srgbClr val="FFFF00"/>
                  </a:gs>
                  <a:gs pos="90000">
                    <a:srgbClr val="46D232"/>
                  </a:gs>
                </a:gsLst>
                <a:lin ang="0" scaled="1"/>
              </a:gradFill>
              <a:ln w="9525" cap="flat">
                <a:noFill/>
                <a:prstDash val="solid"/>
                <a:miter/>
              </a:ln>
            </xdr:spPr>
            <xdr:txBody>
              <a:bodyPr wrap="square" rtlCol="0" anchor="ctr"/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pt-BR"/>
              </a:p>
            </xdr:txBody>
          </xdr:sp>
          <xdr:grpSp>
            <xdr:nvGrpSpPr>
              <xdr:cNvPr id="30" name="Gráfico 1">
                <a:extLst>
                  <a:ext uri="{FF2B5EF4-FFF2-40B4-BE49-F238E27FC236}">
                    <a16:creationId xmlns:a16="http://schemas.microsoft.com/office/drawing/2014/main" id="{EEFBEDBC-BCAF-9184-877E-84175E8DB898}"/>
                  </a:ext>
                </a:extLst>
              </xdr:cNvPr>
              <xdr:cNvGrpSpPr/>
            </xdr:nvGrpSpPr>
            <xdr:grpSpPr>
              <a:xfrm>
                <a:off x="6118195" y="543218"/>
                <a:ext cx="5181503" cy="1290478"/>
                <a:chOff x="6118195" y="543218"/>
                <a:chExt cx="5181503" cy="1290478"/>
              </a:xfrm>
              <a:solidFill>
                <a:schemeClr val="accent1"/>
              </a:solidFill>
            </xdr:grpSpPr>
            <xdr:sp macro="" textlink="">
              <xdr:nvSpPr>
                <xdr:cNvPr id="31" name="Forma Livre: Forma 21">
                  <a:extLst>
                    <a:ext uri="{FF2B5EF4-FFF2-40B4-BE49-F238E27FC236}">
                      <a16:creationId xmlns:a16="http://schemas.microsoft.com/office/drawing/2014/main" id="{C4ED819F-6B6B-85C6-9AF7-D4ECD507953D}"/>
                    </a:ext>
                  </a:extLst>
                </xdr:cNvPr>
                <xdr:cNvSpPr/>
              </xdr:nvSpPr>
              <xdr:spPr>
                <a:xfrm>
                  <a:off x="9627871" y="543726"/>
                  <a:ext cx="306228" cy="1289399"/>
                </a:xfrm>
                <a:custGeom>
                  <a:avLst/>
                  <a:gdLst>
                    <a:gd name="connsiteX0" fmla="*/ 306038 w 306228"/>
                    <a:gd name="connsiteY0" fmla="*/ 1138142 h 1289399"/>
                    <a:gd name="connsiteX1" fmla="*/ 152971 w 306228"/>
                    <a:gd name="connsiteY1" fmla="*/ 1289399 h 1289399"/>
                    <a:gd name="connsiteX2" fmla="*/ 0 w 306228"/>
                    <a:gd name="connsiteY2" fmla="*/ 1138142 h 1289399"/>
                    <a:gd name="connsiteX3" fmla="*/ 0 w 306228"/>
                    <a:gd name="connsiteY3" fmla="*/ 151733 h 1289399"/>
                    <a:gd name="connsiteX4" fmla="*/ 152971 w 306228"/>
                    <a:gd name="connsiteY4" fmla="*/ 0 h 1289399"/>
                    <a:gd name="connsiteX5" fmla="*/ 306038 w 306228"/>
                    <a:gd name="connsiteY5" fmla="*/ 151257 h 1289399"/>
                    <a:gd name="connsiteX6" fmla="*/ 306229 w 306228"/>
                    <a:gd name="connsiteY6" fmla="*/ 1138142 h 1289399"/>
                    <a:gd name="connsiteX7" fmla="*/ 306038 w 306228"/>
                    <a:gd name="connsiteY7" fmla="*/ 1138142 h 1289399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</a:cxnLst>
                  <a:rect l="l" t="t" r="r" b="b"/>
                  <a:pathLst>
                    <a:path w="306228" h="1289399">
                      <a:moveTo>
                        <a:pt x="306038" y="1138142"/>
                      </a:moveTo>
                      <a:cubicBezTo>
                        <a:pt x="305848" y="1221867"/>
                        <a:pt x="237554" y="1289399"/>
                        <a:pt x="152971" y="1289399"/>
                      </a:cubicBezTo>
                      <a:cubicBezTo>
                        <a:pt x="68389" y="1289399"/>
                        <a:pt x="190" y="1221867"/>
                        <a:pt x="0" y="1138142"/>
                      </a:cubicBezTo>
                      <a:lnTo>
                        <a:pt x="0" y="151733"/>
                      </a:lnTo>
                      <a:cubicBezTo>
                        <a:pt x="286" y="67723"/>
                        <a:pt x="68485" y="0"/>
                        <a:pt x="152971" y="0"/>
                      </a:cubicBezTo>
                      <a:cubicBezTo>
                        <a:pt x="237458" y="0"/>
                        <a:pt x="305848" y="67723"/>
                        <a:pt x="306038" y="151257"/>
                      </a:cubicBezTo>
                      <a:lnTo>
                        <a:pt x="306229" y="1138142"/>
                      </a:lnTo>
                      <a:lnTo>
                        <a:pt x="306038" y="1138142"/>
                      </a:lnTo>
                      <a:close/>
                    </a:path>
                  </a:pathLst>
                </a:custGeom>
                <a:solidFill>
                  <a:schemeClr val="bg1"/>
                </a:solidFill>
                <a:ln w="9525" cap="flat">
                  <a:noFill/>
                  <a:prstDash val="solid"/>
                  <a:miter/>
                </a:ln>
              </xdr:spPr>
              <xdr:txBody>
                <a:bodyPr wrap="square" rtlCol="0" anchor="ctr"/>
                <a:lstStyle>
                  <a:defPPr>
                    <a:defRPr lang="pt-BR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pt-BR"/>
                </a:p>
              </xdr:txBody>
            </xdr:sp>
            <xdr:sp macro="" textlink="">
              <xdr:nvSpPr>
                <xdr:cNvPr id="32" name="Forma Livre: Forma 22">
                  <a:extLst>
                    <a:ext uri="{FF2B5EF4-FFF2-40B4-BE49-F238E27FC236}">
                      <a16:creationId xmlns:a16="http://schemas.microsoft.com/office/drawing/2014/main" id="{C8E56856-D5E9-2170-14E1-A6E56F1B9C4F}"/>
                    </a:ext>
                  </a:extLst>
                </xdr:cNvPr>
                <xdr:cNvSpPr/>
              </xdr:nvSpPr>
              <xdr:spPr>
                <a:xfrm>
                  <a:off x="9998203" y="543250"/>
                  <a:ext cx="1301495" cy="1290446"/>
                </a:xfrm>
                <a:custGeom>
                  <a:avLst/>
                  <a:gdLst>
                    <a:gd name="connsiteX0" fmla="*/ 974122 w 1301495"/>
                    <a:gd name="connsiteY0" fmla="*/ 85344 h 1290446"/>
                    <a:gd name="connsiteX1" fmla="*/ 1052418 w 1301495"/>
                    <a:gd name="connsiteY1" fmla="*/ 217932 h 1290446"/>
                    <a:gd name="connsiteX2" fmla="*/ 899446 w 1301495"/>
                    <a:gd name="connsiteY2" fmla="*/ 369761 h 1290446"/>
                    <a:gd name="connsiteX3" fmla="*/ 818674 w 1301495"/>
                    <a:gd name="connsiteY3" fmla="*/ 346996 h 1290446"/>
                    <a:gd name="connsiteX4" fmla="*/ 650367 w 1301495"/>
                    <a:gd name="connsiteY4" fmla="*/ 303752 h 1290446"/>
                    <a:gd name="connsiteX5" fmla="*/ 305848 w 1301495"/>
                    <a:gd name="connsiteY5" fmla="*/ 645224 h 1290446"/>
                    <a:gd name="connsiteX6" fmla="*/ 650367 w 1301495"/>
                    <a:gd name="connsiteY6" fmla="*/ 986981 h 1290446"/>
                    <a:gd name="connsiteX7" fmla="*/ 958977 w 1301495"/>
                    <a:gd name="connsiteY7" fmla="*/ 797243 h 1290446"/>
                    <a:gd name="connsiteX8" fmla="*/ 650748 w 1301495"/>
                    <a:gd name="connsiteY8" fmla="*/ 797243 h 1290446"/>
                    <a:gd name="connsiteX9" fmla="*/ 497586 w 1301495"/>
                    <a:gd name="connsiteY9" fmla="*/ 645319 h 1290446"/>
                    <a:gd name="connsiteX10" fmla="*/ 650748 w 1301495"/>
                    <a:gd name="connsiteY10" fmla="*/ 493681 h 1290446"/>
                    <a:gd name="connsiteX11" fmla="*/ 1148239 w 1301495"/>
                    <a:gd name="connsiteY11" fmla="*/ 493395 h 1290446"/>
                    <a:gd name="connsiteX12" fmla="*/ 1301496 w 1301495"/>
                    <a:gd name="connsiteY12" fmla="*/ 645224 h 1290446"/>
                    <a:gd name="connsiteX13" fmla="*/ 650653 w 1301495"/>
                    <a:gd name="connsiteY13" fmla="*/ 1290447 h 1290446"/>
                    <a:gd name="connsiteX14" fmla="*/ 0 w 1301495"/>
                    <a:gd name="connsiteY14" fmla="*/ 645224 h 1290446"/>
                    <a:gd name="connsiteX15" fmla="*/ 650748 w 1301495"/>
                    <a:gd name="connsiteY15" fmla="*/ 0 h 1290446"/>
                    <a:gd name="connsiteX16" fmla="*/ 974217 w 1301495"/>
                    <a:gd name="connsiteY16" fmla="*/ 85153 h 1290446"/>
                    <a:gd name="connsiteX17" fmla="*/ 974026 w 1301495"/>
                    <a:gd name="connsiteY17" fmla="*/ 85344 h 1290446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  <a:cxn ang="0">
                      <a:pos x="connsiteX11" y="connsiteY11"/>
                    </a:cxn>
                    <a:cxn ang="0">
                      <a:pos x="connsiteX12" y="connsiteY12"/>
                    </a:cxn>
                    <a:cxn ang="0">
                      <a:pos x="connsiteX13" y="connsiteY13"/>
                    </a:cxn>
                    <a:cxn ang="0">
                      <a:pos x="connsiteX14" y="connsiteY14"/>
                    </a:cxn>
                    <a:cxn ang="0">
                      <a:pos x="connsiteX15" y="connsiteY15"/>
                    </a:cxn>
                    <a:cxn ang="0">
                      <a:pos x="connsiteX16" y="connsiteY16"/>
                    </a:cxn>
                    <a:cxn ang="0">
                      <a:pos x="connsiteX17" y="connsiteY17"/>
                    </a:cxn>
                  </a:cxnLst>
                  <a:rect l="l" t="t" r="r" b="b"/>
                  <a:pathLst>
                    <a:path w="1301495" h="1290446">
                      <a:moveTo>
                        <a:pt x="974122" y="85344"/>
                      </a:moveTo>
                      <a:cubicBezTo>
                        <a:pt x="1020794" y="111347"/>
                        <a:pt x="1052418" y="160877"/>
                        <a:pt x="1052418" y="217932"/>
                      </a:cubicBezTo>
                      <a:cubicBezTo>
                        <a:pt x="1052418" y="301752"/>
                        <a:pt x="983932" y="369761"/>
                        <a:pt x="899446" y="369761"/>
                      </a:cubicBezTo>
                      <a:cubicBezTo>
                        <a:pt x="869823" y="369761"/>
                        <a:pt x="842105" y="361474"/>
                        <a:pt x="818674" y="346996"/>
                      </a:cubicBezTo>
                      <a:cubicBezTo>
                        <a:pt x="768667" y="319278"/>
                        <a:pt x="711422" y="303752"/>
                        <a:pt x="650367" y="303752"/>
                      </a:cubicBezTo>
                      <a:cubicBezTo>
                        <a:pt x="459962" y="303752"/>
                        <a:pt x="305848" y="456533"/>
                        <a:pt x="305848" y="645224"/>
                      </a:cubicBezTo>
                      <a:cubicBezTo>
                        <a:pt x="305848" y="833914"/>
                        <a:pt x="459962" y="986981"/>
                        <a:pt x="650367" y="986981"/>
                      </a:cubicBezTo>
                      <a:cubicBezTo>
                        <a:pt x="785622" y="986981"/>
                        <a:pt x="902684" y="909733"/>
                        <a:pt x="958977" y="797243"/>
                      </a:cubicBezTo>
                      <a:lnTo>
                        <a:pt x="650748" y="797243"/>
                      </a:lnTo>
                      <a:cubicBezTo>
                        <a:pt x="566356" y="797243"/>
                        <a:pt x="497586" y="729329"/>
                        <a:pt x="497586" y="645319"/>
                      </a:cubicBezTo>
                      <a:cubicBezTo>
                        <a:pt x="497586" y="561308"/>
                        <a:pt x="566356" y="493681"/>
                        <a:pt x="650748" y="493681"/>
                      </a:cubicBezTo>
                      <a:cubicBezTo>
                        <a:pt x="982408" y="493681"/>
                        <a:pt x="1148239" y="493586"/>
                        <a:pt x="1148239" y="493395"/>
                      </a:cubicBezTo>
                      <a:cubicBezTo>
                        <a:pt x="1233011" y="493681"/>
                        <a:pt x="1301496" y="561499"/>
                        <a:pt x="1301496" y="645224"/>
                      </a:cubicBezTo>
                      <a:cubicBezTo>
                        <a:pt x="1301496" y="1001649"/>
                        <a:pt x="1010126" y="1290447"/>
                        <a:pt x="650653" y="1290447"/>
                      </a:cubicBezTo>
                      <a:cubicBezTo>
                        <a:pt x="291179" y="1290447"/>
                        <a:pt x="0" y="1001649"/>
                        <a:pt x="0" y="645224"/>
                      </a:cubicBezTo>
                      <a:cubicBezTo>
                        <a:pt x="0" y="288798"/>
                        <a:pt x="291465" y="0"/>
                        <a:pt x="650748" y="0"/>
                      </a:cubicBezTo>
                      <a:cubicBezTo>
                        <a:pt x="768382" y="0"/>
                        <a:pt x="878681" y="30956"/>
                        <a:pt x="974217" y="85153"/>
                      </a:cubicBezTo>
                      <a:lnTo>
                        <a:pt x="974026" y="85344"/>
                      </a:lnTo>
                      <a:close/>
                    </a:path>
                  </a:pathLst>
                </a:custGeom>
                <a:solidFill>
                  <a:schemeClr val="bg1"/>
                </a:solidFill>
                <a:ln w="9525" cap="flat">
                  <a:noFill/>
                  <a:prstDash val="solid"/>
                  <a:miter/>
                </a:ln>
              </xdr:spPr>
              <xdr:txBody>
                <a:bodyPr wrap="square" rtlCol="0" anchor="ctr"/>
                <a:lstStyle>
                  <a:defPPr>
                    <a:defRPr lang="pt-BR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pt-BR"/>
                </a:p>
              </xdr:txBody>
            </xdr:sp>
            <xdr:sp macro="" textlink="">
              <xdr:nvSpPr>
                <xdr:cNvPr id="33" name="Forma Livre: Forma 23">
                  <a:extLst>
                    <a:ext uri="{FF2B5EF4-FFF2-40B4-BE49-F238E27FC236}">
                      <a16:creationId xmlns:a16="http://schemas.microsoft.com/office/drawing/2014/main" id="{8E03BD72-F1CC-5405-CBEC-E52D97FAF697}"/>
                    </a:ext>
                  </a:extLst>
                </xdr:cNvPr>
                <xdr:cNvSpPr/>
              </xdr:nvSpPr>
              <xdr:spPr>
                <a:xfrm>
                  <a:off x="6118195" y="543345"/>
                  <a:ext cx="2060543" cy="1290066"/>
                </a:xfrm>
                <a:custGeom>
                  <a:avLst/>
                  <a:gdLst>
                    <a:gd name="connsiteX0" fmla="*/ 993362 w 2060543"/>
                    <a:gd name="connsiteY0" fmla="*/ 96774 h 1290066"/>
                    <a:gd name="connsiteX1" fmla="*/ 1067372 w 2060543"/>
                    <a:gd name="connsiteY1" fmla="*/ 227457 h 1290066"/>
                    <a:gd name="connsiteX2" fmla="*/ 914210 w 2060543"/>
                    <a:gd name="connsiteY2" fmla="*/ 379381 h 1290066"/>
                    <a:gd name="connsiteX3" fmla="*/ 831628 w 2060543"/>
                    <a:gd name="connsiteY3" fmla="*/ 354330 h 1290066"/>
                    <a:gd name="connsiteX4" fmla="*/ 650748 w 2060543"/>
                    <a:gd name="connsiteY4" fmla="*/ 303657 h 1290066"/>
                    <a:gd name="connsiteX5" fmla="*/ 306229 w 2060543"/>
                    <a:gd name="connsiteY5" fmla="*/ 645128 h 1290066"/>
                    <a:gd name="connsiteX6" fmla="*/ 650748 w 2060543"/>
                    <a:gd name="connsiteY6" fmla="*/ 986885 h 1290066"/>
                    <a:gd name="connsiteX7" fmla="*/ 980408 w 2060543"/>
                    <a:gd name="connsiteY7" fmla="*/ 745141 h 1290066"/>
                    <a:gd name="connsiteX8" fmla="*/ 1173766 w 2060543"/>
                    <a:gd name="connsiteY8" fmla="*/ 118205 h 1290066"/>
                    <a:gd name="connsiteX9" fmla="*/ 1320165 w 2060543"/>
                    <a:gd name="connsiteY9" fmla="*/ 12573 h 1290066"/>
                    <a:gd name="connsiteX10" fmla="*/ 1907477 w 2060543"/>
                    <a:gd name="connsiteY10" fmla="*/ 12573 h 1290066"/>
                    <a:gd name="connsiteX11" fmla="*/ 2060543 w 2060543"/>
                    <a:gd name="connsiteY11" fmla="*/ 164402 h 1290066"/>
                    <a:gd name="connsiteX12" fmla="*/ 1907477 w 2060543"/>
                    <a:gd name="connsiteY12" fmla="*/ 316135 h 1290066"/>
                    <a:gd name="connsiteX13" fmla="*/ 1479995 w 2060543"/>
                    <a:gd name="connsiteY13" fmla="*/ 316135 h 1290066"/>
                    <a:gd name="connsiteX14" fmla="*/ 1419511 w 2060543"/>
                    <a:gd name="connsiteY14" fmla="*/ 358902 h 1290066"/>
                    <a:gd name="connsiteX15" fmla="*/ 1273683 w 2060543"/>
                    <a:gd name="connsiteY15" fmla="*/ 831723 h 1290066"/>
                    <a:gd name="connsiteX16" fmla="*/ 650748 w 2060543"/>
                    <a:gd name="connsiteY16" fmla="*/ 1290066 h 1290066"/>
                    <a:gd name="connsiteX17" fmla="*/ 0 w 2060543"/>
                    <a:gd name="connsiteY17" fmla="*/ 645033 h 1290066"/>
                    <a:gd name="connsiteX18" fmla="*/ 650653 w 2060543"/>
                    <a:gd name="connsiteY18" fmla="*/ 0 h 1290066"/>
                    <a:gd name="connsiteX19" fmla="*/ 993362 w 2060543"/>
                    <a:gd name="connsiteY19" fmla="*/ 96679 h 1290066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  <a:cxn ang="0">
                      <a:pos x="connsiteX11" y="connsiteY11"/>
                    </a:cxn>
                    <a:cxn ang="0">
                      <a:pos x="connsiteX12" y="connsiteY12"/>
                    </a:cxn>
                    <a:cxn ang="0">
                      <a:pos x="connsiteX13" y="connsiteY13"/>
                    </a:cxn>
                    <a:cxn ang="0">
                      <a:pos x="connsiteX14" y="connsiteY14"/>
                    </a:cxn>
                    <a:cxn ang="0">
                      <a:pos x="connsiteX15" y="connsiteY15"/>
                    </a:cxn>
                    <a:cxn ang="0">
                      <a:pos x="connsiteX16" y="connsiteY16"/>
                    </a:cxn>
                    <a:cxn ang="0">
                      <a:pos x="connsiteX17" y="connsiteY17"/>
                    </a:cxn>
                    <a:cxn ang="0">
                      <a:pos x="connsiteX18" y="connsiteY18"/>
                    </a:cxn>
                    <a:cxn ang="0">
                      <a:pos x="connsiteX19" y="connsiteY19"/>
                    </a:cxn>
                  </a:cxnLst>
                  <a:rect l="l" t="t" r="r" b="b"/>
                  <a:pathLst>
                    <a:path w="2060543" h="1290066">
                      <a:moveTo>
                        <a:pt x="993362" y="96774"/>
                      </a:moveTo>
                      <a:cubicBezTo>
                        <a:pt x="1038511" y="123158"/>
                        <a:pt x="1067372" y="171926"/>
                        <a:pt x="1067372" y="227457"/>
                      </a:cubicBezTo>
                      <a:cubicBezTo>
                        <a:pt x="1067372" y="311468"/>
                        <a:pt x="998696" y="379381"/>
                        <a:pt x="914210" y="379381"/>
                      </a:cubicBezTo>
                      <a:cubicBezTo>
                        <a:pt x="883730" y="379381"/>
                        <a:pt x="855726" y="369665"/>
                        <a:pt x="831628" y="354330"/>
                      </a:cubicBezTo>
                      <a:cubicBezTo>
                        <a:pt x="778764" y="322231"/>
                        <a:pt x="717042" y="303657"/>
                        <a:pt x="650748" y="303657"/>
                      </a:cubicBezTo>
                      <a:cubicBezTo>
                        <a:pt x="460343" y="303657"/>
                        <a:pt x="306229" y="456533"/>
                        <a:pt x="306229" y="645128"/>
                      </a:cubicBezTo>
                      <a:cubicBezTo>
                        <a:pt x="306229" y="833723"/>
                        <a:pt x="460343" y="986885"/>
                        <a:pt x="650748" y="986885"/>
                      </a:cubicBezTo>
                      <a:cubicBezTo>
                        <a:pt x="806863" y="986885"/>
                        <a:pt x="937832" y="886111"/>
                        <a:pt x="980408" y="745141"/>
                      </a:cubicBezTo>
                      <a:lnTo>
                        <a:pt x="1173766" y="118205"/>
                      </a:lnTo>
                      <a:cubicBezTo>
                        <a:pt x="1193387" y="56959"/>
                        <a:pt x="1252157" y="12573"/>
                        <a:pt x="1320165" y="12573"/>
                      </a:cubicBezTo>
                      <a:lnTo>
                        <a:pt x="1907477" y="12573"/>
                      </a:lnTo>
                      <a:cubicBezTo>
                        <a:pt x="1991868" y="12573"/>
                        <a:pt x="2060543" y="80486"/>
                        <a:pt x="2060543" y="164402"/>
                      </a:cubicBezTo>
                      <a:cubicBezTo>
                        <a:pt x="2060543" y="248317"/>
                        <a:pt x="1991963" y="316135"/>
                        <a:pt x="1907477" y="316135"/>
                      </a:cubicBezTo>
                      <a:lnTo>
                        <a:pt x="1479995" y="316135"/>
                      </a:lnTo>
                      <a:cubicBezTo>
                        <a:pt x="1452086" y="316135"/>
                        <a:pt x="1427988" y="334137"/>
                        <a:pt x="1419511" y="358902"/>
                      </a:cubicBezTo>
                      <a:lnTo>
                        <a:pt x="1273683" y="831723"/>
                      </a:lnTo>
                      <a:cubicBezTo>
                        <a:pt x="1193006" y="1096994"/>
                        <a:pt x="944499" y="1290066"/>
                        <a:pt x="650748" y="1290066"/>
                      </a:cubicBezTo>
                      <a:cubicBezTo>
                        <a:pt x="291179" y="1290257"/>
                        <a:pt x="0" y="1001459"/>
                        <a:pt x="0" y="645033"/>
                      </a:cubicBezTo>
                      <a:cubicBezTo>
                        <a:pt x="0" y="288608"/>
                        <a:pt x="291179" y="0"/>
                        <a:pt x="650653" y="0"/>
                      </a:cubicBezTo>
                      <a:cubicBezTo>
                        <a:pt x="776383" y="0"/>
                        <a:pt x="893636" y="35243"/>
                        <a:pt x="993362" y="96679"/>
                      </a:cubicBezTo>
                    </a:path>
                  </a:pathLst>
                </a:custGeom>
                <a:solidFill>
                  <a:schemeClr val="bg1"/>
                </a:solidFill>
                <a:ln w="9525" cap="flat">
                  <a:noFill/>
                  <a:prstDash val="solid"/>
                  <a:miter/>
                </a:ln>
              </xdr:spPr>
              <xdr:txBody>
                <a:bodyPr wrap="square" rtlCol="0" anchor="ctr"/>
                <a:lstStyle>
                  <a:defPPr>
                    <a:defRPr lang="pt-BR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pt-BR"/>
                </a:p>
              </xdr:txBody>
            </xdr:sp>
            <xdr:sp macro="" textlink="">
              <xdr:nvSpPr>
                <xdr:cNvPr id="34" name="Forma Livre: Forma 24">
                  <a:extLst>
                    <a:ext uri="{FF2B5EF4-FFF2-40B4-BE49-F238E27FC236}">
                      <a16:creationId xmlns:a16="http://schemas.microsoft.com/office/drawing/2014/main" id="{F4325408-3316-7A49-A41A-BFDE2A262E91}"/>
                    </a:ext>
                  </a:extLst>
                </xdr:cNvPr>
                <xdr:cNvSpPr/>
              </xdr:nvSpPr>
              <xdr:spPr>
                <a:xfrm>
                  <a:off x="7363207" y="543218"/>
                  <a:ext cx="2200941" cy="1290192"/>
                </a:xfrm>
                <a:custGeom>
                  <a:avLst/>
                  <a:gdLst>
                    <a:gd name="connsiteX0" fmla="*/ 640175 w 2200941"/>
                    <a:gd name="connsiteY0" fmla="*/ 929576 h 1290192"/>
                    <a:gd name="connsiteX1" fmla="*/ 640366 w 2200941"/>
                    <a:gd name="connsiteY1" fmla="*/ 929005 h 1290192"/>
                    <a:gd name="connsiteX2" fmla="*/ 892683 w 2200941"/>
                    <a:gd name="connsiteY2" fmla="*/ 109855 h 1290192"/>
                    <a:gd name="connsiteX3" fmla="*/ 1039654 w 2200941"/>
                    <a:gd name="connsiteY3" fmla="*/ 508 h 1290192"/>
                    <a:gd name="connsiteX4" fmla="*/ 1053560 w 2200941"/>
                    <a:gd name="connsiteY4" fmla="*/ 127 h 1290192"/>
                    <a:gd name="connsiteX5" fmla="*/ 1071943 w 2200941"/>
                    <a:gd name="connsiteY5" fmla="*/ 127 h 1290192"/>
                    <a:gd name="connsiteX6" fmla="*/ 1217962 w 2200941"/>
                    <a:gd name="connsiteY6" fmla="*/ 106807 h 1290192"/>
                    <a:gd name="connsiteX7" fmla="*/ 1391984 w 2200941"/>
                    <a:gd name="connsiteY7" fmla="*/ 671735 h 1290192"/>
                    <a:gd name="connsiteX8" fmla="*/ 1564386 w 2200941"/>
                    <a:gd name="connsiteY8" fmla="*/ 111855 h 1290192"/>
                    <a:gd name="connsiteX9" fmla="*/ 1711928 w 2200941"/>
                    <a:gd name="connsiteY9" fmla="*/ 603 h 1290192"/>
                    <a:gd name="connsiteX10" fmla="*/ 1725930 w 2200941"/>
                    <a:gd name="connsiteY10" fmla="*/ 413 h 1290192"/>
                    <a:gd name="connsiteX11" fmla="*/ 1744027 w 2200941"/>
                    <a:gd name="connsiteY11" fmla="*/ 603 h 1290192"/>
                    <a:gd name="connsiteX12" fmla="*/ 1890522 w 2200941"/>
                    <a:gd name="connsiteY12" fmla="*/ 107283 h 1290192"/>
                    <a:gd name="connsiteX13" fmla="*/ 2193322 w 2200941"/>
                    <a:gd name="connsiteY13" fmla="*/ 1091121 h 1290192"/>
                    <a:gd name="connsiteX14" fmla="*/ 2200942 w 2200941"/>
                    <a:gd name="connsiteY14" fmla="*/ 1138365 h 1290192"/>
                    <a:gd name="connsiteX15" fmla="*/ 2047780 w 2200941"/>
                    <a:gd name="connsiteY15" fmla="*/ 1290098 h 1290192"/>
                    <a:gd name="connsiteX16" fmla="*/ 1901476 w 2200941"/>
                    <a:gd name="connsiteY16" fmla="*/ 1183418 h 1290192"/>
                    <a:gd name="connsiteX17" fmla="*/ 1727930 w 2200941"/>
                    <a:gd name="connsiteY17" fmla="*/ 620109 h 1290192"/>
                    <a:gd name="connsiteX18" fmla="*/ 1553718 w 2200941"/>
                    <a:gd name="connsiteY18" fmla="*/ 1185609 h 1290192"/>
                    <a:gd name="connsiteX19" fmla="*/ 1408081 w 2200941"/>
                    <a:gd name="connsiteY19" fmla="*/ 1290193 h 1290192"/>
                    <a:gd name="connsiteX20" fmla="*/ 1389602 w 2200941"/>
                    <a:gd name="connsiteY20" fmla="*/ 1290193 h 1290192"/>
                    <a:gd name="connsiteX21" fmla="*/ 1375601 w 2200941"/>
                    <a:gd name="connsiteY21" fmla="*/ 1289812 h 1290192"/>
                    <a:gd name="connsiteX22" fmla="*/ 1229582 w 2200941"/>
                    <a:gd name="connsiteY22" fmla="*/ 1183513 h 1290192"/>
                    <a:gd name="connsiteX23" fmla="*/ 1055846 w 2200941"/>
                    <a:gd name="connsiteY23" fmla="*/ 619443 h 1290192"/>
                    <a:gd name="connsiteX24" fmla="*/ 886873 w 2200941"/>
                    <a:gd name="connsiteY24" fmla="*/ 1167702 h 1290192"/>
                    <a:gd name="connsiteX25" fmla="*/ 740188 w 2200941"/>
                    <a:gd name="connsiteY25" fmla="*/ 1276953 h 1290192"/>
                    <a:gd name="connsiteX26" fmla="*/ 152971 w 2200941"/>
                    <a:gd name="connsiteY26" fmla="*/ 1276953 h 1290192"/>
                    <a:gd name="connsiteX27" fmla="*/ 0 w 2200941"/>
                    <a:gd name="connsiteY27" fmla="*/ 1125887 h 1290192"/>
                    <a:gd name="connsiteX28" fmla="*/ 153162 w 2200941"/>
                    <a:gd name="connsiteY28" fmla="*/ 974153 h 1290192"/>
                    <a:gd name="connsiteX29" fmla="*/ 579310 w 2200941"/>
                    <a:gd name="connsiteY29" fmla="*/ 974153 h 1290192"/>
                    <a:gd name="connsiteX30" fmla="*/ 640175 w 2200941"/>
                    <a:gd name="connsiteY30" fmla="*/ 929767 h 1290192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  <a:cxn ang="0">
                      <a:pos x="connsiteX11" y="connsiteY11"/>
                    </a:cxn>
                    <a:cxn ang="0">
                      <a:pos x="connsiteX12" y="connsiteY12"/>
                    </a:cxn>
                    <a:cxn ang="0">
                      <a:pos x="connsiteX13" y="connsiteY13"/>
                    </a:cxn>
                    <a:cxn ang="0">
                      <a:pos x="connsiteX14" y="connsiteY14"/>
                    </a:cxn>
                    <a:cxn ang="0">
                      <a:pos x="connsiteX15" y="connsiteY15"/>
                    </a:cxn>
                    <a:cxn ang="0">
                      <a:pos x="connsiteX16" y="connsiteY16"/>
                    </a:cxn>
                    <a:cxn ang="0">
                      <a:pos x="connsiteX17" y="connsiteY17"/>
                    </a:cxn>
                    <a:cxn ang="0">
                      <a:pos x="connsiteX18" y="connsiteY18"/>
                    </a:cxn>
                    <a:cxn ang="0">
                      <a:pos x="connsiteX19" y="connsiteY19"/>
                    </a:cxn>
                    <a:cxn ang="0">
                      <a:pos x="connsiteX20" y="connsiteY20"/>
                    </a:cxn>
                    <a:cxn ang="0">
                      <a:pos x="connsiteX21" y="connsiteY21"/>
                    </a:cxn>
                    <a:cxn ang="0">
                      <a:pos x="connsiteX22" y="connsiteY22"/>
                    </a:cxn>
                    <a:cxn ang="0">
                      <a:pos x="connsiteX23" y="connsiteY23"/>
                    </a:cxn>
                    <a:cxn ang="0">
                      <a:pos x="connsiteX24" y="connsiteY24"/>
                    </a:cxn>
                    <a:cxn ang="0">
                      <a:pos x="connsiteX25" y="connsiteY25"/>
                    </a:cxn>
                    <a:cxn ang="0">
                      <a:pos x="connsiteX26" y="connsiteY26"/>
                    </a:cxn>
                    <a:cxn ang="0">
                      <a:pos x="connsiteX27" y="connsiteY27"/>
                    </a:cxn>
                    <a:cxn ang="0">
                      <a:pos x="connsiteX28" y="connsiteY28"/>
                    </a:cxn>
                    <a:cxn ang="0">
                      <a:pos x="connsiteX29" y="connsiteY29"/>
                    </a:cxn>
                    <a:cxn ang="0">
                      <a:pos x="connsiteX30" y="connsiteY30"/>
                    </a:cxn>
                  </a:cxnLst>
                  <a:rect l="l" t="t" r="r" b="b"/>
                  <a:pathLst>
                    <a:path w="2200941" h="1290192">
                      <a:moveTo>
                        <a:pt x="640175" y="929576"/>
                      </a:moveTo>
                      <a:lnTo>
                        <a:pt x="640366" y="929005"/>
                      </a:lnTo>
                      <a:lnTo>
                        <a:pt x="892683" y="109855"/>
                      </a:lnTo>
                      <a:cubicBezTo>
                        <a:pt x="911257" y="46704"/>
                        <a:pt x="969931" y="508"/>
                        <a:pt x="1039654" y="508"/>
                      </a:cubicBezTo>
                      <a:cubicBezTo>
                        <a:pt x="1044416" y="508"/>
                        <a:pt x="1048036" y="127"/>
                        <a:pt x="1053560" y="127"/>
                      </a:cubicBezTo>
                      <a:cubicBezTo>
                        <a:pt x="1060799" y="-159"/>
                        <a:pt x="1065752" y="127"/>
                        <a:pt x="1071943" y="127"/>
                      </a:cubicBezTo>
                      <a:cubicBezTo>
                        <a:pt x="1140523" y="127"/>
                        <a:pt x="1198531" y="45085"/>
                        <a:pt x="1217962" y="106807"/>
                      </a:cubicBezTo>
                      <a:lnTo>
                        <a:pt x="1391984" y="671735"/>
                      </a:lnTo>
                      <a:lnTo>
                        <a:pt x="1564386" y="111855"/>
                      </a:lnTo>
                      <a:cubicBezTo>
                        <a:pt x="1582579" y="47943"/>
                        <a:pt x="1641729" y="603"/>
                        <a:pt x="1711928" y="603"/>
                      </a:cubicBezTo>
                      <a:cubicBezTo>
                        <a:pt x="1716595" y="603"/>
                        <a:pt x="1720405" y="413"/>
                        <a:pt x="1725930" y="413"/>
                      </a:cubicBezTo>
                      <a:cubicBezTo>
                        <a:pt x="1732883" y="413"/>
                        <a:pt x="1737836" y="603"/>
                        <a:pt x="1744027" y="603"/>
                      </a:cubicBezTo>
                      <a:cubicBezTo>
                        <a:pt x="1812798" y="603"/>
                        <a:pt x="1870805" y="45466"/>
                        <a:pt x="1890522" y="107283"/>
                      </a:cubicBezTo>
                      <a:lnTo>
                        <a:pt x="2193322" y="1091121"/>
                      </a:lnTo>
                      <a:cubicBezTo>
                        <a:pt x="2198275" y="1105980"/>
                        <a:pt x="2200942" y="1121886"/>
                        <a:pt x="2200942" y="1138365"/>
                      </a:cubicBezTo>
                      <a:cubicBezTo>
                        <a:pt x="2200942" y="1222280"/>
                        <a:pt x="2132457" y="1290098"/>
                        <a:pt x="2047780" y="1290098"/>
                      </a:cubicBezTo>
                      <a:cubicBezTo>
                        <a:pt x="1979200" y="1290098"/>
                        <a:pt x="1920907" y="1245330"/>
                        <a:pt x="1901476" y="1183418"/>
                      </a:cubicBezTo>
                      <a:lnTo>
                        <a:pt x="1727930" y="620109"/>
                      </a:lnTo>
                      <a:lnTo>
                        <a:pt x="1553718" y="1185609"/>
                      </a:lnTo>
                      <a:cubicBezTo>
                        <a:pt x="1532763" y="1244378"/>
                        <a:pt x="1474946" y="1290193"/>
                        <a:pt x="1408081" y="1290193"/>
                      </a:cubicBezTo>
                      <a:lnTo>
                        <a:pt x="1389602" y="1290193"/>
                      </a:lnTo>
                      <a:cubicBezTo>
                        <a:pt x="1384173" y="1289907"/>
                        <a:pt x="1380363" y="1289812"/>
                        <a:pt x="1375601" y="1289812"/>
                      </a:cubicBezTo>
                      <a:cubicBezTo>
                        <a:pt x="1307020" y="1289812"/>
                        <a:pt x="1249204" y="1245140"/>
                        <a:pt x="1229582" y="1183513"/>
                      </a:cubicBezTo>
                      <a:lnTo>
                        <a:pt x="1055846" y="619443"/>
                      </a:lnTo>
                      <a:lnTo>
                        <a:pt x="886873" y="1167702"/>
                      </a:lnTo>
                      <a:cubicBezTo>
                        <a:pt x="868299" y="1230852"/>
                        <a:pt x="809530" y="1276953"/>
                        <a:pt x="740188" y="1276953"/>
                      </a:cubicBezTo>
                      <a:lnTo>
                        <a:pt x="152971" y="1276953"/>
                      </a:lnTo>
                      <a:cubicBezTo>
                        <a:pt x="68485" y="1276953"/>
                        <a:pt x="0" y="1209897"/>
                        <a:pt x="0" y="1125887"/>
                      </a:cubicBezTo>
                      <a:cubicBezTo>
                        <a:pt x="0" y="1041876"/>
                        <a:pt x="68485" y="974153"/>
                        <a:pt x="153162" y="974153"/>
                      </a:cubicBezTo>
                      <a:lnTo>
                        <a:pt x="579310" y="974153"/>
                      </a:lnTo>
                      <a:cubicBezTo>
                        <a:pt x="607790" y="974153"/>
                        <a:pt x="632174" y="955580"/>
                        <a:pt x="640175" y="929767"/>
                      </a:cubicBezTo>
                    </a:path>
                  </a:pathLst>
                </a:custGeom>
                <a:solidFill>
                  <a:schemeClr val="bg1"/>
                </a:solidFill>
                <a:ln w="9525" cap="flat">
                  <a:noFill/>
                  <a:prstDash val="solid"/>
                  <a:miter/>
                </a:ln>
              </xdr:spPr>
              <xdr:txBody>
                <a:bodyPr wrap="square" rtlCol="0" anchor="ctr"/>
                <a:lstStyle>
                  <a:defPPr>
                    <a:defRPr lang="pt-BR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pt-BR"/>
                </a:p>
              </xdr:txBody>
            </xdr:sp>
          </xdr:grpSp>
        </xdr:grpSp>
      </xdr:grpSp>
      <xdr:sp macro="" textlink="">
        <xdr:nvSpPr>
          <xdr:cNvPr id="35" name="CaixaDeTexto 25">
            <a:extLst>
              <a:ext uri="{FF2B5EF4-FFF2-40B4-BE49-F238E27FC236}">
                <a16:creationId xmlns:a16="http://schemas.microsoft.com/office/drawing/2014/main" id="{3B71EEF9-52B0-4D5F-9ED2-E9D4915E5504}"/>
              </a:ext>
              <a:ext uri="{147F2762-F138-4A5C-976F-8EAC2B608ADB}">
                <a16:predDERef xmlns:a16="http://schemas.microsoft.com/office/drawing/2014/main" pred="{00000000-0008-0000-0000-000021000000}"/>
              </a:ext>
            </a:extLst>
          </xdr:cNvPr>
          <xdr:cNvSpPr txBox="1"/>
        </xdr:nvSpPr>
        <xdr:spPr>
          <a:xfrm>
            <a:off x="1883858" y="301440"/>
            <a:ext cx="6490057" cy="102085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2400" b="1">
                <a:solidFill>
                  <a:schemeClr val="bg1"/>
                </a:solidFill>
                <a:latin typeface="+mj-lt"/>
                <a:ea typeface="+mj-lt"/>
                <a:cs typeface="+mj-lt"/>
              </a:rPr>
              <a:t>COLLECTION RATE</a:t>
            </a:r>
          </a:p>
          <a:p>
            <a:pPr marL="0" indent="0" algn="ctr"/>
            <a:endParaRPr lang="en-US" sz="2400" b="1">
              <a:solidFill>
                <a:schemeClr val="bg1"/>
              </a:solidFill>
              <a:latin typeface="+mj-lt"/>
              <a:ea typeface="+mj-lt"/>
              <a:cs typeface="+mj-lt"/>
            </a:endParaRPr>
          </a:p>
        </xdr:txBody>
      </xdr:sp>
      <xdr:grpSp>
        <xdr:nvGrpSpPr>
          <xdr:cNvPr id="36" name="Agrupar 1">
            <a:extLst>
              <a:ext uri="{FF2B5EF4-FFF2-40B4-BE49-F238E27FC236}">
                <a16:creationId xmlns:a16="http://schemas.microsoft.com/office/drawing/2014/main" id="{000F0407-51A6-4615-897A-DAE1023ADFE8}"/>
              </a:ext>
            </a:extLst>
          </xdr:cNvPr>
          <xdr:cNvGrpSpPr/>
        </xdr:nvGrpSpPr>
        <xdr:grpSpPr>
          <a:xfrm>
            <a:off x="95250" y="489857"/>
            <a:ext cx="3564066" cy="256787"/>
            <a:chOff x="178609" y="635455"/>
            <a:chExt cx="3564066" cy="256787"/>
          </a:xfrm>
        </xdr:grpSpPr>
        <xdr:sp macro="" textlink="">
          <xdr:nvSpPr>
            <xdr:cNvPr id="37" name="CaixaDeTexto 10">
              <a:extLst>
                <a:ext uri="{FF2B5EF4-FFF2-40B4-BE49-F238E27FC236}">
                  <a16:creationId xmlns:a16="http://schemas.microsoft.com/office/drawing/2014/main" id="{BE17F9C6-59F0-F779-739A-49C606DC3575}"/>
                </a:ext>
              </a:extLst>
            </xdr:cNvPr>
            <xdr:cNvSpPr txBox="1"/>
          </xdr:nvSpPr>
          <xdr:spPr>
            <a:xfrm>
              <a:off x="178609" y="635455"/>
              <a:ext cx="3564066" cy="188485"/>
            </a:xfrm>
            <a:prstGeom prst="rect">
              <a:avLst/>
            </a:prstGeom>
            <a:noFill/>
          </xdr:spPr>
          <xdr:txBody>
            <a:bodyPr wrap="square">
              <a:no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rtl="0"/>
              <a:r>
                <a:rPr kumimoji="0" lang="en-US" sz="2000" b="1" i="0" u="none" strike="noStrike" kern="0" cap="none" spc="0" normalizeH="0" baseline="0">
                  <a:ln>
                    <a:noFill/>
                  </a:ln>
                  <a:solidFill>
                    <a:srgbClr val="006C21"/>
                  </a:solidFill>
                  <a:effectLst/>
                  <a:uLnTx/>
                  <a:uFillTx/>
                  <a:latin typeface="Bradley Hand ITC" panose="03070402050302030203" pitchFamily="66" charset="0"/>
                  <a:cs typeface="Dreaming Outloud Script Pro" panose="020B0604020202020204" pitchFamily="66" charset="0"/>
                </a:rPr>
                <a:t>Transf    rming lives   </a:t>
              </a:r>
            </a:p>
            <a:p>
              <a:pPr rtl="0"/>
              <a:r>
                <a:rPr kumimoji="0" lang="en-US" sz="2000" b="1" i="0" u="none" strike="noStrike" kern="0" cap="none" spc="0" normalizeH="0" baseline="0">
                  <a:ln>
                    <a:noFill/>
                  </a:ln>
                  <a:solidFill>
                    <a:srgbClr val="006C21"/>
                  </a:solidFill>
                  <a:effectLst/>
                  <a:uLnTx/>
                  <a:uFillTx/>
                  <a:latin typeface="Bradley Hand ITC" panose="03070402050302030203" pitchFamily="66" charset="0"/>
                  <a:cs typeface="Dreaming Outloud Script Pro" panose="020B0604020202020204" pitchFamily="66" charset="0"/>
                </a:rPr>
                <a:t>with our energy</a:t>
              </a:r>
              <a:endParaRPr lang="en-US" sz="2000" b="1" kern="0">
                <a:solidFill>
                  <a:srgbClr val="006C21"/>
                </a:solidFill>
                <a:latin typeface="Bradley Hand ITC" panose="03070402050302030203" pitchFamily="66" charset="0"/>
                <a:cs typeface="Dreaming Outloud Script Pro" panose="020B0604020202020204" pitchFamily="66" charset="0"/>
              </a:endParaRPr>
            </a:p>
          </xdr:txBody>
        </xdr:sp>
        <xdr:pic>
          <xdr:nvPicPr>
            <xdr:cNvPr id="38" name="Imagem 5">
              <a:extLst>
                <a:ext uri="{FF2B5EF4-FFF2-40B4-BE49-F238E27FC236}">
                  <a16:creationId xmlns:a16="http://schemas.microsoft.com/office/drawing/2014/main" id="{56DCCA8B-5458-DA32-6C57-877E2AE3BC6A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>
              <a:extLst>
                <a:ext uri="{BEBA8EAE-BF5A-486C-A8C5-ECC9F3942E4B}">
                  <a14:imgProps xmlns:a14="http://schemas.microsoft.com/office/drawing/2010/main">
                    <a14:imgLayer r:embed="rId3">
                      <a14:imgEffect>
                        <a14:backgroundRemoval t="10000" b="90000" l="10000" r="90000">
                          <a14:foregroundMark x1="66667" y1="19048" x2="63636" y2="23810"/>
                          <a14:foregroundMark x1="51515" y1="23810" x2="54545" y2="80952"/>
                          <a14:foregroundMark x1="87879" y1="42857" x2="15152" y2="38095"/>
                        </a14:backgroundRemoval>
                      </a14:imgEffect>
                    </a14:imgLayer>
                  </a14:imgProps>
                </a:ext>
              </a:extLst>
            </a:blip>
            <a:stretch>
              <a:fillRect/>
            </a:stretch>
          </xdr:blipFill>
          <xdr:spPr>
            <a:xfrm flipH="1">
              <a:off x="1138256" y="785282"/>
              <a:ext cx="102531" cy="101329"/>
            </a:xfrm>
            <a:prstGeom prst="rect">
              <a:avLst/>
            </a:prstGeom>
          </xdr:spPr>
        </xdr:pic>
        <xdr:sp macro="" textlink="">
          <xdr:nvSpPr>
            <xdr:cNvPr id="39" name="Retângulo: Cantos Arredondados 8">
              <a:extLst>
                <a:ext uri="{FF2B5EF4-FFF2-40B4-BE49-F238E27FC236}">
                  <a16:creationId xmlns:a16="http://schemas.microsoft.com/office/drawing/2014/main" id="{1CBE9FCA-BAC3-F256-7DB4-37EA634F8CA1}"/>
                </a:ext>
              </a:extLst>
            </xdr:cNvPr>
            <xdr:cNvSpPr/>
          </xdr:nvSpPr>
          <xdr:spPr>
            <a:xfrm>
              <a:off x="1034142" y="775607"/>
              <a:ext cx="215396" cy="116635"/>
            </a:xfrm>
            <a:prstGeom prst="roundRect">
              <a:avLst>
                <a:gd name="adj" fmla="val 42451"/>
              </a:avLst>
            </a:prstGeom>
            <a:noFill/>
            <a:ln w="12700" cap="flat" cmpd="sng" algn="ctr">
              <a:solidFill>
                <a:srgbClr val="006C21"/>
              </a:solidFill>
              <a:prstDash val="solid"/>
              <a:miter lim="800000"/>
            </a:ln>
            <a:effectLst/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en-US" sz="1100" b="0" i="0" u="none" strike="noStrike" kern="0" cap="none" spc="0" normalizeH="0" baseline="0">
                <a:ln>
                  <a:noFill/>
                </a:ln>
                <a:solidFill>
                  <a:srgbClr val="003300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</xdr:grpSp>
      <xdr:grpSp>
        <xdr:nvGrpSpPr>
          <xdr:cNvPr id="40" name="Agrupar 10">
            <a:extLst>
              <a:ext uri="{FF2B5EF4-FFF2-40B4-BE49-F238E27FC236}">
                <a16:creationId xmlns:a16="http://schemas.microsoft.com/office/drawing/2014/main" id="{4B03D8F8-BA09-4B13-A851-882CE4105994}"/>
              </a:ext>
            </a:extLst>
          </xdr:cNvPr>
          <xdr:cNvGrpSpPr/>
        </xdr:nvGrpSpPr>
        <xdr:grpSpPr>
          <a:xfrm>
            <a:off x="8341179" y="353786"/>
            <a:ext cx="1156608" cy="978590"/>
            <a:chOff x="8023397" y="421255"/>
            <a:chExt cx="1087484" cy="747926"/>
          </a:xfrm>
        </xdr:grpSpPr>
        <xdr:sp macro="" textlink="">
          <xdr:nvSpPr>
            <xdr:cNvPr id="41" name="Seta para a Direita 10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D063A2DF-3A2F-FF52-7B77-74EA0F38B5CF}"/>
                </a:ext>
              </a:extLst>
            </xdr:cNvPr>
            <xdr:cNvSpPr/>
          </xdr:nvSpPr>
          <xdr:spPr>
            <a:xfrm rot="10800000">
              <a:off x="8023397" y="421255"/>
              <a:ext cx="696828" cy="376116"/>
            </a:xfrm>
            <a:prstGeom prst="rightArrow">
              <a:avLst>
                <a:gd name="adj1" fmla="val 53502"/>
                <a:gd name="adj2" fmla="val 45694"/>
              </a:avLst>
            </a:prstGeom>
            <a:solidFill>
              <a:srgbClr val="B8E53E"/>
            </a:solidFill>
            <a:ln w="9525" cap="flat" cmpd="sng" algn="ctr">
              <a:solidFill>
                <a:srgbClr val="00744D"/>
              </a:solidFill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1050" b="0" i="0" u="none" strike="noStrike" kern="0" cap="none" spc="0" normalizeH="0" baseline="0" noProof="0">
                <a:ln>
                  <a:noFill/>
                </a:ln>
                <a:solidFill>
                  <a:sysClr val="window" lastClr="FFFFFF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  <xdr:sp macro="" textlink="">
          <xdr:nvSpPr>
            <xdr:cNvPr id="42" name="Retângulo Arredondado 9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FB10AF51-0AAA-B64A-8CC3-E7917FA6CE77}"/>
                </a:ext>
              </a:extLst>
            </xdr:cNvPr>
            <xdr:cNvSpPr/>
          </xdr:nvSpPr>
          <xdr:spPr>
            <a:xfrm>
              <a:off x="8091654" y="474590"/>
              <a:ext cx="1019227" cy="694591"/>
            </a:xfrm>
            <a:prstGeom prst="roundRect">
              <a:avLst>
                <a:gd name="adj" fmla="val 9474"/>
              </a:avLst>
            </a:prstGeom>
            <a:noFill/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pt-BR" sz="1200" b="1" i="0" u="none" strike="noStrike" kern="0" cap="none" spc="0" normalizeH="0" baseline="0">
                  <a:ln>
                    <a:noFill/>
                  </a:ln>
                  <a:solidFill>
                    <a:srgbClr val="00744D"/>
                  </a:solidFill>
                  <a:effectLst/>
                  <a:uLnTx/>
                  <a:uFillTx/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INDEX</a:t>
              </a:r>
              <a:endParaRPr kumimoji="0" lang="pt-BR" sz="800" b="1" i="0" u="none" strike="noStrike" kern="0" cap="none" spc="0" normalizeH="0" baseline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  <a:p>
              <a:pPr marL="0" marR="0" lvl="0" indent="0" algn="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800" b="1" i="0" u="none" strike="noStrike" kern="0" cap="none" spc="0" normalizeH="0" baseline="0" noProof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</xdr:txBody>
        </xdr:sp>
      </xdr:grpSp>
    </xdr:grpSp>
    <xdr:clientData/>
  </xdr:twoCellAnchor>
  <xdr:twoCellAnchor editAs="oneCell">
    <xdr:from>
      <xdr:col>1</xdr:col>
      <xdr:colOff>1570534</xdr:colOff>
      <xdr:row>16</xdr:row>
      <xdr:rowOff>139534</xdr:rowOff>
    </xdr:from>
    <xdr:to>
      <xdr:col>10</xdr:col>
      <xdr:colOff>145</xdr:colOff>
      <xdr:row>29</xdr:row>
      <xdr:rowOff>0</xdr:rowOff>
    </xdr:to>
    <xdr:pic>
      <xdr:nvPicPr>
        <xdr:cNvPr id="43" name="Imagem 6">
          <a:extLst>
            <a:ext uri="{FF2B5EF4-FFF2-40B4-BE49-F238E27FC236}">
              <a16:creationId xmlns:a16="http://schemas.microsoft.com/office/drawing/2014/main" id="{85D97C86-F460-A44D-1B28-017991FE4E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850681" y="3187534"/>
          <a:ext cx="6611586" cy="2336966"/>
        </a:xfrm>
        <a:prstGeom prst="rect">
          <a:avLst/>
        </a:prstGeom>
      </xdr:spPr>
    </xdr:pic>
    <xdr:clientData/>
  </xdr:twoCellAnchor>
  <xdr:twoCellAnchor>
    <xdr:from>
      <xdr:col>2</xdr:col>
      <xdr:colOff>257176</xdr:colOff>
      <xdr:row>10</xdr:row>
      <xdr:rowOff>169353</xdr:rowOff>
    </xdr:from>
    <xdr:to>
      <xdr:col>12</xdr:col>
      <xdr:colOff>197729</xdr:colOff>
      <xdr:row>14</xdr:row>
      <xdr:rowOff>54966</xdr:rowOff>
    </xdr:to>
    <xdr:sp macro="" textlink="">
      <xdr:nvSpPr>
        <xdr:cNvPr id="48" name="Caixa de Texto 2">
          <a:extLst>
            <a:ext uri="{FF2B5EF4-FFF2-40B4-BE49-F238E27FC236}">
              <a16:creationId xmlns:a16="http://schemas.microsoft.com/office/drawing/2014/main" id="{EE6505FA-4B14-471C-8B20-178510A36D2F}"/>
            </a:ext>
          </a:extLst>
        </xdr:cNvPr>
        <xdr:cNvSpPr txBox="1">
          <a:spLocks noChangeArrowheads="1"/>
        </xdr:cNvSpPr>
      </xdr:nvSpPr>
      <xdr:spPr bwMode="auto">
        <a:xfrm>
          <a:off x="2419351" y="2074353"/>
          <a:ext cx="7551028" cy="64761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spAutoFit/>
        </a:bodyPr>
        <a:lstStyle/>
        <a:p>
          <a:pPr algn="l">
            <a:lnSpc>
              <a:spcPct val="120000"/>
            </a:lnSpc>
            <a:spcAft>
              <a:spcPts val="1000"/>
            </a:spcAft>
            <a:buNone/>
          </a:pPr>
          <a:r>
            <a:rPr lang="pt-BR" sz="1050" b="1">
              <a:solidFill>
                <a:srgbClr val="528E8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Receivables</a:t>
          </a:r>
          <a:r>
            <a:rPr lang="pt-BR" sz="1050" b="1" baseline="0">
              <a:solidFill>
                <a:srgbClr val="528E8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 Collection Index </a:t>
          </a:r>
          <a:r>
            <a:rPr lang="pt-BR" sz="1050" b="1">
              <a:solidFill>
                <a:srgbClr val="528E8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- </a:t>
          </a:r>
          <a:r>
            <a:rPr lang="pt-BR" sz="1600" b="1">
              <a:solidFill>
                <a:srgbClr val="528E8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ARFA</a:t>
          </a:r>
          <a:r>
            <a:rPr lang="pt-BR" sz="1050" b="1">
              <a:solidFill>
                <a:srgbClr val="528E8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 (%)</a:t>
          </a:r>
          <a:endParaRPr lang="pt-BR" sz="105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l">
            <a:lnSpc>
              <a:spcPct val="120000"/>
            </a:lnSpc>
            <a:spcAft>
              <a:spcPts val="1000"/>
            </a:spcAft>
            <a:buNone/>
          </a:pPr>
          <a:r>
            <a:rPr lang="pt-BR" sz="900" b="1">
              <a:solidFill>
                <a:srgbClr val="9D9D9D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(Collection/Billing) – 12 - Month Moving Average</a:t>
          </a:r>
          <a:endParaRPr lang="pt-BR" sz="105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</xdr:col>
      <xdr:colOff>53068</xdr:colOff>
      <xdr:row>11</xdr:row>
      <xdr:rowOff>13608</xdr:rowOff>
    </xdr:from>
    <xdr:to>
      <xdr:col>7</xdr:col>
      <xdr:colOff>390525</xdr:colOff>
      <xdr:row>14</xdr:row>
      <xdr:rowOff>85725</xdr:rowOff>
    </xdr:to>
    <xdr:sp macro="" textlink="">
      <xdr:nvSpPr>
        <xdr:cNvPr id="18" name="Retângulo: Cantos Arredondados 17">
          <a:extLst>
            <a:ext uri="{FF2B5EF4-FFF2-40B4-BE49-F238E27FC236}">
              <a16:creationId xmlns:a16="http://schemas.microsoft.com/office/drawing/2014/main" id="{C4BF8717-2836-40E0-8E15-5387DFF0D038}"/>
            </a:ext>
          </a:extLst>
        </xdr:cNvPr>
        <xdr:cNvSpPr/>
      </xdr:nvSpPr>
      <xdr:spPr>
        <a:xfrm>
          <a:off x="2215243" y="2109108"/>
          <a:ext cx="4518932" cy="643617"/>
        </a:xfrm>
        <a:prstGeom prst="roundRect">
          <a:avLst>
            <a:gd name="adj" fmla="val 50000"/>
          </a:avLst>
        </a:prstGeom>
        <a:noFill/>
        <a:ln>
          <a:solidFill>
            <a:srgbClr val="1FFE8C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pt-BR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3</xdr:rowOff>
    </xdr:from>
    <xdr:to>
      <xdr:col>9</xdr:col>
      <xdr:colOff>217715</xdr:colOff>
      <xdr:row>6</xdr:row>
      <xdr:rowOff>148554</xdr:rowOff>
    </xdr:to>
    <xdr:grpSp>
      <xdr:nvGrpSpPr>
        <xdr:cNvPr id="182" name="Agrupar 19">
          <a:extLst>
            <a:ext uri="{FF2B5EF4-FFF2-40B4-BE49-F238E27FC236}">
              <a16:creationId xmlns:a16="http://schemas.microsoft.com/office/drawing/2014/main" id="{E307DC60-136B-1442-D821-FFEDDB2824A9}"/>
            </a:ext>
          </a:extLst>
        </xdr:cNvPr>
        <xdr:cNvGrpSpPr/>
      </xdr:nvGrpSpPr>
      <xdr:grpSpPr>
        <a:xfrm>
          <a:off x="0" y="3"/>
          <a:ext cx="10831286" cy="1291551"/>
          <a:chOff x="0" y="3"/>
          <a:chExt cx="11620501" cy="1291551"/>
        </a:xfrm>
      </xdr:grpSpPr>
      <xdr:grpSp>
        <xdr:nvGrpSpPr>
          <xdr:cNvPr id="183" name="Agrupar 1">
            <a:extLst>
              <a:ext uri="{FF2B5EF4-FFF2-40B4-BE49-F238E27FC236}">
                <a16:creationId xmlns:a16="http://schemas.microsoft.com/office/drawing/2014/main" id="{F306D0EA-4865-1F94-7DD6-3146D9881693}"/>
              </a:ext>
            </a:extLst>
          </xdr:cNvPr>
          <xdr:cNvGrpSpPr/>
        </xdr:nvGrpSpPr>
        <xdr:grpSpPr>
          <a:xfrm>
            <a:off x="0" y="3"/>
            <a:ext cx="11470821" cy="1200148"/>
            <a:chOff x="0" y="3"/>
            <a:chExt cx="17471572" cy="1200148"/>
          </a:xfrm>
        </xdr:grpSpPr>
        <xdr:grpSp>
          <xdr:nvGrpSpPr>
            <xdr:cNvPr id="184" name="Agrupar 2">
              <a:extLst>
                <a:ext uri="{FF2B5EF4-FFF2-40B4-BE49-F238E27FC236}">
                  <a16:creationId xmlns:a16="http://schemas.microsoft.com/office/drawing/2014/main" id="{0858DBFC-1F60-1AE3-9BFB-A79920AF134F}"/>
                </a:ext>
              </a:extLst>
            </xdr:cNvPr>
            <xdr:cNvGrpSpPr/>
          </xdr:nvGrpSpPr>
          <xdr:grpSpPr>
            <a:xfrm>
              <a:off x="0" y="3"/>
              <a:ext cx="17471572" cy="1200148"/>
              <a:chOff x="0" y="114300"/>
              <a:chExt cx="9078920" cy="1082842"/>
            </a:xfrm>
          </xdr:grpSpPr>
          <xdr:sp macro="" textlink="">
            <xdr:nvSpPr>
              <xdr:cNvPr id="185" name="Retângulo 4">
                <a:extLst>
                  <a:ext uri="{FF2B5EF4-FFF2-40B4-BE49-F238E27FC236}">
                    <a16:creationId xmlns:a16="http://schemas.microsoft.com/office/drawing/2014/main" id="{31A289C3-BB4B-48BB-E970-98AFE9992DEA}"/>
                  </a:ext>
                </a:extLst>
              </xdr:cNvPr>
              <xdr:cNvSpPr/>
            </xdr:nvSpPr>
            <xdr:spPr>
              <a:xfrm>
                <a:off x="0" y="114300"/>
                <a:ext cx="9071516" cy="1082842"/>
              </a:xfrm>
              <a:prstGeom prst="rect">
                <a:avLst/>
              </a:prstGeom>
              <a:gradFill flip="none" rotWithShape="1">
                <a:gsLst>
                  <a:gs pos="14536">
                    <a:srgbClr val="B8E53E"/>
                  </a:gs>
                  <a:gs pos="1000">
                    <a:srgbClr val="D7F83C"/>
                  </a:gs>
                  <a:gs pos="95000">
                    <a:srgbClr val="00744D"/>
                  </a:gs>
                </a:gsLst>
                <a:lin ang="16200000" scaled="1"/>
                <a:tileRect/>
              </a:gra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 rtlCol="0" anchor="ctr"/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pt-BR"/>
              </a:p>
            </xdr:txBody>
          </xdr:sp>
          <xdr:pic>
            <xdr:nvPicPr>
              <xdr:cNvPr id="186" name="Elements">
                <a:extLst>
                  <a:ext uri="{FF2B5EF4-FFF2-40B4-BE49-F238E27FC236}">
                    <a16:creationId xmlns:a16="http://schemas.microsoft.com/office/drawing/2014/main" id="{B5F6510C-E624-583D-0BCD-2C4BAED8BF38}"/>
                  </a:ext>
                </a:extLst>
              </xdr:cNvPr>
              <xdr:cNvPicPr>
                <a:picLocks/>
              </xdr:cNvPicPr>
            </xdr:nvPicPr>
            <xdr:blipFill rotWithShape="1">
              <a:blip xmlns:r="http://schemas.openxmlformats.org/officeDocument/2006/relationships" r:embed="rId1" cstate="email">
                <a:alphaModFix amt="31000"/>
                <a:extLst>
                  <a:ext uri="{28A0092B-C50C-407E-A947-70E740481C1C}">
                    <a14:useLocalDpi xmlns:a14="http://schemas.microsoft.com/office/drawing/2010/main"/>
                  </a:ext>
                </a:extLst>
              </a:blip>
              <a:srcRect l="583" t="47588" r="15070" b="9748"/>
              <a:stretch/>
            </xdr:blipFill>
            <xdr:spPr>
              <a:xfrm>
                <a:off x="2426370" y="165099"/>
                <a:ext cx="6652550" cy="930442"/>
              </a:xfrm>
              <a:prstGeom prst="rect">
                <a:avLst/>
              </a:prstGeom>
            </xdr:spPr>
          </xdr:pic>
          <xdr:grpSp>
            <xdr:nvGrpSpPr>
              <xdr:cNvPr id="187" name="Agrupar 6">
                <a:extLst>
                  <a:ext uri="{FF2B5EF4-FFF2-40B4-BE49-F238E27FC236}">
                    <a16:creationId xmlns:a16="http://schemas.microsoft.com/office/drawing/2014/main" id="{8086FDE7-7B6B-BC01-FA06-A40150A30099}"/>
                  </a:ext>
                </a:extLst>
              </xdr:cNvPr>
              <xdr:cNvGrpSpPr/>
            </xdr:nvGrpSpPr>
            <xdr:grpSpPr>
              <a:xfrm>
                <a:off x="166794" y="265596"/>
                <a:ext cx="1255946" cy="302186"/>
                <a:chOff x="6118195" y="543218"/>
                <a:chExt cx="5181503" cy="1290478"/>
              </a:xfrm>
            </xdr:grpSpPr>
            <xdr:sp macro="" textlink="">
              <xdr:nvSpPr>
                <xdr:cNvPr id="188" name="Forma Livre: Forma 30">
                  <a:extLst>
                    <a:ext uri="{FF2B5EF4-FFF2-40B4-BE49-F238E27FC236}">
                      <a16:creationId xmlns:a16="http://schemas.microsoft.com/office/drawing/2014/main" id="{06654FC9-4B3F-6F2F-5F5E-52FBCAC43D4F}"/>
                    </a:ext>
                  </a:extLst>
                </xdr:cNvPr>
                <xdr:cNvSpPr/>
              </xdr:nvSpPr>
              <xdr:spPr>
                <a:xfrm>
                  <a:off x="7513226" y="1037121"/>
                  <a:ext cx="513968" cy="303752"/>
                </a:xfrm>
                <a:custGeom>
                  <a:avLst/>
                  <a:gdLst>
                    <a:gd name="connsiteX0" fmla="*/ 153257 w 513968"/>
                    <a:gd name="connsiteY0" fmla="*/ 95 h 303752"/>
                    <a:gd name="connsiteX1" fmla="*/ 0 w 513968"/>
                    <a:gd name="connsiteY1" fmla="*/ 151829 h 303752"/>
                    <a:gd name="connsiteX2" fmla="*/ 152971 w 513968"/>
                    <a:gd name="connsiteY2" fmla="*/ 303752 h 303752"/>
                    <a:gd name="connsiteX3" fmla="*/ 360807 w 513968"/>
                    <a:gd name="connsiteY3" fmla="*/ 303467 h 303752"/>
                    <a:gd name="connsiteX4" fmla="*/ 513969 w 513968"/>
                    <a:gd name="connsiteY4" fmla="*/ 151733 h 303752"/>
                    <a:gd name="connsiteX5" fmla="*/ 360902 w 513968"/>
                    <a:gd name="connsiteY5" fmla="*/ 0 h 303752"/>
                    <a:gd name="connsiteX6" fmla="*/ 153162 w 513968"/>
                    <a:gd name="connsiteY6" fmla="*/ 0 h 303752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</a:cxnLst>
                  <a:rect l="l" t="t" r="r" b="b"/>
                  <a:pathLst>
                    <a:path w="513968" h="303752">
                      <a:moveTo>
                        <a:pt x="153257" y="95"/>
                      </a:moveTo>
                      <a:cubicBezTo>
                        <a:pt x="68580" y="95"/>
                        <a:pt x="0" y="68104"/>
                        <a:pt x="0" y="151829"/>
                      </a:cubicBezTo>
                      <a:cubicBezTo>
                        <a:pt x="0" y="235553"/>
                        <a:pt x="68294" y="303752"/>
                        <a:pt x="152971" y="303752"/>
                      </a:cubicBezTo>
                      <a:lnTo>
                        <a:pt x="360807" y="303467"/>
                      </a:lnTo>
                      <a:cubicBezTo>
                        <a:pt x="445484" y="303467"/>
                        <a:pt x="513969" y="235458"/>
                        <a:pt x="513969" y="151733"/>
                      </a:cubicBezTo>
                      <a:cubicBezTo>
                        <a:pt x="513969" y="68009"/>
                        <a:pt x="445484" y="0"/>
                        <a:pt x="360902" y="0"/>
                      </a:cubicBezTo>
                      <a:lnTo>
                        <a:pt x="153162" y="0"/>
                      </a:lnTo>
                      <a:close/>
                    </a:path>
                  </a:pathLst>
                </a:custGeom>
                <a:gradFill>
                  <a:gsLst>
                    <a:gs pos="10000">
                      <a:srgbClr val="FFFF00"/>
                    </a:gs>
                    <a:gs pos="90000">
                      <a:srgbClr val="46D232"/>
                    </a:gs>
                  </a:gsLst>
                  <a:lin ang="0" scaled="1"/>
                </a:gradFill>
                <a:ln w="9525" cap="flat">
                  <a:noFill/>
                  <a:prstDash val="solid"/>
                  <a:miter/>
                </a:ln>
              </xdr:spPr>
              <xdr:txBody>
                <a:bodyPr wrap="square" rtlCol="0" anchor="ctr"/>
                <a:lstStyle>
                  <a:defPPr>
                    <a:defRPr lang="pt-BR"/>
                  </a:defPPr>
                  <a:lvl1pPr marL="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algn="l" defTabSz="914400" rtl="0" eaLnBrk="1" latinLnBrk="0" hangingPunct="1">
                    <a:defRPr sz="1800" kern="120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endParaRPr lang="pt-BR"/>
                </a:p>
              </xdr:txBody>
            </xdr:sp>
            <xdr:grpSp>
              <xdr:nvGrpSpPr>
                <xdr:cNvPr id="189" name="Gráfico 1">
                  <a:extLst>
                    <a:ext uri="{FF2B5EF4-FFF2-40B4-BE49-F238E27FC236}">
                      <a16:creationId xmlns:a16="http://schemas.microsoft.com/office/drawing/2014/main" id="{2A3CC8F3-87C2-A3E2-3F7C-CCDCA30A0F23}"/>
                    </a:ext>
                  </a:extLst>
                </xdr:cNvPr>
                <xdr:cNvGrpSpPr/>
              </xdr:nvGrpSpPr>
              <xdr:grpSpPr>
                <a:xfrm>
                  <a:off x="6118195" y="543218"/>
                  <a:ext cx="5181503" cy="1290478"/>
                  <a:chOff x="6118195" y="543218"/>
                  <a:chExt cx="5181503" cy="1290478"/>
                </a:xfrm>
                <a:solidFill>
                  <a:schemeClr val="accent1"/>
                </a:solidFill>
              </xdr:grpSpPr>
              <xdr:sp macro="" textlink="">
                <xdr:nvSpPr>
                  <xdr:cNvPr id="190" name="Forma Livre: Forma 32">
                    <a:extLst>
                      <a:ext uri="{FF2B5EF4-FFF2-40B4-BE49-F238E27FC236}">
                        <a16:creationId xmlns:a16="http://schemas.microsoft.com/office/drawing/2014/main" id="{00ED63A2-866F-4231-68A2-2B8FC14E5D83}"/>
                      </a:ext>
                    </a:extLst>
                  </xdr:cNvPr>
                  <xdr:cNvSpPr/>
                </xdr:nvSpPr>
                <xdr:spPr>
                  <a:xfrm>
                    <a:off x="9627871" y="543726"/>
                    <a:ext cx="306228" cy="1289399"/>
                  </a:xfrm>
                  <a:custGeom>
                    <a:avLst/>
                    <a:gdLst>
                      <a:gd name="connsiteX0" fmla="*/ 306038 w 306228"/>
                      <a:gd name="connsiteY0" fmla="*/ 1138142 h 1289399"/>
                      <a:gd name="connsiteX1" fmla="*/ 152971 w 306228"/>
                      <a:gd name="connsiteY1" fmla="*/ 1289399 h 1289399"/>
                      <a:gd name="connsiteX2" fmla="*/ 0 w 306228"/>
                      <a:gd name="connsiteY2" fmla="*/ 1138142 h 1289399"/>
                      <a:gd name="connsiteX3" fmla="*/ 0 w 306228"/>
                      <a:gd name="connsiteY3" fmla="*/ 151733 h 1289399"/>
                      <a:gd name="connsiteX4" fmla="*/ 152971 w 306228"/>
                      <a:gd name="connsiteY4" fmla="*/ 0 h 1289399"/>
                      <a:gd name="connsiteX5" fmla="*/ 306038 w 306228"/>
                      <a:gd name="connsiteY5" fmla="*/ 151257 h 1289399"/>
                      <a:gd name="connsiteX6" fmla="*/ 306229 w 306228"/>
                      <a:gd name="connsiteY6" fmla="*/ 1138142 h 1289399"/>
                      <a:gd name="connsiteX7" fmla="*/ 306038 w 306228"/>
                      <a:gd name="connsiteY7" fmla="*/ 1138142 h 1289399"/>
                    </a:gdLst>
                    <a:ahLst/>
                    <a:cxnLst>
                      <a:cxn ang="0">
                        <a:pos x="connsiteX0" y="connsiteY0"/>
                      </a:cxn>
                      <a:cxn ang="0">
                        <a:pos x="connsiteX1" y="connsiteY1"/>
                      </a:cxn>
                      <a:cxn ang="0">
                        <a:pos x="connsiteX2" y="connsiteY2"/>
                      </a:cxn>
                      <a:cxn ang="0">
                        <a:pos x="connsiteX3" y="connsiteY3"/>
                      </a:cxn>
                      <a:cxn ang="0">
                        <a:pos x="connsiteX4" y="connsiteY4"/>
                      </a:cxn>
                      <a:cxn ang="0">
                        <a:pos x="connsiteX5" y="connsiteY5"/>
                      </a:cxn>
                      <a:cxn ang="0">
                        <a:pos x="connsiteX6" y="connsiteY6"/>
                      </a:cxn>
                      <a:cxn ang="0">
                        <a:pos x="connsiteX7" y="connsiteY7"/>
                      </a:cxn>
                    </a:cxnLst>
                    <a:rect l="l" t="t" r="r" b="b"/>
                    <a:pathLst>
                      <a:path w="306228" h="1289399">
                        <a:moveTo>
                          <a:pt x="306038" y="1138142"/>
                        </a:moveTo>
                        <a:cubicBezTo>
                          <a:pt x="305848" y="1221867"/>
                          <a:pt x="237554" y="1289399"/>
                          <a:pt x="152971" y="1289399"/>
                        </a:cubicBezTo>
                        <a:cubicBezTo>
                          <a:pt x="68389" y="1289399"/>
                          <a:pt x="190" y="1221867"/>
                          <a:pt x="0" y="1138142"/>
                        </a:cubicBezTo>
                        <a:lnTo>
                          <a:pt x="0" y="151733"/>
                        </a:lnTo>
                        <a:cubicBezTo>
                          <a:pt x="286" y="67723"/>
                          <a:pt x="68485" y="0"/>
                          <a:pt x="152971" y="0"/>
                        </a:cubicBezTo>
                        <a:cubicBezTo>
                          <a:pt x="237458" y="0"/>
                          <a:pt x="305848" y="67723"/>
                          <a:pt x="306038" y="151257"/>
                        </a:cubicBezTo>
                        <a:lnTo>
                          <a:pt x="306229" y="1138142"/>
                        </a:lnTo>
                        <a:lnTo>
                          <a:pt x="306038" y="1138142"/>
                        </a:lnTo>
                        <a:close/>
                      </a:path>
                    </a:pathLst>
                  </a:custGeom>
                  <a:solidFill>
                    <a:schemeClr val="bg1"/>
                  </a:solidFill>
                  <a:ln w="9525" cap="flat">
                    <a:noFill/>
                    <a:prstDash val="solid"/>
                    <a:miter/>
                  </a:ln>
                </xdr:spPr>
                <xdr:txBody>
                  <a:bodyPr wrap="square" rtlCol="0" anchor="ctr"/>
                  <a:lstStyle>
                    <a:defPPr>
                      <a:defRPr lang="pt-BR"/>
                    </a:defPPr>
                    <a:lvl1pPr marL="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endParaRPr lang="pt-BR"/>
                  </a:p>
                </xdr:txBody>
              </xdr:sp>
              <xdr:sp macro="" textlink="">
                <xdr:nvSpPr>
                  <xdr:cNvPr id="191" name="Forma Livre: Forma 33">
                    <a:extLst>
                      <a:ext uri="{FF2B5EF4-FFF2-40B4-BE49-F238E27FC236}">
                        <a16:creationId xmlns:a16="http://schemas.microsoft.com/office/drawing/2014/main" id="{D8DA9793-BF06-6EEF-1453-CE65C25FF796}"/>
                      </a:ext>
                    </a:extLst>
                  </xdr:cNvPr>
                  <xdr:cNvSpPr/>
                </xdr:nvSpPr>
                <xdr:spPr>
                  <a:xfrm>
                    <a:off x="9998203" y="543250"/>
                    <a:ext cx="1301495" cy="1290446"/>
                  </a:xfrm>
                  <a:custGeom>
                    <a:avLst/>
                    <a:gdLst>
                      <a:gd name="connsiteX0" fmla="*/ 974122 w 1301495"/>
                      <a:gd name="connsiteY0" fmla="*/ 85344 h 1290446"/>
                      <a:gd name="connsiteX1" fmla="*/ 1052418 w 1301495"/>
                      <a:gd name="connsiteY1" fmla="*/ 217932 h 1290446"/>
                      <a:gd name="connsiteX2" fmla="*/ 899446 w 1301495"/>
                      <a:gd name="connsiteY2" fmla="*/ 369761 h 1290446"/>
                      <a:gd name="connsiteX3" fmla="*/ 818674 w 1301495"/>
                      <a:gd name="connsiteY3" fmla="*/ 346996 h 1290446"/>
                      <a:gd name="connsiteX4" fmla="*/ 650367 w 1301495"/>
                      <a:gd name="connsiteY4" fmla="*/ 303752 h 1290446"/>
                      <a:gd name="connsiteX5" fmla="*/ 305848 w 1301495"/>
                      <a:gd name="connsiteY5" fmla="*/ 645224 h 1290446"/>
                      <a:gd name="connsiteX6" fmla="*/ 650367 w 1301495"/>
                      <a:gd name="connsiteY6" fmla="*/ 986981 h 1290446"/>
                      <a:gd name="connsiteX7" fmla="*/ 958977 w 1301495"/>
                      <a:gd name="connsiteY7" fmla="*/ 797243 h 1290446"/>
                      <a:gd name="connsiteX8" fmla="*/ 650748 w 1301495"/>
                      <a:gd name="connsiteY8" fmla="*/ 797243 h 1290446"/>
                      <a:gd name="connsiteX9" fmla="*/ 497586 w 1301495"/>
                      <a:gd name="connsiteY9" fmla="*/ 645319 h 1290446"/>
                      <a:gd name="connsiteX10" fmla="*/ 650748 w 1301495"/>
                      <a:gd name="connsiteY10" fmla="*/ 493681 h 1290446"/>
                      <a:gd name="connsiteX11" fmla="*/ 1148239 w 1301495"/>
                      <a:gd name="connsiteY11" fmla="*/ 493395 h 1290446"/>
                      <a:gd name="connsiteX12" fmla="*/ 1301496 w 1301495"/>
                      <a:gd name="connsiteY12" fmla="*/ 645224 h 1290446"/>
                      <a:gd name="connsiteX13" fmla="*/ 650653 w 1301495"/>
                      <a:gd name="connsiteY13" fmla="*/ 1290447 h 1290446"/>
                      <a:gd name="connsiteX14" fmla="*/ 0 w 1301495"/>
                      <a:gd name="connsiteY14" fmla="*/ 645224 h 1290446"/>
                      <a:gd name="connsiteX15" fmla="*/ 650748 w 1301495"/>
                      <a:gd name="connsiteY15" fmla="*/ 0 h 1290446"/>
                      <a:gd name="connsiteX16" fmla="*/ 974217 w 1301495"/>
                      <a:gd name="connsiteY16" fmla="*/ 85153 h 1290446"/>
                      <a:gd name="connsiteX17" fmla="*/ 974026 w 1301495"/>
                      <a:gd name="connsiteY17" fmla="*/ 85344 h 1290446"/>
                    </a:gdLst>
                    <a:ahLst/>
                    <a:cxnLst>
                      <a:cxn ang="0">
                        <a:pos x="connsiteX0" y="connsiteY0"/>
                      </a:cxn>
                      <a:cxn ang="0">
                        <a:pos x="connsiteX1" y="connsiteY1"/>
                      </a:cxn>
                      <a:cxn ang="0">
                        <a:pos x="connsiteX2" y="connsiteY2"/>
                      </a:cxn>
                      <a:cxn ang="0">
                        <a:pos x="connsiteX3" y="connsiteY3"/>
                      </a:cxn>
                      <a:cxn ang="0">
                        <a:pos x="connsiteX4" y="connsiteY4"/>
                      </a:cxn>
                      <a:cxn ang="0">
                        <a:pos x="connsiteX5" y="connsiteY5"/>
                      </a:cxn>
                      <a:cxn ang="0">
                        <a:pos x="connsiteX6" y="connsiteY6"/>
                      </a:cxn>
                      <a:cxn ang="0">
                        <a:pos x="connsiteX7" y="connsiteY7"/>
                      </a:cxn>
                      <a:cxn ang="0">
                        <a:pos x="connsiteX8" y="connsiteY8"/>
                      </a:cxn>
                      <a:cxn ang="0">
                        <a:pos x="connsiteX9" y="connsiteY9"/>
                      </a:cxn>
                      <a:cxn ang="0">
                        <a:pos x="connsiteX10" y="connsiteY10"/>
                      </a:cxn>
                      <a:cxn ang="0">
                        <a:pos x="connsiteX11" y="connsiteY11"/>
                      </a:cxn>
                      <a:cxn ang="0">
                        <a:pos x="connsiteX12" y="connsiteY12"/>
                      </a:cxn>
                      <a:cxn ang="0">
                        <a:pos x="connsiteX13" y="connsiteY13"/>
                      </a:cxn>
                      <a:cxn ang="0">
                        <a:pos x="connsiteX14" y="connsiteY14"/>
                      </a:cxn>
                      <a:cxn ang="0">
                        <a:pos x="connsiteX15" y="connsiteY15"/>
                      </a:cxn>
                      <a:cxn ang="0">
                        <a:pos x="connsiteX16" y="connsiteY16"/>
                      </a:cxn>
                      <a:cxn ang="0">
                        <a:pos x="connsiteX17" y="connsiteY17"/>
                      </a:cxn>
                    </a:cxnLst>
                    <a:rect l="l" t="t" r="r" b="b"/>
                    <a:pathLst>
                      <a:path w="1301495" h="1290446">
                        <a:moveTo>
                          <a:pt x="974122" y="85344"/>
                        </a:moveTo>
                        <a:cubicBezTo>
                          <a:pt x="1020794" y="111347"/>
                          <a:pt x="1052418" y="160877"/>
                          <a:pt x="1052418" y="217932"/>
                        </a:cubicBezTo>
                        <a:cubicBezTo>
                          <a:pt x="1052418" y="301752"/>
                          <a:pt x="983932" y="369761"/>
                          <a:pt x="899446" y="369761"/>
                        </a:cubicBezTo>
                        <a:cubicBezTo>
                          <a:pt x="869823" y="369761"/>
                          <a:pt x="842105" y="361474"/>
                          <a:pt x="818674" y="346996"/>
                        </a:cubicBezTo>
                        <a:cubicBezTo>
                          <a:pt x="768667" y="319278"/>
                          <a:pt x="711422" y="303752"/>
                          <a:pt x="650367" y="303752"/>
                        </a:cubicBezTo>
                        <a:cubicBezTo>
                          <a:pt x="459962" y="303752"/>
                          <a:pt x="305848" y="456533"/>
                          <a:pt x="305848" y="645224"/>
                        </a:cubicBezTo>
                        <a:cubicBezTo>
                          <a:pt x="305848" y="833914"/>
                          <a:pt x="459962" y="986981"/>
                          <a:pt x="650367" y="986981"/>
                        </a:cubicBezTo>
                        <a:cubicBezTo>
                          <a:pt x="785622" y="986981"/>
                          <a:pt x="902684" y="909733"/>
                          <a:pt x="958977" y="797243"/>
                        </a:cubicBezTo>
                        <a:lnTo>
                          <a:pt x="650748" y="797243"/>
                        </a:lnTo>
                        <a:cubicBezTo>
                          <a:pt x="566356" y="797243"/>
                          <a:pt x="497586" y="729329"/>
                          <a:pt x="497586" y="645319"/>
                        </a:cubicBezTo>
                        <a:cubicBezTo>
                          <a:pt x="497586" y="561308"/>
                          <a:pt x="566356" y="493681"/>
                          <a:pt x="650748" y="493681"/>
                        </a:cubicBezTo>
                        <a:cubicBezTo>
                          <a:pt x="982408" y="493681"/>
                          <a:pt x="1148239" y="493586"/>
                          <a:pt x="1148239" y="493395"/>
                        </a:cubicBezTo>
                        <a:cubicBezTo>
                          <a:pt x="1233011" y="493681"/>
                          <a:pt x="1301496" y="561499"/>
                          <a:pt x="1301496" y="645224"/>
                        </a:cubicBezTo>
                        <a:cubicBezTo>
                          <a:pt x="1301496" y="1001649"/>
                          <a:pt x="1010126" y="1290447"/>
                          <a:pt x="650653" y="1290447"/>
                        </a:cubicBezTo>
                        <a:cubicBezTo>
                          <a:pt x="291179" y="1290447"/>
                          <a:pt x="0" y="1001649"/>
                          <a:pt x="0" y="645224"/>
                        </a:cubicBezTo>
                        <a:cubicBezTo>
                          <a:pt x="0" y="288798"/>
                          <a:pt x="291465" y="0"/>
                          <a:pt x="650748" y="0"/>
                        </a:cubicBezTo>
                        <a:cubicBezTo>
                          <a:pt x="768382" y="0"/>
                          <a:pt x="878681" y="30956"/>
                          <a:pt x="974217" y="85153"/>
                        </a:cubicBezTo>
                        <a:lnTo>
                          <a:pt x="974026" y="85344"/>
                        </a:lnTo>
                        <a:close/>
                      </a:path>
                    </a:pathLst>
                  </a:custGeom>
                  <a:solidFill>
                    <a:schemeClr val="bg1"/>
                  </a:solidFill>
                  <a:ln w="9525" cap="flat">
                    <a:noFill/>
                    <a:prstDash val="solid"/>
                    <a:miter/>
                  </a:ln>
                </xdr:spPr>
                <xdr:txBody>
                  <a:bodyPr wrap="square" rtlCol="0" anchor="ctr"/>
                  <a:lstStyle>
                    <a:defPPr>
                      <a:defRPr lang="pt-BR"/>
                    </a:defPPr>
                    <a:lvl1pPr marL="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endParaRPr lang="pt-BR"/>
                  </a:p>
                </xdr:txBody>
              </xdr:sp>
              <xdr:sp macro="" textlink="">
                <xdr:nvSpPr>
                  <xdr:cNvPr id="192" name="Forma Livre: Forma 34">
                    <a:extLst>
                      <a:ext uri="{FF2B5EF4-FFF2-40B4-BE49-F238E27FC236}">
                        <a16:creationId xmlns:a16="http://schemas.microsoft.com/office/drawing/2014/main" id="{0F07BC02-39E0-645A-CB15-E0F472969011}"/>
                      </a:ext>
                    </a:extLst>
                  </xdr:cNvPr>
                  <xdr:cNvSpPr/>
                </xdr:nvSpPr>
                <xdr:spPr>
                  <a:xfrm>
                    <a:off x="6118195" y="543345"/>
                    <a:ext cx="2060543" cy="1290066"/>
                  </a:xfrm>
                  <a:custGeom>
                    <a:avLst/>
                    <a:gdLst>
                      <a:gd name="connsiteX0" fmla="*/ 993362 w 2060543"/>
                      <a:gd name="connsiteY0" fmla="*/ 96774 h 1290066"/>
                      <a:gd name="connsiteX1" fmla="*/ 1067372 w 2060543"/>
                      <a:gd name="connsiteY1" fmla="*/ 227457 h 1290066"/>
                      <a:gd name="connsiteX2" fmla="*/ 914210 w 2060543"/>
                      <a:gd name="connsiteY2" fmla="*/ 379381 h 1290066"/>
                      <a:gd name="connsiteX3" fmla="*/ 831628 w 2060543"/>
                      <a:gd name="connsiteY3" fmla="*/ 354330 h 1290066"/>
                      <a:gd name="connsiteX4" fmla="*/ 650748 w 2060543"/>
                      <a:gd name="connsiteY4" fmla="*/ 303657 h 1290066"/>
                      <a:gd name="connsiteX5" fmla="*/ 306229 w 2060543"/>
                      <a:gd name="connsiteY5" fmla="*/ 645128 h 1290066"/>
                      <a:gd name="connsiteX6" fmla="*/ 650748 w 2060543"/>
                      <a:gd name="connsiteY6" fmla="*/ 986885 h 1290066"/>
                      <a:gd name="connsiteX7" fmla="*/ 980408 w 2060543"/>
                      <a:gd name="connsiteY7" fmla="*/ 745141 h 1290066"/>
                      <a:gd name="connsiteX8" fmla="*/ 1173766 w 2060543"/>
                      <a:gd name="connsiteY8" fmla="*/ 118205 h 1290066"/>
                      <a:gd name="connsiteX9" fmla="*/ 1320165 w 2060543"/>
                      <a:gd name="connsiteY9" fmla="*/ 12573 h 1290066"/>
                      <a:gd name="connsiteX10" fmla="*/ 1907477 w 2060543"/>
                      <a:gd name="connsiteY10" fmla="*/ 12573 h 1290066"/>
                      <a:gd name="connsiteX11" fmla="*/ 2060543 w 2060543"/>
                      <a:gd name="connsiteY11" fmla="*/ 164402 h 1290066"/>
                      <a:gd name="connsiteX12" fmla="*/ 1907477 w 2060543"/>
                      <a:gd name="connsiteY12" fmla="*/ 316135 h 1290066"/>
                      <a:gd name="connsiteX13" fmla="*/ 1479995 w 2060543"/>
                      <a:gd name="connsiteY13" fmla="*/ 316135 h 1290066"/>
                      <a:gd name="connsiteX14" fmla="*/ 1419511 w 2060543"/>
                      <a:gd name="connsiteY14" fmla="*/ 358902 h 1290066"/>
                      <a:gd name="connsiteX15" fmla="*/ 1273683 w 2060543"/>
                      <a:gd name="connsiteY15" fmla="*/ 831723 h 1290066"/>
                      <a:gd name="connsiteX16" fmla="*/ 650748 w 2060543"/>
                      <a:gd name="connsiteY16" fmla="*/ 1290066 h 1290066"/>
                      <a:gd name="connsiteX17" fmla="*/ 0 w 2060543"/>
                      <a:gd name="connsiteY17" fmla="*/ 645033 h 1290066"/>
                      <a:gd name="connsiteX18" fmla="*/ 650653 w 2060543"/>
                      <a:gd name="connsiteY18" fmla="*/ 0 h 1290066"/>
                      <a:gd name="connsiteX19" fmla="*/ 993362 w 2060543"/>
                      <a:gd name="connsiteY19" fmla="*/ 96679 h 1290066"/>
                    </a:gdLst>
                    <a:ahLst/>
                    <a:cxnLst>
                      <a:cxn ang="0">
                        <a:pos x="connsiteX0" y="connsiteY0"/>
                      </a:cxn>
                      <a:cxn ang="0">
                        <a:pos x="connsiteX1" y="connsiteY1"/>
                      </a:cxn>
                      <a:cxn ang="0">
                        <a:pos x="connsiteX2" y="connsiteY2"/>
                      </a:cxn>
                      <a:cxn ang="0">
                        <a:pos x="connsiteX3" y="connsiteY3"/>
                      </a:cxn>
                      <a:cxn ang="0">
                        <a:pos x="connsiteX4" y="connsiteY4"/>
                      </a:cxn>
                      <a:cxn ang="0">
                        <a:pos x="connsiteX5" y="connsiteY5"/>
                      </a:cxn>
                      <a:cxn ang="0">
                        <a:pos x="connsiteX6" y="connsiteY6"/>
                      </a:cxn>
                      <a:cxn ang="0">
                        <a:pos x="connsiteX7" y="connsiteY7"/>
                      </a:cxn>
                      <a:cxn ang="0">
                        <a:pos x="connsiteX8" y="connsiteY8"/>
                      </a:cxn>
                      <a:cxn ang="0">
                        <a:pos x="connsiteX9" y="connsiteY9"/>
                      </a:cxn>
                      <a:cxn ang="0">
                        <a:pos x="connsiteX10" y="connsiteY10"/>
                      </a:cxn>
                      <a:cxn ang="0">
                        <a:pos x="connsiteX11" y="connsiteY11"/>
                      </a:cxn>
                      <a:cxn ang="0">
                        <a:pos x="connsiteX12" y="connsiteY12"/>
                      </a:cxn>
                      <a:cxn ang="0">
                        <a:pos x="connsiteX13" y="connsiteY13"/>
                      </a:cxn>
                      <a:cxn ang="0">
                        <a:pos x="connsiteX14" y="connsiteY14"/>
                      </a:cxn>
                      <a:cxn ang="0">
                        <a:pos x="connsiteX15" y="connsiteY15"/>
                      </a:cxn>
                      <a:cxn ang="0">
                        <a:pos x="connsiteX16" y="connsiteY16"/>
                      </a:cxn>
                      <a:cxn ang="0">
                        <a:pos x="connsiteX17" y="connsiteY17"/>
                      </a:cxn>
                      <a:cxn ang="0">
                        <a:pos x="connsiteX18" y="connsiteY18"/>
                      </a:cxn>
                      <a:cxn ang="0">
                        <a:pos x="connsiteX19" y="connsiteY19"/>
                      </a:cxn>
                    </a:cxnLst>
                    <a:rect l="l" t="t" r="r" b="b"/>
                    <a:pathLst>
                      <a:path w="2060543" h="1290066">
                        <a:moveTo>
                          <a:pt x="993362" y="96774"/>
                        </a:moveTo>
                        <a:cubicBezTo>
                          <a:pt x="1038511" y="123158"/>
                          <a:pt x="1067372" y="171926"/>
                          <a:pt x="1067372" y="227457"/>
                        </a:cubicBezTo>
                        <a:cubicBezTo>
                          <a:pt x="1067372" y="311468"/>
                          <a:pt x="998696" y="379381"/>
                          <a:pt x="914210" y="379381"/>
                        </a:cubicBezTo>
                        <a:cubicBezTo>
                          <a:pt x="883730" y="379381"/>
                          <a:pt x="855726" y="369665"/>
                          <a:pt x="831628" y="354330"/>
                        </a:cubicBezTo>
                        <a:cubicBezTo>
                          <a:pt x="778764" y="322231"/>
                          <a:pt x="717042" y="303657"/>
                          <a:pt x="650748" y="303657"/>
                        </a:cubicBezTo>
                        <a:cubicBezTo>
                          <a:pt x="460343" y="303657"/>
                          <a:pt x="306229" y="456533"/>
                          <a:pt x="306229" y="645128"/>
                        </a:cubicBezTo>
                        <a:cubicBezTo>
                          <a:pt x="306229" y="833723"/>
                          <a:pt x="460343" y="986885"/>
                          <a:pt x="650748" y="986885"/>
                        </a:cubicBezTo>
                        <a:cubicBezTo>
                          <a:pt x="806863" y="986885"/>
                          <a:pt x="937832" y="886111"/>
                          <a:pt x="980408" y="745141"/>
                        </a:cubicBezTo>
                        <a:lnTo>
                          <a:pt x="1173766" y="118205"/>
                        </a:lnTo>
                        <a:cubicBezTo>
                          <a:pt x="1193387" y="56959"/>
                          <a:pt x="1252157" y="12573"/>
                          <a:pt x="1320165" y="12573"/>
                        </a:cubicBezTo>
                        <a:lnTo>
                          <a:pt x="1907477" y="12573"/>
                        </a:lnTo>
                        <a:cubicBezTo>
                          <a:pt x="1991868" y="12573"/>
                          <a:pt x="2060543" y="80486"/>
                          <a:pt x="2060543" y="164402"/>
                        </a:cubicBezTo>
                        <a:cubicBezTo>
                          <a:pt x="2060543" y="248317"/>
                          <a:pt x="1991963" y="316135"/>
                          <a:pt x="1907477" y="316135"/>
                        </a:cubicBezTo>
                        <a:lnTo>
                          <a:pt x="1479995" y="316135"/>
                        </a:lnTo>
                        <a:cubicBezTo>
                          <a:pt x="1452086" y="316135"/>
                          <a:pt x="1427988" y="334137"/>
                          <a:pt x="1419511" y="358902"/>
                        </a:cubicBezTo>
                        <a:lnTo>
                          <a:pt x="1273683" y="831723"/>
                        </a:lnTo>
                        <a:cubicBezTo>
                          <a:pt x="1193006" y="1096994"/>
                          <a:pt x="944499" y="1290066"/>
                          <a:pt x="650748" y="1290066"/>
                        </a:cubicBezTo>
                        <a:cubicBezTo>
                          <a:pt x="291179" y="1290257"/>
                          <a:pt x="0" y="1001459"/>
                          <a:pt x="0" y="645033"/>
                        </a:cubicBezTo>
                        <a:cubicBezTo>
                          <a:pt x="0" y="288608"/>
                          <a:pt x="291179" y="0"/>
                          <a:pt x="650653" y="0"/>
                        </a:cubicBezTo>
                        <a:cubicBezTo>
                          <a:pt x="776383" y="0"/>
                          <a:pt x="893636" y="35243"/>
                          <a:pt x="993362" y="96679"/>
                        </a:cubicBezTo>
                      </a:path>
                    </a:pathLst>
                  </a:custGeom>
                  <a:solidFill>
                    <a:schemeClr val="bg1"/>
                  </a:solidFill>
                  <a:ln w="9525" cap="flat">
                    <a:noFill/>
                    <a:prstDash val="solid"/>
                    <a:miter/>
                  </a:ln>
                </xdr:spPr>
                <xdr:txBody>
                  <a:bodyPr wrap="square" rtlCol="0" anchor="ctr"/>
                  <a:lstStyle>
                    <a:defPPr>
                      <a:defRPr lang="pt-BR"/>
                    </a:defPPr>
                    <a:lvl1pPr marL="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endParaRPr lang="pt-BR"/>
                  </a:p>
                </xdr:txBody>
              </xdr:sp>
              <xdr:sp macro="" textlink="">
                <xdr:nvSpPr>
                  <xdr:cNvPr id="193" name="Forma Livre: Forma 35">
                    <a:extLst>
                      <a:ext uri="{FF2B5EF4-FFF2-40B4-BE49-F238E27FC236}">
                        <a16:creationId xmlns:a16="http://schemas.microsoft.com/office/drawing/2014/main" id="{DDA6130E-29DD-2D66-7AEA-A928B864D849}"/>
                      </a:ext>
                    </a:extLst>
                  </xdr:cNvPr>
                  <xdr:cNvSpPr/>
                </xdr:nvSpPr>
                <xdr:spPr>
                  <a:xfrm>
                    <a:off x="7363207" y="543218"/>
                    <a:ext cx="2200941" cy="1290192"/>
                  </a:xfrm>
                  <a:custGeom>
                    <a:avLst/>
                    <a:gdLst>
                      <a:gd name="connsiteX0" fmla="*/ 640175 w 2200941"/>
                      <a:gd name="connsiteY0" fmla="*/ 929576 h 1290192"/>
                      <a:gd name="connsiteX1" fmla="*/ 640366 w 2200941"/>
                      <a:gd name="connsiteY1" fmla="*/ 929005 h 1290192"/>
                      <a:gd name="connsiteX2" fmla="*/ 892683 w 2200941"/>
                      <a:gd name="connsiteY2" fmla="*/ 109855 h 1290192"/>
                      <a:gd name="connsiteX3" fmla="*/ 1039654 w 2200941"/>
                      <a:gd name="connsiteY3" fmla="*/ 508 h 1290192"/>
                      <a:gd name="connsiteX4" fmla="*/ 1053560 w 2200941"/>
                      <a:gd name="connsiteY4" fmla="*/ 127 h 1290192"/>
                      <a:gd name="connsiteX5" fmla="*/ 1071943 w 2200941"/>
                      <a:gd name="connsiteY5" fmla="*/ 127 h 1290192"/>
                      <a:gd name="connsiteX6" fmla="*/ 1217962 w 2200941"/>
                      <a:gd name="connsiteY6" fmla="*/ 106807 h 1290192"/>
                      <a:gd name="connsiteX7" fmla="*/ 1391984 w 2200941"/>
                      <a:gd name="connsiteY7" fmla="*/ 671735 h 1290192"/>
                      <a:gd name="connsiteX8" fmla="*/ 1564386 w 2200941"/>
                      <a:gd name="connsiteY8" fmla="*/ 111855 h 1290192"/>
                      <a:gd name="connsiteX9" fmla="*/ 1711928 w 2200941"/>
                      <a:gd name="connsiteY9" fmla="*/ 603 h 1290192"/>
                      <a:gd name="connsiteX10" fmla="*/ 1725930 w 2200941"/>
                      <a:gd name="connsiteY10" fmla="*/ 413 h 1290192"/>
                      <a:gd name="connsiteX11" fmla="*/ 1744027 w 2200941"/>
                      <a:gd name="connsiteY11" fmla="*/ 603 h 1290192"/>
                      <a:gd name="connsiteX12" fmla="*/ 1890522 w 2200941"/>
                      <a:gd name="connsiteY12" fmla="*/ 107283 h 1290192"/>
                      <a:gd name="connsiteX13" fmla="*/ 2193322 w 2200941"/>
                      <a:gd name="connsiteY13" fmla="*/ 1091121 h 1290192"/>
                      <a:gd name="connsiteX14" fmla="*/ 2200942 w 2200941"/>
                      <a:gd name="connsiteY14" fmla="*/ 1138365 h 1290192"/>
                      <a:gd name="connsiteX15" fmla="*/ 2047780 w 2200941"/>
                      <a:gd name="connsiteY15" fmla="*/ 1290098 h 1290192"/>
                      <a:gd name="connsiteX16" fmla="*/ 1901476 w 2200941"/>
                      <a:gd name="connsiteY16" fmla="*/ 1183418 h 1290192"/>
                      <a:gd name="connsiteX17" fmla="*/ 1727930 w 2200941"/>
                      <a:gd name="connsiteY17" fmla="*/ 620109 h 1290192"/>
                      <a:gd name="connsiteX18" fmla="*/ 1553718 w 2200941"/>
                      <a:gd name="connsiteY18" fmla="*/ 1185609 h 1290192"/>
                      <a:gd name="connsiteX19" fmla="*/ 1408081 w 2200941"/>
                      <a:gd name="connsiteY19" fmla="*/ 1290193 h 1290192"/>
                      <a:gd name="connsiteX20" fmla="*/ 1389602 w 2200941"/>
                      <a:gd name="connsiteY20" fmla="*/ 1290193 h 1290192"/>
                      <a:gd name="connsiteX21" fmla="*/ 1375601 w 2200941"/>
                      <a:gd name="connsiteY21" fmla="*/ 1289812 h 1290192"/>
                      <a:gd name="connsiteX22" fmla="*/ 1229582 w 2200941"/>
                      <a:gd name="connsiteY22" fmla="*/ 1183513 h 1290192"/>
                      <a:gd name="connsiteX23" fmla="*/ 1055846 w 2200941"/>
                      <a:gd name="connsiteY23" fmla="*/ 619443 h 1290192"/>
                      <a:gd name="connsiteX24" fmla="*/ 886873 w 2200941"/>
                      <a:gd name="connsiteY24" fmla="*/ 1167702 h 1290192"/>
                      <a:gd name="connsiteX25" fmla="*/ 740188 w 2200941"/>
                      <a:gd name="connsiteY25" fmla="*/ 1276953 h 1290192"/>
                      <a:gd name="connsiteX26" fmla="*/ 152971 w 2200941"/>
                      <a:gd name="connsiteY26" fmla="*/ 1276953 h 1290192"/>
                      <a:gd name="connsiteX27" fmla="*/ 0 w 2200941"/>
                      <a:gd name="connsiteY27" fmla="*/ 1125887 h 1290192"/>
                      <a:gd name="connsiteX28" fmla="*/ 153162 w 2200941"/>
                      <a:gd name="connsiteY28" fmla="*/ 974153 h 1290192"/>
                      <a:gd name="connsiteX29" fmla="*/ 579310 w 2200941"/>
                      <a:gd name="connsiteY29" fmla="*/ 974153 h 1290192"/>
                      <a:gd name="connsiteX30" fmla="*/ 640175 w 2200941"/>
                      <a:gd name="connsiteY30" fmla="*/ 929767 h 1290192"/>
                    </a:gdLst>
                    <a:ahLst/>
                    <a:cxnLst>
                      <a:cxn ang="0">
                        <a:pos x="connsiteX0" y="connsiteY0"/>
                      </a:cxn>
                      <a:cxn ang="0">
                        <a:pos x="connsiteX1" y="connsiteY1"/>
                      </a:cxn>
                      <a:cxn ang="0">
                        <a:pos x="connsiteX2" y="connsiteY2"/>
                      </a:cxn>
                      <a:cxn ang="0">
                        <a:pos x="connsiteX3" y="connsiteY3"/>
                      </a:cxn>
                      <a:cxn ang="0">
                        <a:pos x="connsiteX4" y="connsiteY4"/>
                      </a:cxn>
                      <a:cxn ang="0">
                        <a:pos x="connsiteX5" y="connsiteY5"/>
                      </a:cxn>
                      <a:cxn ang="0">
                        <a:pos x="connsiteX6" y="connsiteY6"/>
                      </a:cxn>
                      <a:cxn ang="0">
                        <a:pos x="connsiteX7" y="connsiteY7"/>
                      </a:cxn>
                      <a:cxn ang="0">
                        <a:pos x="connsiteX8" y="connsiteY8"/>
                      </a:cxn>
                      <a:cxn ang="0">
                        <a:pos x="connsiteX9" y="connsiteY9"/>
                      </a:cxn>
                      <a:cxn ang="0">
                        <a:pos x="connsiteX10" y="connsiteY10"/>
                      </a:cxn>
                      <a:cxn ang="0">
                        <a:pos x="connsiteX11" y="connsiteY11"/>
                      </a:cxn>
                      <a:cxn ang="0">
                        <a:pos x="connsiteX12" y="connsiteY12"/>
                      </a:cxn>
                      <a:cxn ang="0">
                        <a:pos x="connsiteX13" y="connsiteY13"/>
                      </a:cxn>
                      <a:cxn ang="0">
                        <a:pos x="connsiteX14" y="connsiteY14"/>
                      </a:cxn>
                      <a:cxn ang="0">
                        <a:pos x="connsiteX15" y="connsiteY15"/>
                      </a:cxn>
                      <a:cxn ang="0">
                        <a:pos x="connsiteX16" y="connsiteY16"/>
                      </a:cxn>
                      <a:cxn ang="0">
                        <a:pos x="connsiteX17" y="connsiteY17"/>
                      </a:cxn>
                      <a:cxn ang="0">
                        <a:pos x="connsiteX18" y="connsiteY18"/>
                      </a:cxn>
                      <a:cxn ang="0">
                        <a:pos x="connsiteX19" y="connsiteY19"/>
                      </a:cxn>
                      <a:cxn ang="0">
                        <a:pos x="connsiteX20" y="connsiteY20"/>
                      </a:cxn>
                      <a:cxn ang="0">
                        <a:pos x="connsiteX21" y="connsiteY21"/>
                      </a:cxn>
                      <a:cxn ang="0">
                        <a:pos x="connsiteX22" y="connsiteY22"/>
                      </a:cxn>
                      <a:cxn ang="0">
                        <a:pos x="connsiteX23" y="connsiteY23"/>
                      </a:cxn>
                      <a:cxn ang="0">
                        <a:pos x="connsiteX24" y="connsiteY24"/>
                      </a:cxn>
                      <a:cxn ang="0">
                        <a:pos x="connsiteX25" y="connsiteY25"/>
                      </a:cxn>
                      <a:cxn ang="0">
                        <a:pos x="connsiteX26" y="connsiteY26"/>
                      </a:cxn>
                      <a:cxn ang="0">
                        <a:pos x="connsiteX27" y="connsiteY27"/>
                      </a:cxn>
                      <a:cxn ang="0">
                        <a:pos x="connsiteX28" y="connsiteY28"/>
                      </a:cxn>
                      <a:cxn ang="0">
                        <a:pos x="connsiteX29" y="connsiteY29"/>
                      </a:cxn>
                      <a:cxn ang="0">
                        <a:pos x="connsiteX30" y="connsiteY30"/>
                      </a:cxn>
                    </a:cxnLst>
                    <a:rect l="l" t="t" r="r" b="b"/>
                    <a:pathLst>
                      <a:path w="2200941" h="1290192">
                        <a:moveTo>
                          <a:pt x="640175" y="929576"/>
                        </a:moveTo>
                        <a:lnTo>
                          <a:pt x="640366" y="929005"/>
                        </a:lnTo>
                        <a:lnTo>
                          <a:pt x="892683" y="109855"/>
                        </a:lnTo>
                        <a:cubicBezTo>
                          <a:pt x="911257" y="46704"/>
                          <a:pt x="969931" y="508"/>
                          <a:pt x="1039654" y="508"/>
                        </a:cubicBezTo>
                        <a:cubicBezTo>
                          <a:pt x="1044416" y="508"/>
                          <a:pt x="1048036" y="127"/>
                          <a:pt x="1053560" y="127"/>
                        </a:cubicBezTo>
                        <a:cubicBezTo>
                          <a:pt x="1060799" y="-159"/>
                          <a:pt x="1065752" y="127"/>
                          <a:pt x="1071943" y="127"/>
                        </a:cubicBezTo>
                        <a:cubicBezTo>
                          <a:pt x="1140523" y="127"/>
                          <a:pt x="1198531" y="45085"/>
                          <a:pt x="1217962" y="106807"/>
                        </a:cubicBezTo>
                        <a:lnTo>
                          <a:pt x="1391984" y="671735"/>
                        </a:lnTo>
                        <a:lnTo>
                          <a:pt x="1564386" y="111855"/>
                        </a:lnTo>
                        <a:cubicBezTo>
                          <a:pt x="1582579" y="47943"/>
                          <a:pt x="1641729" y="603"/>
                          <a:pt x="1711928" y="603"/>
                        </a:cubicBezTo>
                        <a:cubicBezTo>
                          <a:pt x="1716595" y="603"/>
                          <a:pt x="1720405" y="413"/>
                          <a:pt x="1725930" y="413"/>
                        </a:cubicBezTo>
                        <a:cubicBezTo>
                          <a:pt x="1732883" y="413"/>
                          <a:pt x="1737836" y="603"/>
                          <a:pt x="1744027" y="603"/>
                        </a:cubicBezTo>
                        <a:cubicBezTo>
                          <a:pt x="1812798" y="603"/>
                          <a:pt x="1870805" y="45466"/>
                          <a:pt x="1890522" y="107283"/>
                        </a:cubicBezTo>
                        <a:lnTo>
                          <a:pt x="2193322" y="1091121"/>
                        </a:lnTo>
                        <a:cubicBezTo>
                          <a:pt x="2198275" y="1105980"/>
                          <a:pt x="2200942" y="1121886"/>
                          <a:pt x="2200942" y="1138365"/>
                        </a:cubicBezTo>
                        <a:cubicBezTo>
                          <a:pt x="2200942" y="1222280"/>
                          <a:pt x="2132457" y="1290098"/>
                          <a:pt x="2047780" y="1290098"/>
                        </a:cubicBezTo>
                        <a:cubicBezTo>
                          <a:pt x="1979200" y="1290098"/>
                          <a:pt x="1920907" y="1245330"/>
                          <a:pt x="1901476" y="1183418"/>
                        </a:cubicBezTo>
                        <a:lnTo>
                          <a:pt x="1727930" y="620109"/>
                        </a:lnTo>
                        <a:lnTo>
                          <a:pt x="1553718" y="1185609"/>
                        </a:lnTo>
                        <a:cubicBezTo>
                          <a:pt x="1532763" y="1244378"/>
                          <a:pt x="1474946" y="1290193"/>
                          <a:pt x="1408081" y="1290193"/>
                        </a:cubicBezTo>
                        <a:lnTo>
                          <a:pt x="1389602" y="1290193"/>
                        </a:lnTo>
                        <a:cubicBezTo>
                          <a:pt x="1384173" y="1289907"/>
                          <a:pt x="1380363" y="1289812"/>
                          <a:pt x="1375601" y="1289812"/>
                        </a:cubicBezTo>
                        <a:cubicBezTo>
                          <a:pt x="1307020" y="1289812"/>
                          <a:pt x="1249204" y="1245140"/>
                          <a:pt x="1229582" y="1183513"/>
                        </a:cubicBezTo>
                        <a:lnTo>
                          <a:pt x="1055846" y="619443"/>
                        </a:lnTo>
                        <a:lnTo>
                          <a:pt x="886873" y="1167702"/>
                        </a:lnTo>
                        <a:cubicBezTo>
                          <a:pt x="868299" y="1230852"/>
                          <a:pt x="809530" y="1276953"/>
                          <a:pt x="740188" y="1276953"/>
                        </a:cubicBezTo>
                        <a:lnTo>
                          <a:pt x="152971" y="1276953"/>
                        </a:lnTo>
                        <a:cubicBezTo>
                          <a:pt x="68485" y="1276953"/>
                          <a:pt x="0" y="1209897"/>
                          <a:pt x="0" y="1125887"/>
                        </a:cubicBezTo>
                        <a:cubicBezTo>
                          <a:pt x="0" y="1041876"/>
                          <a:pt x="68485" y="974153"/>
                          <a:pt x="153162" y="974153"/>
                        </a:cubicBezTo>
                        <a:lnTo>
                          <a:pt x="579310" y="974153"/>
                        </a:lnTo>
                        <a:cubicBezTo>
                          <a:pt x="607790" y="974153"/>
                          <a:pt x="632174" y="955580"/>
                          <a:pt x="640175" y="929767"/>
                        </a:cubicBezTo>
                      </a:path>
                    </a:pathLst>
                  </a:custGeom>
                  <a:solidFill>
                    <a:schemeClr val="bg1"/>
                  </a:solidFill>
                  <a:ln w="9525" cap="flat">
                    <a:noFill/>
                    <a:prstDash val="solid"/>
                    <a:miter/>
                  </a:ln>
                </xdr:spPr>
                <xdr:txBody>
                  <a:bodyPr wrap="square" rtlCol="0" anchor="ctr"/>
                  <a:lstStyle>
                    <a:defPPr>
                      <a:defRPr lang="pt-BR"/>
                    </a:defPPr>
                    <a:lvl1pPr marL="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algn="l" defTabSz="914400" rtl="0" eaLnBrk="1" latinLnBrk="0" hangingPunct="1">
                      <a:defRPr sz="1800" kern="12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endParaRPr lang="pt-BR"/>
                  </a:p>
                </xdr:txBody>
              </xdr:sp>
            </xdr:grpSp>
          </xdr:grpSp>
        </xdr:grpSp>
        <xdr:sp macro="" textlink="">
          <xdr:nvSpPr>
            <xdr:cNvPr id="194" name="CaixaDeTexto 24">
              <a:extLst>
                <a:ext uri="{FF2B5EF4-FFF2-40B4-BE49-F238E27FC236}">
                  <a16:creationId xmlns:a16="http://schemas.microsoft.com/office/drawing/2014/main" id="{D9CEF7F6-6495-45C0-9A9E-F169CC8C3290}"/>
                </a:ext>
                <a:ext uri="{147F2762-F138-4A5C-976F-8EAC2B608ADB}">
                  <a16:predDERef xmlns:a16="http://schemas.microsoft.com/office/drawing/2014/main" pred="{00000000-0008-0000-0000-000021000000}"/>
                </a:ext>
              </a:extLst>
            </xdr:cNvPr>
            <xdr:cNvSpPr txBox="1"/>
          </xdr:nvSpPr>
          <xdr:spPr>
            <a:xfrm>
              <a:off x="3201039" y="90534"/>
              <a:ext cx="11589924" cy="95721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marL="0" indent="0" algn="ctr"/>
              <a:r>
                <a:rPr lang="pt-BR" sz="2800" b="1">
                  <a:solidFill>
                    <a:schemeClr val="bg1"/>
                  </a:solidFill>
                  <a:latin typeface="+mj-lt"/>
                  <a:ea typeface="+mj-lt"/>
                  <a:cs typeface="+mj-lt"/>
                </a:rPr>
                <a:t> REVENUE</a:t>
              </a:r>
              <a:endParaRPr lang="en-US" sz="2800" b="1">
                <a:solidFill>
                  <a:schemeClr val="bg1"/>
                </a:solidFill>
                <a:latin typeface="+mj-lt"/>
                <a:ea typeface="+mj-lt"/>
                <a:cs typeface="+mj-lt"/>
              </a:endParaRPr>
            </a:p>
          </xdr:txBody>
        </xdr:sp>
      </xdr:grpSp>
      <xdr:grpSp>
        <xdr:nvGrpSpPr>
          <xdr:cNvPr id="195" name="Agrupar 3">
            <a:extLst>
              <a:ext uri="{FF2B5EF4-FFF2-40B4-BE49-F238E27FC236}">
                <a16:creationId xmlns:a16="http://schemas.microsoft.com/office/drawing/2014/main" id="{20B2E676-0FE1-4B2E-A8E1-AA37C253D58F}"/>
              </a:ext>
            </a:extLst>
          </xdr:cNvPr>
          <xdr:cNvGrpSpPr/>
        </xdr:nvGrpSpPr>
        <xdr:grpSpPr>
          <a:xfrm>
            <a:off x="149678" y="476250"/>
            <a:ext cx="3564066" cy="264114"/>
            <a:chOff x="178609" y="635455"/>
            <a:chExt cx="3564066" cy="264114"/>
          </a:xfrm>
        </xdr:grpSpPr>
        <xdr:sp macro="" textlink="">
          <xdr:nvSpPr>
            <xdr:cNvPr id="196" name="CaixaDeTexto 10">
              <a:extLst>
                <a:ext uri="{FF2B5EF4-FFF2-40B4-BE49-F238E27FC236}">
                  <a16:creationId xmlns:a16="http://schemas.microsoft.com/office/drawing/2014/main" id="{EF02329E-2119-3F67-C6B5-BE787C264B90}"/>
                </a:ext>
              </a:extLst>
            </xdr:cNvPr>
            <xdr:cNvSpPr txBox="1"/>
          </xdr:nvSpPr>
          <xdr:spPr>
            <a:xfrm>
              <a:off x="178609" y="635455"/>
              <a:ext cx="3564066" cy="188485"/>
            </a:xfrm>
            <a:prstGeom prst="rect">
              <a:avLst/>
            </a:prstGeom>
            <a:noFill/>
          </xdr:spPr>
          <xdr:txBody>
            <a:bodyPr wrap="square">
              <a:no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rtl="0"/>
              <a:r>
                <a:rPr kumimoji="0" lang="en-US" sz="2000" b="1" i="0" u="none" strike="noStrike" kern="0" cap="none" spc="0" normalizeH="0" baseline="0">
                  <a:ln>
                    <a:noFill/>
                  </a:ln>
                  <a:solidFill>
                    <a:srgbClr val="006C21"/>
                  </a:solidFill>
                  <a:effectLst/>
                  <a:uLnTx/>
                  <a:uFillTx/>
                  <a:latin typeface="Bradley Hand ITC" panose="03070402050302030203" pitchFamily="66" charset="0"/>
                  <a:cs typeface="Dreaming Outloud Script Pro" panose="020B0604020202020204" pitchFamily="66" charset="0"/>
                </a:rPr>
                <a:t>Transf    rming lives   </a:t>
              </a:r>
            </a:p>
            <a:p>
              <a:pPr rtl="0"/>
              <a:r>
                <a:rPr kumimoji="0" lang="en-US" sz="2000" b="1" i="0" u="none" strike="noStrike" kern="0" cap="none" spc="0" normalizeH="0" baseline="0">
                  <a:ln>
                    <a:noFill/>
                  </a:ln>
                  <a:solidFill>
                    <a:srgbClr val="006C21"/>
                  </a:solidFill>
                  <a:effectLst/>
                  <a:uLnTx/>
                  <a:uFillTx/>
                  <a:latin typeface="Bradley Hand ITC" panose="03070402050302030203" pitchFamily="66" charset="0"/>
                  <a:cs typeface="Dreaming Outloud Script Pro" panose="020B0604020202020204" pitchFamily="66" charset="0"/>
                </a:rPr>
                <a:t>with our energy</a:t>
              </a:r>
              <a:endParaRPr lang="en-US" sz="2000" b="1" kern="0">
                <a:solidFill>
                  <a:srgbClr val="006C21"/>
                </a:solidFill>
                <a:latin typeface="Bradley Hand ITC" panose="03070402050302030203" pitchFamily="66" charset="0"/>
                <a:cs typeface="Dreaming Outloud Script Pro" panose="020B0604020202020204" pitchFamily="66" charset="0"/>
              </a:endParaRPr>
            </a:p>
          </xdr:txBody>
        </xdr:sp>
        <xdr:pic>
          <xdr:nvPicPr>
            <xdr:cNvPr id="197" name="Imagem 8">
              <a:extLst>
                <a:ext uri="{FF2B5EF4-FFF2-40B4-BE49-F238E27FC236}">
                  <a16:creationId xmlns:a16="http://schemas.microsoft.com/office/drawing/2014/main" id="{608B98BF-6F74-FF60-204C-82084312E233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>
              <a:extLst>
                <a:ext uri="{BEBA8EAE-BF5A-486C-A8C5-ECC9F3942E4B}">
                  <a14:imgProps xmlns:a14="http://schemas.microsoft.com/office/drawing/2010/main">
                    <a14:imgLayer r:embed="rId3">
                      <a14:imgEffect>
                        <a14:backgroundRemoval t="10000" b="90000" l="10000" r="90000">
                          <a14:foregroundMark x1="66667" y1="19048" x2="63636" y2="23810"/>
                          <a14:foregroundMark x1="51515" y1="23810" x2="54545" y2="80952"/>
                          <a14:foregroundMark x1="87879" y1="42857" x2="15152" y2="38095"/>
                        </a14:backgroundRemoval>
                      </a14:imgEffect>
                    </a14:imgLayer>
                  </a14:imgProps>
                </a:ext>
              </a:extLst>
            </a:blip>
            <a:stretch>
              <a:fillRect/>
            </a:stretch>
          </xdr:blipFill>
          <xdr:spPr>
            <a:xfrm flipH="1">
              <a:off x="1201167" y="792609"/>
              <a:ext cx="102531" cy="101329"/>
            </a:xfrm>
            <a:prstGeom prst="rect">
              <a:avLst/>
            </a:prstGeom>
          </xdr:spPr>
        </xdr:pic>
        <xdr:sp macro="" textlink="">
          <xdr:nvSpPr>
            <xdr:cNvPr id="198" name="Retângulo: Cantos Arredondados 9">
              <a:extLst>
                <a:ext uri="{FF2B5EF4-FFF2-40B4-BE49-F238E27FC236}">
                  <a16:creationId xmlns:a16="http://schemas.microsoft.com/office/drawing/2014/main" id="{C51CD570-ED2A-E988-DBE6-17DC1D060571}"/>
                </a:ext>
              </a:extLst>
            </xdr:cNvPr>
            <xdr:cNvSpPr/>
          </xdr:nvSpPr>
          <xdr:spPr>
            <a:xfrm>
              <a:off x="1097054" y="782934"/>
              <a:ext cx="215396" cy="116635"/>
            </a:xfrm>
            <a:prstGeom prst="roundRect">
              <a:avLst>
                <a:gd name="adj" fmla="val 42451"/>
              </a:avLst>
            </a:prstGeom>
            <a:noFill/>
            <a:ln w="12700" cap="flat" cmpd="sng" algn="ctr">
              <a:solidFill>
                <a:srgbClr val="006C21"/>
              </a:solidFill>
              <a:prstDash val="solid"/>
              <a:miter lim="800000"/>
            </a:ln>
            <a:effectLst/>
          </xdr:spPr>
          <xdr:txBody>
            <a:bodyPr wrap="square" rtlCol="0" anchor="ctr"/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en-US" sz="1100" b="0" i="0" u="none" strike="noStrike" kern="0" cap="none" spc="0" normalizeH="0" baseline="0">
                <a:ln>
                  <a:noFill/>
                </a:ln>
                <a:solidFill>
                  <a:srgbClr val="003300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</xdr:grpSp>
      <xdr:grpSp>
        <xdr:nvGrpSpPr>
          <xdr:cNvPr id="199" name="Agrupar 16">
            <a:extLst>
              <a:ext uri="{FF2B5EF4-FFF2-40B4-BE49-F238E27FC236}">
                <a16:creationId xmlns:a16="http://schemas.microsoft.com/office/drawing/2014/main" id="{C06BF943-4EF7-4B68-AD88-CFF92DDE5CF0}"/>
              </a:ext>
            </a:extLst>
          </xdr:cNvPr>
          <xdr:cNvGrpSpPr/>
        </xdr:nvGrpSpPr>
        <xdr:grpSpPr>
          <a:xfrm>
            <a:off x="10463893" y="312964"/>
            <a:ext cx="1156608" cy="978590"/>
            <a:chOff x="8023397" y="421255"/>
            <a:chExt cx="1087484" cy="747926"/>
          </a:xfrm>
        </xdr:grpSpPr>
        <xdr:sp macro="" textlink="">
          <xdr:nvSpPr>
            <xdr:cNvPr id="200" name="Seta para a Direita 10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AFA6E753-39F2-D739-F33B-48D938614280}"/>
                </a:ext>
              </a:extLst>
            </xdr:cNvPr>
            <xdr:cNvSpPr/>
          </xdr:nvSpPr>
          <xdr:spPr>
            <a:xfrm rot="10800000">
              <a:off x="8023397" y="421255"/>
              <a:ext cx="696828" cy="376116"/>
            </a:xfrm>
            <a:prstGeom prst="rightArrow">
              <a:avLst>
                <a:gd name="adj1" fmla="val 53502"/>
                <a:gd name="adj2" fmla="val 45694"/>
              </a:avLst>
            </a:prstGeom>
            <a:solidFill>
              <a:srgbClr val="B8E53E"/>
            </a:solidFill>
            <a:ln w="9525" cap="flat" cmpd="sng" algn="ctr">
              <a:solidFill>
                <a:srgbClr val="00744D"/>
              </a:solidFill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1050" b="0" i="0" u="none" strike="noStrike" kern="0" cap="none" spc="0" normalizeH="0" baseline="0" noProof="0">
                <a:ln>
                  <a:noFill/>
                </a:ln>
                <a:solidFill>
                  <a:sysClr val="window" lastClr="FFFFFF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  <xdr:sp macro="" textlink="">
          <xdr:nvSpPr>
            <xdr:cNvPr id="201" name="Retângulo Arredondado 9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F65FC03E-4DD3-8107-2A15-55DA364C4A92}"/>
                </a:ext>
              </a:extLst>
            </xdr:cNvPr>
            <xdr:cNvSpPr/>
          </xdr:nvSpPr>
          <xdr:spPr>
            <a:xfrm>
              <a:off x="8091654" y="474590"/>
              <a:ext cx="1019227" cy="694591"/>
            </a:xfrm>
            <a:prstGeom prst="roundRect">
              <a:avLst>
                <a:gd name="adj" fmla="val 9474"/>
              </a:avLst>
            </a:prstGeom>
            <a:noFill/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1"/>
            </a:fontRef>
          </xdr:style>
          <xdr:txBody>
            <a:bodyPr vertOverflow="clip" horzOverflow="clip" rtlCol="0" anchor="t"/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pt-BR" sz="1200" b="1" i="0" u="none" strike="noStrike" kern="0" cap="none" spc="0" normalizeH="0" baseline="0">
                  <a:ln>
                    <a:noFill/>
                  </a:ln>
                  <a:solidFill>
                    <a:srgbClr val="00744D"/>
                  </a:solidFill>
                  <a:effectLst/>
                  <a:uLnTx/>
                  <a:uFillTx/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INDEX</a:t>
              </a:r>
              <a:endParaRPr kumimoji="0" lang="pt-BR" sz="800" b="1" i="0" u="none" strike="noStrike" kern="0" cap="none" spc="0" normalizeH="0" baseline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  <a:p>
              <a:pPr marL="0" marR="0" lvl="0" indent="0" algn="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pt-BR" sz="800" b="1" i="0" u="none" strike="noStrike" kern="0" cap="none" spc="0" normalizeH="0" baseline="0" noProof="0">
                <a:ln>
                  <a:noFill/>
                </a:ln>
                <a:solidFill>
                  <a:srgbClr val="00744D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</xdr:txBody>
        </xdr:sp>
      </xdr:grp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c055894\AppData\Local\Microsoft\Windows\INetCache\Content.Outlook\Y1YZNJJ9\teste_atualizado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ol pot inst"/>
      <sheetName val="Evol GF"/>
      <sheetName val="16032020"/>
      <sheetName val="10022020"/>
      <sheetName val="resumo"/>
      <sheetName val="06122019"/>
      <sheetName val="21082019"/>
      <sheetName val="23072019"/>
      <sheetName val="05062019"/>
      <sheetName val="01052019"/>
      <sheetName val="11012019"/>
      <sheetName val="31122018 (2)"/>
      <sheetName val="31122017 (2)"/>
      <sheetName val="31122018"/>
      <sheetName val="20122018"/>
      <sheetName val="28112018"/>
      <sheetName val="01082018"/>
      <sheetName val="01062018"/>
      <sheetName val="01032018"/>
      <sheetName val="01012018"/>
      <sheetName val="01122017"/>
      <sheetName val="30102017"/>
      <sheetName val="27092017"/>
      <sheetName val="08092017"/>
      <sheetName val="19072017"/>
      <sheetName val="20042017"/>
      <sheetName val="31032017"/>
      <sheetName val="20F (3)"/>
      <sheetName val="31122016"/>
      <sheetName val="04112016"/>
      <sheetName val="05082016"/>
      <sheetName val="29062016"/>
      <sheetName val="18062016"/>
      <sheetName val="19052016"/>
      <sheetName val="28042016"/>
      <sheetName val="20042016"/>
      <sheetName val="13012016"/>
      <sheetName val="06012016"/>
      <sheetName val="01082015"/>
      <sheetName val="04032015"/>
      <sheetName val="27022015"/>
      <sheetName val="31122014"/>
      <sheetName val="14122014"/>
      <sheetName val="Power View2"/>
      <sheetName val="referência"/>
      <sheetName val="20F (2)"/>
      <sheetName val="20F"/>
      <sheetName val="Dow Jones 2018"/>
      <sheetName val="teste_atualizado1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txDef>
      <a:spPr>
        <a:noFill/>
        <a:ln w="9525" cmpd="sng">
          <a:noFill/>
        </a:ln>
      </a:spPr>
      <a:bodyPr vertOverflow="clip" horzOverflow="clip" wrap="square" rtlCol="0" anchor="ctr"/>
      <a:lstStyle>
        <a:defPPr marL="0" marR="0" indent="0" algn="ctr" defTabSz="914400" eaLnBrk="1" fontAlgn="auto" latinLnBrk="0" hangingPunct="1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sz="2800" b="1">
            <a:solidFill>
              <a:schemeClr val="bg1"/>
            </a:solidFill>
            <a:latin typeface="+mj-lt"/>
            <a:ea typeface="+mj-lt"/>
            <a:cs typeface="+mj-lt"/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/>
  <dimension ref="A1:O99"/>
  <sheetViews>
    <sheetView showGridLines="0" showRowColHeaders="0" zoomScale="160" zoomScaleNormal="160" workbookViewId="0">
      <selection activeCell="K46" sqref="K46"/>
    </sheetView>
  </sheetViews>
  <sheetFormatPr defaultColWidth="0" defaultRowHeight="15" zeroHeight="1" x14ac:dyDescent="0.25"/>
  <cols>
    <col min="1" max="1" width="7.42578125" style="1" customWidth="1"/>
    <col min="2" max="12" width="8.7109375" style="1" customWidth="1"/>
    <col min="13" max="13" width="13.42578125" style="1" customWidth="1"/>
    <col min="14" max="16384" width="13.42578125" style="1" hidden="1"/>
  </cols>
  <sheetData>
    <row r="1" spans="14:15" x14ac:dyDescent="0.25">
      <c r="N1" s="43"/>
      <c r="O1" s="43"/>
    </row>
    <row r="2" spans="14:15" x14ac:dyDescent="0.25">
      <c r="N2" s="43"/>
      <c r="O2" s="43"/>
    </row>
    <row r="3" spans="14:15" x14ac:dyDescent="0.25">
      <c r="N3" s="43"/>
      <c r="O3" s="43"/>
    </row>
    <row r="4" spans="14:15" x14ac:dyDescent="0.25">
      <c r="N4" s="43"/>
      <c r="O4" s="43"/>
    </row>
    <row r="5" spans="14:15" x14ac:dyDescent="0.25">
      <c r="N5" s="43"/>
      <c r="O5" s="43"/>
    </row>
    <row r="6" spans="14:15" x14ac:dyDescent="0.25">
      <c r="N6" s="43"/>
      <c r="O6" s="43"/>
    </row>
    <row r="7" spans="14:15" x14ac:dyDescent="0.25">
      <c r="N7" s="43"/>
      <c r="O7" s="43"/>
    </row>
    <row r="8" spans="14:15" x14ac:dyDescent="0.25">
      <c r="N8" s="43"/>
      <c r="O8" s="43"/>
    </row>
    <row r="9" spans="14:15" x14ac:dyDescent="0.25">
      <c r="N9" s="43"/>
      <c r="O9" s="43"/>
    </row>
    <row r="10" spans="14:15" x14ac:dyDescent="0.25">
      <c r="N10" s="43"/>
      <c r="O10" s="43"/>
    </row>
    <row r="11" spans="14:15" x14ac:dyDescent="0.25">
      <c r="N11" s="43"/>
      <c r="O11" s="43"/>
    </row>
    <row r="12" spans="14:15" x14ac:dyDescent="0.25">
      <c r="N12" s="43"/>
      <c r="O12" s="43"/>
    </row>
    <row r="13" spans="14:15" x14ac:dyDescent="0.25">
      <c r="N13" s="43"/>
      <c r="O13" s="43"/>
    </row>
    <row r="14" spans="14:15" x14ac:dyDescent="0.25">
      <c r="N14" s="43"/>
      <c r="O14" s="43"/>
    </row>
    <row r="15" spans="14:15" x14ac:dyDescent="0.25">
      <c r="N15" s="43"/>
      <c r="O15" s="43"/>
    </row>
    <row r="16" spans="14:15" x14ac:dyDescent="0.25">
      <c r="N16" s="43"/>
      <c r="O16" s="43"/>
    </row>
    <row r="17" spans="14:15" x14ac:dyDescent="0.25">
      <c r="N17" s="43"/>
      <c r="O17" s="43"/>
    </row>
    <row r="18" spans="14:15" x14ac:dyDescent="0.25">
      <c r="N18" s="43"/>
      <c r="O18" s="43"/>
    </row>
    <row r="19" spans="14:15" x14ac:dyDescent="0.25">
      <c r="N19" s="43"/>
      <c r="O19" s="43"/>
    </row>
    <row r="20" spans="14:15" x14ac:dyDescent="0.25">
      <c r="N20" s="43"/>
      <c r="O20" s="43"/>
    </row>
    <row r="21" spans="14:15" x14ac:dyDescent="0.25">
      <c r="N21" s="43"/>
      <c r="O21" s="43"/>
    </row>
    <row r="22" spans="14:15" x14ac:dyDescent="0.25">
      <c r="N22" s="43"/>
      <c r="O22" s="43"/>
    </row>
    <row r="23" spans="14:15" x14ac:dyDescent="0.25">
      <c r="N23" s="43"/>
      <c r="O23" s="43"/>
    </row>
    <row r="24" spans="14:15" x14ac:dyDescent="0.25">
      <c r="N24" s="43"/>
      <c r="O24" s="43"/>
    </row>
    <row r="25" spans="14:15" x14ac:dyDescent="0.25">
      <c r="N25" s="43"/>
      <c r="O25" s="43"/>
    </row>
    <row r="26" spans="14:15" x14ac:dyDescent="0.25">
      <c r="N26" s="43"/>
      <c r="O26" s="43"/>
    </row>
    <row r="27" spans="14:15" x14ac:dyDescent="0.25">
      <c r="N27" s="43"/>
      <c r="O27" s="43"/>
    </row>
    <row r="28" spans="14:15" x14ac:dyDescent="0.25">
      <c r="N28" s="43"/>
      <c r="O28" s="43"/>
    </row>
    <row r="29" spans="14:15" x14ac:dyDescent="0.25">
      <c r="N29" s="43"/>
      <c r="O29" s="43"/>
    </row>
    <row r="30" spans="14:15" x14ac:dyDescent="0.25">
      <c r="N30" s="43"/>
      <c r="O30" s="43"/>
    </row>
    <row r="31" spans="14:15" x14ac:dyDescent="0.25">
      <c r="N31" s="43"/>
      <c r="O31" s="43"/>
    </row>
    <row r="32" spans="14:15" x14ac:dyDescent="0.25">
      <c r="N32" s="43"/>
      <c r="O32" s="43"/>
    </row>
    <row r="33" spans="2:15" x14ac:dyDescent="0.25">
      <c r="N33" s="43"/>
      <c r="O33" s="43"/>
    </row>
    <row r="34" spans="2:15" x14ac:dyDescent="0.25">
      <c r="N34" s="43"/>
      <c r="O34" s="43"/>
    </row>
    <row r="35" spans="2:15" x14ac:dyDescent="0.25">
      <c r="N35" s="43"/>
      <c r="O35" s="43"/>
    </row>
    <row r="36" spans="2:15" hidden="1" x14ac:dyDescent="0.25"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</row>
    <row r="37" spans="2:15" hidden="1" x14ac:dyDescent="0.25"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</row>
    <row r="38" spans="2:15" hidden="1" x14ac:dyDescent="0.25"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</row>
    <row r="39" spans="2:15" hidden="1" x14ac:dyDescent="0.25"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</row>
    <row r="40" spans="2:15" hidden="1" x14ac:dyDescent="0.25"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</row>
    <row r="41" spans="2:15" hidden="1" x14ac:dyDescent="0.25"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</row>
    <row r="42" spans="2:15" hidden="1" x14ac:dyDescent="0.25"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</row>
    <row r="43" spans="2:15" hidden="1" x14ac:dyDescent="0.25"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</row>
    <row r="44" spans="2:15" hidden="1" x14ac:dyDescent="0.25"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</row>
    <row r="45" spans="2:15" hidden="1" x14ac:dyDescent="0.25"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</row>
    <row r="49" x14ac:dyDescent="0.25"/>
    <row r="50" x14ac:dyDescent="0.25"/>
    <row r="51" x14ac:dyDescent="0.25"/>
    <row r="52" x14ac:dyDescent="0.25"/>
    <row r="93" spans="5:5" hidden="1" x14ac:dyDescent="0.25">
      <c r="E93" s="43"/>
    </row>
    <row r="99" spans="4:4" hidden="1" x14ac:dyDescent="0.25">
      <c r="D99" s="43"/>
    </row>
  </sheetData>
  <pageMargins left="0.511811024" right="0.511811024" top="0.78740157499999996" bottom="0.78740157499999996" header="0.31496062000000002" footer="0.31496062000000002"/>
  <pageSetup paperSize="9" orientation="landscape" horizontalDpi="300" verticalDpi="300" r:id="rId1"/>
  <headerFooter>
    <oddFooter>&amp;R_x000D_&amp;1#&amp;"Calibri"&amp;10&amp;K000000 Classificação: Público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E26540-1FC5-4F3E-B349-1A76E40A9588}">
  <dimension ref="B5:AF42"/>
  <sheetViews>
    <sheetView showGridLines="0" showRowColHeaders="0" zoomScale="85" zoomScaleNormal="85" workbookViewId="0">
      <selection activeCell="K46" sqref="K46"/>
    </sheetView>
  </sheetViews>
  <sheetFormatPr defaultColWidth="8.7109375" defaultRowHeight="15" x14ac:dyDescent="0.25"/>
  <cols>
    <col min="1" max="1" width="9.85546875" customWidth="1"/>
    <col min="2" max="2" width="53" bestFit="1" customWidth="1"/>
    <col min="3" max="3" width="16.140625" customWidth="1"/>
    <col min="4" max="4" width="16.28515625" customWidth="1"/>
    <col min="5" max="11" width="14.42578125" customWidth="1"/>
    <col min="12" max="12" width="15.28515625" customWidth="1"/>
    <col min="13" max="14" width="14.5703125" customWidth="1"/>
    <col min="15" max="15" width="13.28515625" customWidth="1"/>
    <col min="16" max="16" width="12.28515625" customWidth="1"/>
    <col min="17" max="17" width="14" bestFit="1" customWidth="1"/>
    <col min="18" max="18" width="12" bestFit="1" customWidth="1"/>
    <col min="19" max="19" width="12.42578125" bestFit="1" customWidth="1"/>
    <col min="20" max="20" width="12.85546875" bestFit="1" customWidth="1"/>
    <col min="21" max="21" width="14" bestFit="1" customWidth="1"/>
    <col min="22" max="22" width="12.42578125" bestFit="1" customWidth="1"/>
    <col min="23" max="23" width="12" bestFit="1" customWidth="1"/>
    <col min="24" max="25" width="12.85546875" bestFit="1" customWidth="1"/>
    <col min="26" max="26" width="12.42578125" bestFit="1" customWidth="1"/>
    <col min="27" max="28" width="12" bestFit="1" customWidth="1"/>
    <col min="29" max="30" width="10.28515625" bestFit="1" customWidth="1"/>
    <col min="31" max="31" width="11.28515625" bestFit="1" customWidth="1"/>
    <col min="32" max="32" width="10.28515625" bestFit="1" customWidth="1"/>
  </cols>
  <sheetData>
    <row r="5" spans="2:32" ht="15" customHeight="1" x14ac:dyDescent="0.25"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P5" s="101"/>
      <c r="Q5" s="101"/>
      <c r="R5" s="13"/>
      <c r="S5" s="13"/>
      <c r="T5" s="13"/>
    </row>
    <row r="6" spans="2:32" ht="15" customHeight="1" x14ac:dyDescent="0.25"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P6" s="13"/>
      <c r="Q6" s="13"/>
      <c r="R6" s="13"/>
      <c r="S6" s="13"/>
      <c r="T6" s="13"/>
    </row>
    <row r="7" spans="2:32" ht="15" customHeight="1" x14ac:dyDescent="0.25"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P7" s="13"/>
      <c r="Q7" s="13"/>
      <c r="R7" s="13"/>
      <c r="S7" s="13"/>
      <c r="T7" s="13"/>
    </row>
    <row r="8" spans="2:32" ht="19.5" customHeight="1" x14ac:dyDescent="0.25">
      <c r="B8" s="16" t="s">
        <v>222</v>
      </c>
      <c r="C8" s="13"/>
      <c r="D8" s="13"/>
      <c r="J8" s="13"/>
      <c r="K8" s="13"/>
      <c r="L8" s="13"/>
      <c r="M8" s="13"/>
      <c r="N8" s="13"/>
      <c r="P8" s="101"/>
      <c r="Q8" s="101"/>
      <c r="R8" s="101"/>
      <c r="S8" s="101"/>
      <c r="T8" s="101"/>
      <c r="U8" s="101"/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</row>
    <row r="9" spans="2:32" ht="21" customHeight="1" x14ac:dyDescent="0.25">
      <c r="B9" s="461"/>
      <c r="C9" s="477" t="s">
        <v>610</v>
      </c>
      <c r="D9" s="477" t="s">
        <v>295</v>
      </c>
      <c r="F9" s="469" t="s">
        <v>608</v>
      </c>
      <c r="G9" s="469"/>
      <c r="H9" s="469"/>
      <c r="I9" s="469"/>
      <c r="J9" s="469"/>
      <c r="K9" s="469"/>
      <c r="L9" s="469"/>
      <c r="M9" s="469"/>
      <c r="N9" s="469"/>
      <c r="O9" s="469"/>
      <c r="P9" s="469"/>
      <c r="Q9" s="469"/>
      <c r="R9" s="469"/>
      <c r="S9" s="469"/>
      <c r="T9" s="469"/>
      <c r="U9" s="469"/>
      <c r="V9" s="469"/>
      <c r="W9" s="469"/>
      <c r="X9" s="469"/>
      <c r="Y9" s="469"/>
      <c r="Z9" s="469"/>
      <c r="AA9" s="469"/>
      <c r="AB9" s="469"/>
      <c r="AC9" s="469"/>
    </row>
    <row r="10" spans="2:32" ht="27.75" customHeight="1" x14ac:dyDescent="0.25">
      <c r="B10" s="476"/>
      <c r="C10" s="478"/>
      <c r="D10" s="478"/>
      <c r="F10" s="261" t="s">
        <v>312</v>
      </c>
      <c r="G10" s="261" t="s">
        <v>294</v>
      </c>
      <c r="H10" s="261" t="s">
        <v>295</v>
      </c>
      <c r="I10" s="261">
        <v>2024</v>
      </c>
      <c r="J10" s="261" t="s">
        <v>296</v>
      </c>
      <c r="K10" s="261" t="s">
        <v>297</v>
      </c>
      <c r="L10" s="261" t="s">
        <v>298</v>
      </c>
      <c r="M10" s="58">
        <v>2023</v>
      </c>
      <c r="N10" s="216" t="s">
        <v>299</v>
      </c>
      <c r="O10" s="58" t="s">
        <v>300</v>
      </c>
      <c r="P10" s="58" t="s">
        <v>301</v>
      </c>
      <c r="Q10" s="58">
        <v>2022</v>
      </c>
      <c r="R10" s="58" t="s">
        <v>302</v>
      </c>
      <c r="S10" s="58" t="s">
        <v>303</v>
      </c>
      <c r="T10" s="58" t="s">
        <v>304</v>
      </c>
      <c r="U10" s="58">
        <v>2021</v>
      </c>
      <c r="V10" s="58" t="s">
        <v>305</v>
      </c>
      <c r="W10" s="58" t="s">
        <v>306</v>
      </c>
      <c r="X10" s="58" t="s">
        <v>307</v>
      </c>
      <c r="Y10" s="58">
        <v>2020</v>
      </c>
      <c r="Z10" s="58" t="s">
        <v>308</v>
      </c>
      <c r="AA10" s="58" t="s">
        <v>309</v>
      </c>
      <c r="AB10" s="58" t="s">
        <v>310</v>
      </c>
      <c r="AC10" s="133" t="s">
        <v>648</v>
      </c>
    </row>
    <row r="11" spans="2:32" ht="24" customHeight="1" x14ac:dyDescent="0.25">
      <c r="B11" s="36" t="s">
        <v>195</v>
      </c>
      <c r="C11" s="105">
        <v>4915028</v>
      </c>
      <c r="D11" s="105">
        <v>4266626</v>
      </c>
      <c r="F11" s="105">
        <v>5200988</v>
      </c>
      <c r="G11" s="105">
        <v>5163067</v>
      </c>
      <c r="H11" s="105">
        <v>4547303</v>
      </c>
      <c r="I11" s="105">
        <v>4266626</v>
      </c>
      <c r="J11" s="105">
        <v>16693873</v>
      </c>
      <c r="K11" s="105">
        <v>4567101</v>
      </c>
      <c r="L11" s="105">
        <v>3693227</v>
      </c>
      <c r="M11" s="105">
        <v>3510632</v>
      </c>
      <c r="N11" s="105">
        <v>14648090</v>
      </c>
      <c r="O11" s="105">
        <v>3778480</v>
      </c>
      <c r="P11" s="105">
        <v>3468393</v>
      </c>
      <c r="Q11" s="105">
        <v>3444067</v>
      </c>
      <c r="R11" s="105">
        <v>14613985</v>
      </c>
      <c r="S11" s="105">
        <v>4125675</v>
      </c>
      <c r="T11" s="105">
        <v>3445961</v>
      </c>
      <c r="U11" s="105">
        <v>3103382</v>
      </c>
      <c r="V11" s="105">
        <v>16101254</v>
      </c>
      <c r="W11" s="105">
        <v>5302305</v>
      </c>
      <c r="X11" s="105">
        <v>3309234</v>
      </c>
      <c r="Y11" s="105">
        <v>3108114</v>
      </c>
      <c r="Z11" s="105">
        <v>12111489</v>
      </c>
      <c r="AA11" s="105">
        <v>2958679</v>
      </c>
      <c r="AB11" s="105">
        <v>2755238</v>
      </c>
      <c r="AC11" s="105">
        <v>2814495</v>
      </c>
    </row>
    <row r="12" spans="2:32" ht="24" customHeight="1" x14ac:dyDescent="0.25">
      <c r="B12" s="63" t="s">
        <v>194</v>
      </c>
      <c r="C12" s="106">
        <v>718658</v>
      </c>
      <c r="D12" s="106">
        <v>767266</v>
      </c>
      <c r="F12" s="106">
        <v>750628</v>
      </c>
      <c r="G12" s="106">
        <v>766046</v>
      </c>
      <c r="H12" s="106">
        <v>776715</v>
      </c>
      <c r="I12" s="106">
        <v>767266</v>
      </c>
      <c r="J12" s="106">
        <v>3156948</v>
      </c>
      <c r="K12" s="106">
        <v>804946</v>
      </c>
      <c r="L12" s="106">
        <v>817136</v>
      </c>
      <c r="M12" s="106">
        <v>843222</v>
      </c>
      <c r="N12" s="106">
        <v>2936790</v>
      </c>
      <c r="O12" s="106">
        <v>769491</v>
      </c>
      <c r="P12" s="106">
        <v>704850</v>
      </c>
      <c r="Q12" s="106">
        <v>700181</v>
      </c>
      <c r="R12" s="106">
        <v>2670715</v>
      </c>
      <c r="S12" s="106">
        <v>588444</v>
      </c>
      <c r="T12" s="106">
        <v>560170</v>
      </c>
      <c r="U12" s="106">
        <v>868532</v>
      </c>
      <c r="V12" s="106">
        <v>3336985</v>
      </c>
      <c r="W12" s="106">
        <v>653534</v>
      </c>
      <c r="X12" s="106">
        <v>701915</v>
      </c>
      <c r="Y12" s="106">
        <v>746312</v>
      </c>
      <c r="Z12" s="106">
        <v>1747811</v>
      </c>
      <c r="AA12" s="106">
        <v>534788</v>
      </c>
      <c r="AB12" s="106">
        <v>257441</v>
      </c>
      <c r="AC12" s="106">
        <v>365012</v>
      </c>
    </row>
    <row r="13" spans="2:32" ht="24" customHeight="1" x14ac:dyDescent="0.25">
      <c r="B13" s="36" t="s">
        <v>193</v>
      </c>
      <c r="C13" s="105">
        <v>213270</v>
      </c>
      <c r="D13" s="105">
        <v>488852</v>
      </c>
      <c r="F13" s="105">
        <v>227205</v>
      </c>
      <c r="G13" s="105">
        <v>240910</v>
      </c>
      <c r="H13" s="105">
        <v>485097</v>
      </c>
      <c r="I13" s="105">
        <v>488852</v>
      </c>
      <c r="J13" s="105">
        <v>2126709</v>
      </c>
      <c r="K13" s="105">
        <v>543988</v>
      </c>
      <c r="L13" s="105">
        <v>508828</v>
      </c>
      <c r="M13" s="105">
        <v>510177</v>
      </c>
      <c r="N13" s="105">
        <v>2237013</v>
      </c>
      <c r="O13" s="105">
        <v>527146</v>
      </c>
      <c r="P13" s="105">
        <v>572442</v>
      </c>
      <c r="Q13" s="105">
        <v>614803</v>
      </c>
      <c r="R13" s="105">
        <v>2735482</v>
      </c>
      <c r="S13" s="105">
        <v>782453</v>
      </c>
      <c r="T13" s="105">
        <v>692063</v>
      </c>
      <c r="U13" s="105">
        <v>563781</v>
      </c>
      <c r="V13" s="105">
        <v>2011340</v>
      </c>
      <c r="W13" s="105">
        <v>560010</v>
      </c>
      <c r="X13" s="105">
        <v>480517</v>
      </c>
      <c r="Y13" s="105">
        <v>387525</v>
      </c>
      <c r="Z13" s="105">
        <v>1083089</v>
      </c>
      <c r="AA13" s="105">
        <v>207361</v>
      </c>
      <c r="AB13" s="105">
        <v>231378</v>
      </c>
      <c r="AC13" s="105">
        <v>311925</v>
      </c>
    </row>
    <row r="14" spans="2:32" ht="24" customHeight="1" x14ac:dyDescent="0.25">
      <c r="B14" s="63" t="s">
        <v>192</v>
      </c>
      <c r="C14" s="106">
        <v>1482436</v>
      </c>
      <c r="D14" s="106">
        <v>1201864</v>
      </c>
      <c r="F14" s="106">
        <v>1835609</v>
      </c>
      <c r="G14" s="106">
        <v>1602092</v>
      </c>
      <c r="H14" s="106">
        <v>1463371</v>
      </c>
      <c r="I14" s="106">
        <v>1201864</v>
      </c>
      <c r="J14" s="106">
        <v>5002461</v>
      </c>
      <c r="K14" s="106">
        <v>1336151</v>
      </c>
      <c r="L14" s="106">
        <v>1226933</v>
      </c>
      <c r="M14" s="106">
        <v>920981</v>
      </c>
      <c r="N14" s="106">
        <v>4071712</v>
      </c>
      <c r="O14" s="106">
        <v>1193629</v>
      </c>
      <c r="P14" s="106">
        <v>964240</v>
      </c>
      <c r="Q14" s="106">
        <v>703281</v>
      </c>
      <c r="R14" s="106">
        <v>3536442</v>
      </c>
      <c r="S14" s="106">
        <v>1135414</v>
      </c>
      <c r="T14" s="106">
        <v>771160</v>
      </c>
      <c r="U14" s="106">
        <v>491262</v>
      </c>
      <c r="V14" s="106">
        <v>2035648</v>
      </c>
      <c r="W14" s="106">
        <v>552536</v>
      </c>
      <c r="X14" s="106">
        <v>437186</v>
      </c>
      <c r="Y14" s="106">
        <v>348375</v>
      </c>
      <c r="Z14" s="106">
        <v>1581475</v>
      </c>
      <c r="AA14" s="106">
        <v>438960</v>
      </c>
      <c r="AB14" s="106">
        <v>373405</v>
      </c>
      <c r="AC14" s="106">
        <v>310271</v>
      </c>
    </row>
    <row r="15" spans="2:32" ht="24" customHeight="1" x14ac:dyDescent="0.25">
      <c r="B15" s="36" t="s">
        <v>180</v>
      </c>
      <c r="C15" s="105">
        <v>365592</v>
      </c>
      <c r="D15" s="105">
        <v>346291</v>
      </c>
      <c r="F15" s="105">
        <v>381535</v>
      </c>
      <c r="G15" s="105">
        <v>337206</v>
      </c>
      <c r="H15" s="105">
        <v>388389</v>
      </c>
      <c r="I15" s="105">
        <v>346290</v>
      </c>
      <c r="J15" s="105">
        <v>1399427</v>
      </c>
      <c r="K15" s="105">
        <v>326125</v>
      </c>
      <c r="L15" s="105">
        <v>416784</v>
      </c>
      <c r="M15" s="105">
        <v>324058</v>
      </c>
      <c r="N15" s="105">
        <v>1307900</v>
      </c>
      <c r="O15" s="105">
        <v>302927</v>
      </c>
      <c r="P15" s="105">
        <v>321233</v>
      </c>
      <c r="Q15" s="105">
        <v>335197</v>
      </c>
      <c r="R15" s="105">
        <v>1351999</v>
      </c>
      <c r="S15" s="105">
        <v>309758</v>
      </c>
      <c r="T15" s="105">
        <v>370647</v>
      </c>
      <c r="U15" s="105">
        <v>303567</v>
      </c>
      <c r="V15" s="105">
        <v>1240468</v>
      </c>
      <c r="W15" s="105">
        <v>262275</v>
      </c>
      <c r="X15" s="105">
        <v>342869</v>
      </c>
      <c r="Y15" s="105">
        <v>307454</v>
      </c>
      <c r="Z15" s="105">
        <v>1276076</v>
      </c>
      <c r="AA15" s="105">
        <v>290095</v>
      </c>
      <c r="AB15" s="105">
        <v>339183</v>
      </c>
      <c r="AC15" s="105">
        <v>311606</v>
      </c>
    </row>
    <row r="16" spans="2:32" ht="24" customHeight="1" x14ac:dyDescent="0.25">
      <c r="B16" s="63" t="s">
        <v>181</v>
      </c>
      <c r="C16" s="106">
        <v>45054</v>
      </c>
      <c r="D16" s="106">
        <v>43285</v>
      </c>
      <c r="F16" s="106">
        <v>78177</v>
      </c>
      <c r="G16" s="106">
        <v>47819</v>
      </c>
      <c r="H16" s="106">
        <v>46024</v>
      </c>
      <c r="I16" s="106">
        <v>43285</v>
      </c>
      <c r="J16" s="106">
        <v>172286</v>
      </c>
      <c r="K16" s="106">
        <v>40965</v>
      </c>
      <c r="L16" s="106">
        <v>43187</v>
      </c>
      <c r="M16" s="106">
        <v>39232</v>
      </c>
      <c r="N16" s="106">
        <v>157121</v>
      </c>
      <c r="O16" s="106">
        <v>43603</v>
      </c>
      <c r="P16" s="106">
        <v>36645</v>
      </c>
      <c r="Q16" s="106">
        <v>38127</v>
      </c>
      <c r="R16" s="106">
        <v>83043</v>
      </c>
      <c r="S16" s="106">
        <v>24518</v>
      </c>
      <c r="T16" s="106">
        <v>36700</v>
      </c>
      <c r="U16" s="106">
        <v>37150</v>
      </c>
      <c r="V16" s="106">
        <v>134267</v>
      </c>
      <c r="W16" s="106">
        <v>55292</v>
      </c>
      <c r="X16" s="106">
        <v>19675</v>
      </c>
      <c r="Y16" s="106">
        <v>29514</v>
      </c>
      <c r="Z16" s="106">
        <v>141847</v>
      </c>
      <c r="AA16" s="106">
        <v>75602</v>
      </c>
      <c r="AB16" s="106">
        <v>7440</v>
      </c>
      <c r="AC16" s="106">
        <v>25840</v>
      </c>
    </row>
    <row r="17" spans="2:29" ht="24" customHeight="1" x14ac:dyDescent="0.25">
      <c r="B17" s="36" t="s">
        <v>182</v>
      </c>
      <c r="C17" s="105">
        <v>50233</v>
      </c>
      <c r="D17" s="105">
        <v>102405</v>
      </c>
      <c r="F17" s="105">
        <v>-1067416</v>
      </c>
      <c r="G17" s="105">
        <v>105297</v>
      </c>
      <c r="H17" s="105">
        <v>109324</v>
      </c>
      <c r="I17" s="105">
        <v>102405</v>
      </c>
      <c r="J17" s="105">
        <v>484513</v>
      </c>
      <c r="K17" s="105">
        <v>122028</v>
      </c>
      <c r="L17" s="105">
        <v>98391</v>
      </c>
      <c r="M17" s="105">
        <v>142285</v>
      </c>
      <c r="N17" s="105">
        <v>591012</v>
      </c>
      <c r="O17" s="105">
        <v>168786</v>
      </c>
      <c r="P17" s="105">
        <v>157841</v>
      </c>
      <c r="Q17" s="105">
        <v>103038</v>
      </c>
      <c r="R17" s="105">
        <v>626028</v>
      </c>
      <c r="S17" s="105">
        <v>163946</v>
      </c>
      <c r="T17" s="105">
        <v>151285</v>
      </c>
      <c r="U17" s="105">
        <v>153480</v>
      </c>
      <c r="V17" s="105">
        <v>15194</v>
      </c>
      <c r="W17" s="105">
        <v>108934</v>
      </c>
      <c r="X17" s="105">
        <v>109288</v>
      </c>
      <c r="Y17" s="105">
        <v>106683</v>
      </c>
      <c r="Z17" s="105">
        <v>438245</v>
      </c>
      <c r="AA17" s="105">
        <v>110512</v>
      </c>
      <c r="AB17" s="105">
        <v>118322</v>
      </c>
      <c r="AC17" s="105">
        <v>105405</v>
      </c>
    </row>
    <row r="18" spans="2:29" ht="24" customHeight="1" x14ac:dyDescent="0.25">
      <c r="B18" s="63" t="s">
        <v>183</v>
      </c>
      <c r="C18" s="106">
        <v>32348</v>
      </c>
      <c r="D18" s="106">
        <v>38693</v>
      </c>
      <c r="F18" s="106">
        <v>65219</v>
      </c>
      <c r="G18" s="106">
        <v>32417</v>
      </c>
      <c r="H18" s="106">
        <v>26654</v>
      </c>
      <c r="I18" s="106">
        <v>38693</v>
      </c>
      <c r="J18" s="106">
        <v>134170</v>
      </c>
      <c r="K18" s="106">
        <v>34676</v>
      </c>
      <c r="L18" s="106">
        <v>33591</v>
      </c>
      <c r="M18" s="106">
        <v>28970</v>
      </c>
      <c r="N18" s="106">
        <v>139813</v>
      </c>
      <c r="O18" s="106">
        <v>28478</v>
      </c>
      <c r="P18" s="106">
        <v>30826</v>
      </c>
      <c r="Q18" s="106">
        <v>29233</v>
      </c>
      <c r="R18" s="106">
        <v>148570</v>
      </c>
      <c r="S18" s="106">
        <v>34152</v>
      </c>
      <c r="T18" s="106">
        <v>33047</v>
      </c>
      <c r="U18" s="106">
        <v>20252</v>
      </c>
      <c r="V18" s="106">
        <v>94021</v>
      </c>
      <c r="W18" s="106">
        <v>23876</v>
      </c>
      <c r="X18" s="106">
        <v>25352</v>
      </c>
      <c r="Y18" s="106">
        <v>20850</v>
      </c>
      <c r="Z18" s="106">
        <v>79077</v>
      </c>
      <c r="AA18" s="106">
        <v>22714</v>
      </c>
      <c r="AB18" s="106">
        <v>16141</v>
      </c>
      <c r="AC18" s="106">
        <v>18625</v>
      </c>
    </row>
    <row r="19" spans="2:29" ht="24" customHeight="1" x14ac:dyDescent="0.25">
      <c r="B19" s="36" t="s">
        <v>184</v>
      </c>
      <c r="C19" s="105">
        <v>596063</v>
      </c>
      <c r="D19" s="105">
        <v>514714</v>
      </c>
      <c r="F19" s="105">
        <v>704541</v>
      </c>
      <c r="G19" s="105">
        <v>584209</v>
      </c>
      <c r="H19" s="105">
        <v>527007</v>
      </c>
      <c r="I19" s="105">
        <v>514714</v>
      </c>
      <c r="J19" s="105">
        <v>2142130</v>
      </c>
      <c r="K19" s="105">
        <v>497493</v>
      </c>
      <c r="L19" s="105">
        <v>507706</v>
      </c>
      <c r="M19" s="105">
        <v>518907</v>
      </c>
      <c r="N19" s="105">
        <v>1902164</v>
      </c>
      <c r="O19" s="105">
        <v>466584</v>
      </c>
      <c r="P19" s="105">
        <v>456909</v>
      </c>
      <c r="Q19" s="105">
        <v>467446</v>
      </c>
      <c r="R19" s="105">
        <v>1706166</v>
      </c>
      <c r="S19" s="105">
        <v>409376</v>
      </c>
      <c r="T19" s="105">
        <v>393367</v>
      </c>
      <c r="U19" s="105">
        <v>379749</v>
      </c>
      <c r="V19" s="105">
        <v>1449954</v>
      </c>
      <c r="W19" s="105">
        <v>354472</v>
      </c>
      <c r="X19" s="105">
        <v>344641</v>
      </c>
      <c r="Y19" s="105">
        <v>342434</v>
      </c>
      <c r="Z19" s="105">
        <v>1264788</v>
      </c>
      <c r="AA19" s="105">
        <v>302775</v>
      </c>
      <c r="AB19" s="105">
        <v>302609</v>
      </c>
      <c r="AC19" s="105">
        <v>299081</v>
      </c>
    </row>
    <row r="20" spans="2:29" ht="24" customHeight="1" x14ac:dyDescent="0.25">
      <c r="B20" s="63" t="s">
        <v>185</v>
      </c>
      <c r="C20" s="106">
        <v>401321</v>
      </c>
      <c r="D20" s="106">
        <v>363847</v>
      </c>
      <c r="F20" s="106">
        <v>423244</v>
      </c>
      <c r="G20" s="106">
        <v>377932</v>
      </c>
      <c r="H20" s="106">
        <v>368393</v>
      </c>
      <c r="I20" s="106">
        <v>363847</v>
      </c>
      <c r="J20" s="106">
        <v>1376028</v>
      </c>
      <c r="K20" s="106">
        <v>345742</v>
      </c>
      <c r="L20" s="106">
        <v>337779</v>
      </c>
      <c r="M20" s="106">
        <v>328542</v>
      </c>
      <c r="N20" s="106">
        <v>1274074</v>
      </c>
      <c r="O20" s="106">
        <v>316693</v>
      </c>
      <c r="P20" s="106">
        <v>303263</v>
      </c>
      <c r="Q20" s="106">
        <v>302666</v>
      </c>
      <c r="R20" s="106">
        <v>1182084</v>
      </c>
      <c r="S20" s="106">
        <v>297607</v>
      </c>
      <c r="T20" s="106">
        <v>288020</v>
      </c>
      <c r="U20" s="106">
        <v>283909</v>
      </c>
      <c r="V20" s="106">
        <v>1049109</v>
      </c>
      <c r="W20" s="106">
        <v>286400</v>
      </c>
      <c r="X20" s="106">
        <v>241733</v>
      </c>
      <c r="Y20" s="106">
        <v>238431</v>
      </c>
      <c r="Z20" s="106">
        <v>989053</v>
      </c>
      <c r="AA20" s="106">
        <v>245089</v>
      </c>
      <c r="AB20" s="106">
        <v>245697</v>
      </c>
      <c r="AC20" s="106">
        <v>242752</v>
      </c>
    </row>
    <row r="21" spans="2:29" ht="24" customHeight="1" x14ac:dyDescent="0.25">
      <c r="B21" s="36" t="s">
        <v>186</v>
      </c>
      <c r="C21" s="105">
        <v>84000</v>
      </c>
      <c r="D21" s="105">
        <v>145574</v>
      </c>
      <c r="F21" s="105">
        <v>302155</v>
      </c>
      <c r="G21" s="105">
        <v>101408</v>
      </c>
      <c r="H21" s="105">
        <v>113626</v>
      </c>
      <c r="I21" s="105">
        <v>145574</v>
      </c>
      <c r="J21" s="105">
        <v>-81528</v>
      </c>
      <c r="K21" s="394">
        <v>92837</v>
      </c>
      <c r="L21" s="394">
        <v>-429592</v>
      </c>
      <c r="M21" s="394">
        <v>139585</v>
      </c>
      <c r="N21" s="105">
        <v>433951</v>
      </c>
      <c r="O21" s="105">
        <v>99522</v>
      </c>
      <c r="P21" s="105">
        <v>132503</v>
      </c>
      <c r="Q21" s="105">
        <v>113536</v>
      </c>
      <c r="R21" s="105">
        <v>400856</v>
      </c>
      <c r="S21" s="105">
        <v>86428</v>
      </c>
      <c r="T21" s="105">
        <v>1420370</v>
      </c>
      <c r="U21" s="105">
        <v>120265</v>
      </c>
      <c r="V21" s="105">
        <v>230822</v>
      </c>
      <c r="W21" s="105">
        <v>38822</v>
      </c>
      <c r="X21" s="105">
        <v>70160</v>
      </c>
      <c r="Y21" s="105">
        <v>-18949</v>
      </c>
      <c r="Z21" s="105">
        <v>276581</v>
      </c>
      <c r="AA21" s="105">
        <v>55223</v>
      </c>
      <c r="AB21" s="105">
        <v>82253</v>
      </c>
      <c r="AC21" s="105">
        <v>59376</v>
      </c>
    </row>
    <row r="22" spans="2:29" ht="24" customHeight="1" x14ac:dyDescent="0.25">
      <c r="B22" s="63" t="s">
        <v>187</v>
      </c>
      <c r="C22" s="106">
        <v>0</v>
      </c>
      <c r="D22" s="106" t="s">
        <v>123</v>
      </c>
      <c r="F22" s="106">
        <v>0</v>
      </c>
      <c r="G22" s="106">
        <v>0</v>
      </c>
      <c r="H22" s="106" t="s">
        <v>123</v>
      </c>
      <c r="I22" s="106" t="s">
        <v>123</v>
      </c>
      <c r="J22" s="106">
        <v>45974</v>
      </c>
      <c r="K22" s="106">
        <v>1491</v>
      </c>
      <c r="L22" s="106">
        <v>4438</v>
      </c>
      <c r="M22" s="106">
        <v>22958</v>
      </c>
      <c r="N22" s="106" t="s">
        <v>123</v>
      </c>
      <c r="O22" s="106">
        <v>-45791</v>
      </c>
      <c r="P22" s="106">
        <v>-335</v>
      </c>
      <c r="Q22" s="106">
        <v>46126</v>
      </c>
      <c r="R22" s="106"/>
      <c r="S22" s="106">
        <v>37182</v>
      </c>
      <c r="T22" s="106" t="s">
        <v>123</v>
      </c>
      <c r="U22" s="106" t="s">
        <v>123</v>
      </c>
      <c r="V22" s="106"/>
      <c r="W22" s="106" t="s">
        <v>123</v>
      </c>
      <c r="X22" s="106" t="s">
        <v>123</v>
      </c>
      <c r="Y22" s="106" t="s">
        <v>123</v>
      </c>
      <c r="Z22" s="106" t="s">
        <v>123</v>
      </c>
      <c r="AA22" s="106" t="s">
        <v>123</v>
      </c>
      <c r="AB22" s="106" t="s">
        <v>123</v>
      </c>
      <c r="AC22" s="106" t="s">
        <v>123</v>
      </c>
    </row>
    <row r="23" spans="2:29" ht="24" customHeight="1" x14ac:dyDescent="0.25">
      <c r="B23" s="36" t="s">
        <v>188</v>
      </c>
      <c r="C23" s="105">
        <v>83363</v>
      </c>
      <c r="D23" s="105">
        <v>50628</v>
      </c>
      <c r="F23" s="105">
        <v>47391</v>
      </c>
      <c r="G23" s="105">
        <v>60304</v>
      </c>
      <c r="H23" s="105">
        <v>3098</v>
      </c>
      <c r="I23" s="105">
        <v>50628</v>
      </c>
      <c r="J23" s="105">
        <v>174801</v>
      </c>
      <c r="K23" s="105">
        <v>-50556</v>
      </c>
      <c r="L23" s="105">
        <v>77300</v>
      </c>
      <c r="M23" s="105">
        <v>75853</v>
      </c>
      <c r="N23" s="105">
        <v>174663</v>
      </c>
      <c r="O23" s="105">
        <v>43160</v>
      </c>
      <c r="P23" s="105">
        <v>21266</v>
      </c>
      <c r="Q23" s="105">
        <v>7926</v>
      </c>
      <c r="R23" s="105">
        <v>108731</v>
      </c>
      <c r="S23" s="105">
        <v>-84852</v>
      </c>
      <c r="T23" s="105">
        <v>90366</v>
      </c>
      <c r="U23" s="105">
        <v>43092</v>
      </c>
      <c r="V23" s="105">
        <v>143856</v>
      </c>
      <c r="W23" s="105">
        <v>37295</v>
      </c>
      <c r="X23" s="105">
        <v>-985</v>
      </c>
      <c r="Y23" s="105">
        <v>43153</v>
      </c>
      <c r="Z23" s="105">
        <v>146705</v>
      </c>
      <c r="AA23" s="105">
        <v>-156829</v>
      </c>
      <c r="AB23" s="105">
        <v>115360</v>
      </c>
      <c r="AC23" s="105">
        <v>99740</v>
      </c>
    </row>
    <row r="24" spans="2:29" ht="24" customHeight="1" x14ac:dyDescent="0.25">
      <c r="B24" s="63" t="s">
        <v>196</v>
      </c>
      <c r="C24" s="106">
        <v>34534</v>
      </c>
      <c r="D24" s="106"/>
      <c r="F24" s="105">
        <v>15496</v>
      </c>
      <c r="G24" s="105">
        <v>24616</v>
      </c>
      <c r="H24" s="105">
        <v>30126</v>
      </c>
      <c r="I24" s="105"/>
      <c r="J24" s="105">
        <v>54208</v>
      </c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</row>
    <row r="25" spans="2:29" ht="27.75" customHeight="1" x14ac:dyDescent="0.25">
      <c r="B25" s="36" t="s">
        <v>509</v>
      </c>
      <c r="C25" s="105"/>
      <c r="D25" s="105">
        <v>0</v>
      </c>
      <c r="F25" s="106">
        <v>0</v>
      </c>
      <c r="G25" s="106">
        <v>0</v>
      </c>
      <c r="H25" s="106">
        <v>0</v>
      </c>
      <c r="I25" s="106">
        <v>0</v>
      </c>
      <c r="J25" s="106">
        <v>0</v>
      </c>
      <c r="K25" s="106">
        <v>0</v>
      </c>
      <c r="L25" s="106">
        <v>0</v>
      </c>
      <c r="M25" s="106">
        <v>0</v>
      </c>
      <c r="N25" s="106">
        <v>1250</v>
      </c>
      <c r="O25" s="106" t="s">
        <v>123</v>
      </c>
      <c r="P25" s="106" t="s">
        <v>123</v>
      </c>
      <c r="Q25" s="106" t="s">
        <v>123</v>
      </c>
      <c r="R25" s="106">
        <v>-53860</v>
      </c>
      <c r="S25" s="106">
        <v>-504</v>
      </c>
      <c r="T25" s="106" t="s">
        <v>123</v>
      </c>
      <c r="U25" s="106"/>
      <c r="V25" s="106"/>
      <c r="W25" s="106" t="s">
        <v>123</v>
      </c>
      <c r="X25" s="106" t="s">
        <v>123</v>
      </c>
      <c r="Y25" s="106" t="s">
        <v>123</v>
      </c>
      <c r="Z25" s="106" t="s">
        <v>123</v>
      </c>
      <c r="AA25" s="106" t="s">
        <v>123</v>
      </c>
      <c r="AB25" s="106" t="s">
        <v>123</v>
      </c>
      <c r="AC25" s="106" t="s">
        <v>123</v>
      </c>
    </row>
    <row r="26" spans="2:29" ht="24" customHeight="1" x14ac:dyDescent="0.25">
      <c r="B26" s="63" t="s">
        <v>510</v>
      </c>
      <c r="C26" s="106"/>
      <c r="D26" s="106">
        <v>0</v>
      </c>
      <c r="F26" s="105">
        <v>0</v>
      </c>
      <c r="G26" s="105">
        <v>0</v>
      </c>
      <c r="H26" s="105">
        <v>0</v>
      </c>
      <c r="I26" s="105">
        <v>0</v>
      </c>
      <c r="J26" s="105">
        <v>0</v>
      </c>
      <c r="K26" s="105">
        <v>0</v>
      </c>
      <c r="L26" s="105">
        <v>0</v>
      </c>
      <c r="M26" s="105">
        <v>0</v>
      </c>
      <c r="N26" s="105" t="s">
        <v>123</v>
      </c>
      <c r="O26" s="105" t="s">
        <v>123</v>
      </c>
      <c r="P26" s="105" t="s">
        <v>123</v>
      </c>
      <c r="Q26" s="105" t="s">
        <v>123</v>
      </c>
      <c r="R26" s="105">
        <v>171770</v>
      </c>
      <c r="S26" s="105" t="s">
        <v>123</v>
      </c>
      <c r="T26" s="105">
        <v>171774</v>
      </c>
      <c r="U26" s="105" t="s">
        <v>123</v>
      </c>
      <c r="V26" s="105"/>
      <c r="W26" s="105" t="s">
        <v>123</v>
      </c>
      <c r="X26" s="105" t="s">
        <v>123</v>
      </c>
      <c r="Y26" s="105" t="s">
        <v>123</v>
      </c>
      <c r="Z26" s="105" t="s">
        <v>123</v>
      </c>
      <c r="AA26" s="105" t="s">
        <v>123</v>
      </c>
      <c r="AB26" s="105" t="s">
        <v>123</v>
      </c>
      <c r="AC26" s="105" t="s">
        <v>123</v>
      </c>
    </row>
    <row r="27" spans="2:29" ht="24" customHeight="1" x14ac:dyDescent="0.25">
      <c r="B27" s="36" t="s">
        <v>189</v>
      </c>
      <c r="C27" s="105"/>
      <c r="D27" s="105">
        <v>0</v>
      </c>
      <c r="F27" s="106">
        <v>0</v>
      </c>
      <c r="G27" s="106">
        <v>0</v>
      </c>
      <c r="H27" s="106"/>
      <c r="I27" s="106">
        <v>0</v>
      </c>
      <c r="J27" s="106">
        <v>-57835</v>
      </c>
      <c r="K27" s="106">
        <v>-57835</v>
      </c>
      <c r="L27" s="106">
        <v>0</v>
      </c>
      <c r="M27" s="106">
        <v>0</v>
      </c>
      <c r="N27" s="106" t="s">
        <v>123</v>
      </c>
      <c r="O27" s="106">
        <v>0</v>
      </c>
      <c r="P27" s="106">
        <v>0</v>
      </c>
      <c r="Q27" s="106">
        <v>0</v>
      </c>
      <c r="R27" s="106">
        <v>0</v>
      </c>
      <c r="S27" s="106">
        <v>0</v>
      </c>
      <c r="T27" s="106">
        <v>0</v>
      </c>
      <c r="U27" s="106">
        <v>0</v>
      </c>
      <c r="V27" s="106">
        <v>0</v>
      </c>
      <c r="W27" s="106">
        <v>0</v>
      </c>
      <c r="X27" s="106">
        <v>0</v>
      </c>
      <c r="Y27" s="106">
        <v>0</v>
      </c>
      <c r="Z27" s="106">
        <v>0</v>
      </c>
      <c r="AA27" s="106">
        <v>0</v>
      </c>
      <c r="AB27" s="106">
        <v>0</v>
      </c>
      <c r="AC27" s="106">
        <v>0</v>
      </c>
    </row>
    <row r="28" spans="2:29" ht="24" customHeight="1" x14ac:dyDescent="0.25">
      <c r="B28" s="63" t="s">
        <v>190</v>
      </c>
      <c r="C28" s="106"/>
      <c r="D28" s="106">
        <v>0</v>
      </c>
      <c r="F28" s="105">
        <v>0</v>
      </c>
      <c r="G28" s="105">
        <v>0</v>
      </c>
      <c r="H28" s="105">
        <v>198895</v>
      </c>
      <c r="I28" s="105">
        <v>0</v>
      </c>
      <c r="J28" s="105">
        <v>0</v>
      </c>
      <c r="K28" s="105">
        <v>0</v>
      </c>
      <c r="L28" s="105">
        <v>0</v>
      </c>
      <c r="M28" s="105">
        <v>0</v>
      </c>
      <c r="N28" s="105" t="s">
        <v>123</v>
      </c>
      <c r="O28" s="105" t="s">
        <v>123</v>
      </c>
      <c r="P28" s="105" t="s">
        <v>123</v>
      </c>
      <c r="Q28" s="105" t="s">
        <v>123</v>
      </c>
      <c r="R28" s="105">
        <v>0</v>
      </c>
      <c r="S28" s="105">
        <v>0</v>
      </c>
      <c r="T28" s="105">
        <v>0</v>
      </c>
      <c r="U28" s="105">
        <v>0</v>
      </c>
      <c r="V28" s="105">
        <v>0</v>
      </c>
      <c r="W28" s="105">
        <v>0</v>
      </c>
      <c r="X28" s="105">
        <v>0</v>
      </c>
      <c r="Y28" s="105">
        <v>0</v>
      </c>
      <c r="Z28" s="105">
        <v>0</v>
      </c>
      <c r="AA28" s="105">
        <v>0</v>
      </c>
      <c r="AB28" s="105">
        <v>0</v>
      </c>
      <c r="AC28" s="105">
        <v>0</v>
      </c>
    </row>
    <row r="29" spans="2:29" ht="24" customHeight="1" x14ac:dyDescent="0.25">
      <c r="B29" s="36" t="s">
        <v>191</v>
      </c>
      <c r="C29" s="298">
        <v>131804</v>
      </c>
      <c r="D29" s="105">
        <v>92908</v>
      </c>
      <c r="F29" s="298">
        <v>227669</v>
      </c>
      <c r="G29" s="105">
        <v>94535</v>
      </c>
      <c r="H29" s="105">
        <v>138641</v>
      </c>
      <c r="I29" s="105">
        <v>92908</v>
      </c>
      <c r="J29" s="105">
        <v>535905</v>
      </c>
      <c r="K29" s="298">
        <v>144903</v>
      </c>
      <c r="L29" s="298">
        <v>106190</v>
      </c>
      <c r="M29" s="298">
        <v>103263</v>
      </c>
      <c r="N29" s="298">
        <v>504016</v>
      </c>
      <c r="O29" s="298">
        <v>110341</v>
      </c>
      <c r="P29" s="298">
        <v>143051</v>
      </c>
      <c r="Q29" s="298">
        <v>65533</v>
      </c>
      <c r="R29" s="298">
        <v>393015</v>
      </c>
      <c r="S29" s="298">
        <v>68214</v>
      </c>
      <c r="T29" s="298">
        <v>65888</v>
      </c>
      <c r="U29" s="298">
        <v>30551</v>
      </c>
      <c r="V29" s="298">
        <v>393425</v>
      </c>
      <c r="W29" s="298">
        <v>71766</v>
      </c>
      <c r="X29" s="298">
        <v>77580</v>
      </c>
      <c r="Y29" s="298">
        <v>77000</v>
      </c>
      <c r="Z29" s="298">
        <v>295635</v>
      </c>
      <c r="AA29" s="298">
        <v>67953</v>
      </c>
      <c r="AB29" s="298">
        <v>72673</v>
      </c>
      <c r="AC29" s="298">
        <v>54005</v>
      </c>
    </row>
    <row r="30" spans="2:29" ht="24" customHeight="1" x14ac:dyDescent="0.25">
      <c r="B30" s="295" t="s">
        <v>197</v>
      </c>
      <c r="C30" s="296">
        <v>9153704</v>
      </c>
      <c r="D30" s="296">
        <f>SUM(D11:D29)</f>
        <v>8422953</v>
      </c>
      <c r="F30" s="296">
        <f t="shared" ref="F30:M30" si="0">SUM(F11:F29)</f>
        <v>9192441</v>
      </c>
      <c r="G30" s="296">
        <f t="shared" si="0"/>
        <v>9537858</v>
      </c>
      <c r="H30" s="296">
        <f t="shared" si="0"/>
        <v>9222663</v>
      </c>
      <c r="I30" s="296">
        <f t="shared" si="0"/>
        <v>8422952</v>
      </c>
      <c r="J30" s="296">
        <f t="shared" si="0"/>
        <v>33360070</v>
      </c>
      <c r="K30" s="296">
        <f t="shared" si="0"/>
        <v>8750055</v>
      </c>
      <c r="L30" s="296">
        <f t="shared" si="0"/>
        <v>7441898</v>
      </c>
      <c r="M30" s="296">
        <f t="shared" si="0"/>
        <v>7508665</v>
      </c>
      <c r="N30" s="296">
        <v>30379569</v>
      </c>
      <c r="O30" s="296">
        <f t="shared" ref="O30:AC30" si="1">SUM(O11:O29)</f>
        <v>7803049</v>
      </c>
      <c r="P30" s="296">
        <f t="shared" si="1"/>
        <v>7313127</v>
      </c>
      <c r="Q30" s="296">
        <f t="shared" si="1"/>
        <v>6971160</v>
      </c>
      <c r="R30" s="296">
        <f t="shared" si="1"/>
        <v>29675026</v>
      </c>
      <c r="S30" s="296">
        <f t="shared" si="1"/>
        <v>7977811</v>
      </c>
      <c r="T30" s="296">
        <f t="shared" si="1"/>
        <v>8490818</v>
      </c>
      <c r="U30" s="296">
        <f t="shared" si="1"/>
        <v>6398972</v>
      </c>
      <c r="V30" s="296">
        <f t="shared" si="1"/>
        <v>28236343</v>
      </c>
      <c r="W30" s="296">
        <f t="shared" si="1"/>
        <v>8307517</v>
      </c>
      <c r="X30" s="296">
        <f t="shared" si="1"/>
        <v>6159165</v>
      </c>
      <c r="Y30" s="296">
        <f t="shared" si="1"/>
        <v>5736896</v>
      </c>
      <c r="Z30" s="296">
        <f t="shared" si="1"/>
        <v>21431871</v>
      </c>
      <c r="AA30" s="296">
        <f t="shared" si="1"/>
        <v>5152922</v>
      </c>
      <c r="AB30" s="296">
        <f t="shared" si="1"/>
        <v>4917140</v>
      </c>
      <c r="AC30" s="296">
        <f t="shared" si="1"/>
        <v>5018133</v>
      </c>
    </row>
    <row r="31" spans="2:29" ht="24" customHeight="1" x14ac:dyDescent="0.25">
      <c r="B31" s="36" t="s">
        <v>557</v>
      </c>
      <c r="C31" s="298">
        <v>-26191</v>
      </c>
      <c r="D31" s="105">
        <v>0</v>
      </c>
      <c r="F31" s="298">
        <v>-40296</v>
      </c>
      <c r="G31" s="105"/>
      <c r="H31" s="105"/>
      <c r="I31" s="105">
        <v>0</v>
      </c>
      <c r="J31" s="105">
        <v>-42989</v>
      </c>
      <c r="K31" s="298"/>
      <c r="L31" s="298"/>
      <c r="M31" s="298">
        <v>-42989</v>
      </c>
      <c r="N31" s="298" t="s">
        <v>123</v>
      </c>
      <c r="O31" s="298"/>
      <c r="P31" s="298"/>
      <c r="Q31" s="298"/>
      <c r="R31" s="298"/>
      <c r="S31" s="298"/>
      <c r="T31" s="298"/>
      <c r="U31" s="298"/>
      <c r="V31" s="298"/>
      <c r="W31" s="298"/>
      <c r="X31" s="298"/>
      <c r="Y31" s="298"/>
      <c r="Z31" s="298"/>
      <c r="AA31" s="298"/>
      <c r="AB31" s="298"/>
      <c r="AC31" s="298"/>
    </row>
    <row r="32" spans="2:29" ht="24" customHeight="1" x14ac:dyDescent="0.25">
      <c r="B32" s="63" t="s">
        <v>198</v>
      </c>
      <c r="C32" s="297">
        <v>0</v>
      </c>
      <c r="D32" s="106">
        <v>0</v>
      </c>
      <c r="F32" s="297">
        <v>-59520</v>
      </c>
      <c r="G32" s="106">
        <v>0</v>
      </c>
      <c r="H32" s="106"/>
      <c r="I32" s="106">
        <v>0</v>
      </c>
      <c r="J32" s="106">
        <v>-1616911</v>
      </c>
      <c r="K32" s="297">
        <v>-1616911</v>
      </c>
      <c r="L32" s="297">
        <v>0</v>
      </c>
      <c r="M32" s="297"/>
      <c r="N32" s="297">
        <v>-318795</v>
      </c>
      <c r="O32" s="297" t="s">
        <v>123</v>
      </c>
      <c r="P32" s="297" t="s">
        <v>123</v>
      </c>
      <c r="Q32" s="297">
        <v>-30487</v>
      </c>
      <c r="R32" s="297"/>
      <c r="S32" s="297" t="s">
        <v>123</v>
      </c>
      <c r="T32" s="297">
        <v>-6644</v>
      </c>
      <c r="U32" s="297" t="s">
        <v>123</v>
      </c>
      <c r="V32" s="297"/>
      <c r="W32" s="297" t="s">
        <v>123</v>
      </c>
      <c r="X32" s="297" t="s">
        <v>123</v>
      </c>
      <c r="Y32" s="297" t="s">
        <v>123</v>
      </c>
      <c r="Z32" s="297" t="s">
        <v>123</v>
      </c>
      <c r="AA32" s="297" t="s">
        <v>123</v>
      </c>
      <c r="AB32" s="297" t="s">
        <v>123</v>
      </c>
      <c r="AC32" s="297" t="s">
        <v>123</v>
      </c>
    </row>
    <row r="33" spans="2:29" ht="24" customHeight="1" x14ac:dyDescent="0.25">
      <c r="B33" s="36" t="s">
        <v>199</v>
      </c>
      <c r="C33" s="105">
        <v>0</v>
      </c>
      <c r="D33" s="105">
        <v>0</v>
      </c>
      <c r="F33" s="105">
        <v>-12446</v>
      </c>
      <c r="G33" s="105">
        <v>0</v>
      </c>
      <c r="H33" s="105"/>
      <c r="I33" s="105">
        <v>0</v>
      </c>
      <c r="J33" s="105">
        <v>-14136</v>
      </c>
      <c r="K33" s="105">
        <v>-14136</v>
      </c>
      <c r="L33" s="105">
        <v>0</v>
      </c>
      <c r="M33" s="105">
        <v>0</v>
      </c>
      <c r="N33" s="105"/>
      <c r="O33" s="105">
        <v>0</v>
      </c>
      <c r="P33" s="105">
        <v>0</v>
      </c>
      <c r="Q33" s="105">
        <v>0</v>
      </c>
      <c r="R33" s="105">
        <v>0</v>
      </c>
      <c r="S33" s="105">
        <v>0</v>
      </c>
      <c r="T33" s="105">
        <v>0</v>
      </c>
      <c r="U33" s="105">
        <v>0</v>
      </c>
      <c r="V33" s="105">
        <v>0</v>
      </c>
      <c r="W33" s="105">
        <v>0</v>
      </c>
      <c r="X33" s="105">
        <v>0</v>
      </c>
      <c r="Y33" s="105">
        <v>0</v>
      </c>
      <c r="Z33" s="105">
        <v>0</v>
      </c>
      <c r="AA33" s="105">
        <v>0</v>
      </c>
      <c r="AB33" s="105">
        <v>0</v>
      </c>
      <c r="AC33" s="105">
        <v>0</v>
      </c>
    </row>
    <row r="34" spans="2:29" ht="24" customHeight="1" x14ac:dyDescent="0.25">
      <c r="B34" s="63" t="s">
        <v>584</v>
      </c>
      <c r="C34" s="297">
        <v>0</v>
      </c>
      <c r="D34" s="106"/>
      <c r="F34" s="297">
        <v>-61746</v>
      </c>
      <c r="G34" s="106"/>
      <c r="H34" s="106"/>
      <c r="I34" s="106"/>
      <c r="J34" s="106"/>
      <c r="K34" s="297"/>
      <c r="L34" s="297"/>
      <c r="M34" s="297"/>
      <c r="N34" s="297"/>
      <c r="O34" s="297"/>
      <c r="P34" s="297"/>
      <c r="Q34" s="297"/>
      <c r="R34" s="297"/>
      <c r="S34" s="297"/>
      <c r="T34" s="297"/>
      <c r="U34" s="297"/>
      <c r="V34" s="297"/>
      <c r="W34" s="297"/>
      <c r="X34" s="297"/>
      <c r="Y34" s="297"/>
      <c r="Z34" s="297"/>
      <c r="AA34" s="297"/>
      <c r="AB34" s="297"/>
      <c r="AC34" s="297"/>
    </row>
    <row r="35" spans="2:29" ht="24" customHeight="1" x14ac:dyDescent="0.25">
      <c r="B35" s="36" t="s">
        <v>585</v>
      </c>
      <c r="C35" s="105">
        <v>0</v>
      </c>
      <c r="D35" s="105">
        <v>0</v>
      </c>
      <c r="F35" s="105">
        <v>0</v>
      </c>
      <c r="G35" s="105"/>
      <c r="H35" s="105"/>
      <c r="I35" s="105">
        <v>0</v>
      </c>
      <c r="J35" s="105"/>
      <c r="K35" s="105"/>
      <c r="L35" s="105"/>
      <c r="M35" s="105"/>
      <c r="N35" s="105">
        <v>-8638</v>
      </c>
      <c r="O35" s="105"/>
      <c r="P35" s="105"/>
      <c r="Q35" s="105"/>
      <c r="R35" s="105"/>
      <c r="S35" s="105"/>
      <c r="T35" s="105"/>
      <c r="U35" s="105"/>
      <c r="V35" s="105"/>
      <c r="W35" s="105"/>
      <c r="X35" s="105"/>
      <c r="Y35" s="105"/>
      <c r="Z35" s="105"/>
      <c r="AA35" s="105"/>
      <c r="AB35" s="105"/>
      <c r="AC35" s="105"/>
    </row>
    <row r="36" spans="2:29" ht="24" customHeight="1" x14ac:dyDescent="0.25">
      <c r="B36" s="63" t="s">
        <v>200</v>
      </c>
      <c r="C36" s="297">
        <v>0</v>
      </c>
      <c r="D36" s="63">
        <v>0</v>
      </c>
      <c r="F36" s="297">
        <v>0</v>
      </c>
      <c r="G36" s="63">
        <v>0</v>
      </c>
      <c r="H36" s="63"/>
      <c r="I36" s="63">
        <v>0</v>
      </c>
      <c r="J36" s="106">
        <v>-1520632</v>
      </c>
      <c r="K36" s="106">
        <v>-1520632</v>
      </c>
      <c r="L36" s="63">
        <v>0</v>
      </c>
      <c r="M36" s="63">
        <v>0</v>
      </c>
      <c r="N36" s="63" t="s">
        <v>123</v>
      </c>
      <c r="O36" s="63">
        <v>0</v>
      </c>
      <c r="P36" s="63">
        <v>0</v>
      </c>
      <c r="Q36" s="63">
        <v>0</v>
      </c>
      <c r="R36" s="63">
        <v>0</v>
      </c>
      <c r="S36" s="63">
        <v>0</v>
      </c>
      <c r="T36" s="63">
        <v>0</v>
      </c>
      <c r="U36" s="63">
        <v>0</v>
      </c>
      <c r="V36" s="63">
        <v>0</v>
      </c>
      <c r="W36" s="63">
        <v>0</v>
      </c>
      <c r="X36" s="63">
        <v>0</v>
      </c>
      <c r="Y36" s="63">
        <v>0</v>
      </c>
      <c r="Z36" s="63">
        <v>0</v>
      </c>
      <c r="AA36" s="63">
        <v>0</v>
      </c>
      <c r="AB36" s="63">
        <v>0</v>
      </c>
      <c r="AC36" s="63">
        <v>0</v>
      </c>
    </row>
    <row r="37" spans="2:29" ht="24" customHeight="1" x14ac:dyDescent="0.25">
      <c r="B37" s="36" t="s">
        <v>201</v>
      </c>
      <c r="C37" s="395">
        <v>-26191</v>
      </c>
      <c r="D37" s="396">
        <f>SUM(D31:D36)</f>
        <v>0</v>
      </c>
      <c r="F37" s="363">
        <f>SUM(F31:F36)</f>
        <v>-174008</v>
      </c>
      <c r="G37" s="125">
        <v>0</v>
      </c>
      <c r="H37" s="125">
        <v>0</v>
      </c>
      <c r="I37" s="125">
        <f>SUM(I31:I36)</f>
        <v>0</v>
      </c>
      <c r="J37" s="397">
        <v>-3194668</v>
      </c>
      <c r="K37" s="397">
        <f>K36+K33+K32</f>
        <v>-3151679</v>
      </c>
      <c r="L37" s="125">
        <f>L36+L33+L32</f>
        <v>0</v>
      </c>
      <c r="M37" s="125">
        <f>M31</f>
        <v>-42989</v>
      </c>
      <c r="N37" s="125">
        <v>-327433</v>
      </c>
      <c r="O37" s="125">
        <v>0</v>
      </c>
      <c r="P37" s="125">
        <v>0</v>
      </c>
      <c r="Q37" s="125">
        <f>Q36+Q33+Q32</f>
        <v>-30487</v>
      </c>
      <c r="R37" s="125">
        <f>R36+R33+R32</f>
        <v>0</v>
      </c>
      <c r="S37" s="125">
        <v>0</v>
      </c>
      <c r="T37" s="125">
        <f>T36+T33+T32</f>
        <v>-6644</v>
      </c>
      <c r="U37" s="125">
        <v>0</v>
      </c>
      <c r="V37" s="125">
        <f>V36+V33+V32</f>
        <v>0</v>
      </c>
      <c r="W37" s="125">
        <v>0</v>
      </c>
      <c r="X37" s="125">
        <v>0</v>
      </c>
      <c r="Y37" s="125">
        <v>0</v>
      </c>
      <c r="Z37" s="125">
        <v>0</v>
      </c>
      <c r="AA37" s="125">
        <v>0</v>
      </c>
      <c r="AB37" s="125">
        <v>0</v>
      </c>
      <c r="AC37" s="125">
        <v>0</v>
      </c>
    </row>
    <row r="38" spans="2:29" ht="15.75" thickBot="1" x14ac:dyDescent="0.3">
      <c r="B38" s="295" t="s">
        <v>1</v>
      </c>
      <c r="C38" s="364">
        <v>9127513</v>
      </c>
      <c r="D38" s="365">
        <f>D30+D37</f>
        <v>8422953</v>
      </c>
      <c r="F38" s="364">
        <f>F30+F37</f>
        <v>9018433</v>
      </c>
      <c r="G38" s="365">
        <f>G30+G37</f>
        <v>9537858</v>
      </c>
      <c r="H38" s="365">
        <v>9222663</v>
      </c>
      <c r="I38" s="365">
        <f>I30+I37</f>
        <v>8422952</v>
      </c>
      <c r="J38" s="365">
        <f>J30+J37</f>
        <v>30165402</v>
      </c>
      <c r="K38" s="365">
        <f>K30+K37</f>
        <v>5598376</v>
      </c>
      <c r="L38" s="365">
        <v>7441898</v>
      </c>
      <c r="M38" s="365">
        <v>7465676</v>
      </c>
      <c r="N38" s="365">
        <v>30052136</v>
      </c>
      <c r="O38" s="365">
        <v>7803049</v>
      </c>
      <c r="P38" s="365">
        <v>7313127</v>
      </c>
      <c r="Q38" s="365">
        <v>6940673</v>
      </c>
      <c r="R38" s="365">
        <v>29675026</v>
      </c>
      <c r="S38" s="365">
        <v>7977811</v>
      </c>
      <c r="T38" s="365">
        <v>8484174</v>
      </c>
      <c r="U38" s="365">
        <v>6398972</v>
      </c>
      <c r="V38" s="365">
        <v>28236343</v>
      </c>
      <c r="W38" s="365">
        <v>8307517</v>
      </c>
      <c r="X38" s="365">
        <v>6159165</v>
      </c>
      <c r="Y38" s="365">
        <v>5736896</v>
      </c>
      <c r="Z38" s="365">
        <v>21431871</v>
      </c>
      <c r="AA38" s="365">
        <v>5152922</v>
      </c>
      <c r="AB38" s="365">
        <v>4917140</v>
      </c>
      <c r="AC38" s="365">
        <v>5018133</v>
      </c>
    </row>
    <row r="39" spans="2:29" ht="15.75" thickTop="1" x14ac:dyDescent="0.25"/>
    <row r="41" spans="2:29" x14ac:dyDescent="0.25">
      <c r="B41" s="339"/>
      <c r="C41" s="339"/>
      <c r="D41" s="339"/>
    </row>
    <row r="42" spans="2:29" x14ac:dyDescent="0.25">
      <c r="B42" s="339"/>
      <c r="C42" s="339"/>
      <c r="D42" s="339"/>
    </row>
  </sheetData>
  <mergeCells count="4">
    <mergeCell ref="B9:B10"/>
    <mergeCell ref="C9:C10"/>
    <mergeCell ref="D9:D10"/>
    <mergeCell ref="F9:AC9"/>
  </mergeCells>
  <conditionalFormatting sqref="C38">
    <cfRule type="expression" dxfId="62" priority="4">
      <formula>MOD(ROW(),2)=0</formula>
    </cfRule>
  </conditionalFormatting>
  <conditionalFormatting sqref="D37">
    <cfRule type="expression" dxfId="61" priority="1">
      <formula>MOD(ROW(),2)=0</formula>
    </cfRule>
  </conditionalFormatting>
  <conditionalFormatting sqref="F38">
    <cfRule type="expression" dxfId="60" priority="2">
      <formula>MOD(ROW(),2)=0</formula>
    </cfRule>
  </conditionalFormatting>
  <conditionalFormatting sqref="G37:I37 L37:AC37">
    <cfRule type="expression" dxfId="59" priority="3">
      <formula>MOD(ROW(),2)=0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headerFooter>
    <oddFooter>&amp;R_x000D_&amp;1#&amp;"Calibri"&amp;10&amp;K000000 Classificação: Público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11"/>
  <dimension ref="B5:AC23"/>
  <sheetViews>
    <sheetView showGridLines="0" showRowColHeaders="0" zoomScale="70" zoomScaleNormal="70" workbookViewId="0">
      <selection activeCell="K46" sqref="K46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8.7109375" defaultRowHeight="15" customHeight="1" x14ac:dyDescent="0.25"/>
  <cols>
    <col min="1" max="1" width="9.85546875" customWidth="1"/>
    <col min="2" max="2" width="52.7109375" customWidth="1"/>
    <col min="3" max="3" width="14.140625" customWidth="1"/>
    <col min="4" max="4" width="15.28515625" customWidth="1"/>
    <col min="5" max="5" width="7.7109375" customWidth="1"/>
    <col min="6" max="6" width="11.42578125" customWidth="1"/>
    <col min="7" max="7" width="10.85546875" bestFit="1" customWidth="1"/>
    <col min="8" max="8" width="12.140625" customWidth="1"/>
    <col min="9" max="9" width="11.28515625" bestFit="1" customWidth="1"/>
    <col min="10" max="10" width="11.28515625" customWidth="1"/>
    <col min="11" max="11" width="13.28515625" customWidth="1"/>
    <col min="12" max="12" width="13.7109375" customWidth="1"/>
    <col min="13" max="13" width="14.140625" customWidth="1"/>
    <col min="14" max="14" width="11.28515625" bestFit="1" customWidth="1"/>
    <col min="15" max="17" width="10.85546875" bestFit="1" customWidth="1"/>
    <col min="18" max="18" width="11.28515625" bestFit="1" customWidth="1"/>
    <col min="19" max="21" width="10.85546875" bestFit="1" customWidth="1"/>
    <col min="22" max="22" width="11.28515625" bestFit="1" customWidth="1"/>
    <col min="23" max="25" width="10.85546875" bestFit="1" customWidth="1"/>
    <col min="26" max="26" width="11.28515625" bestFit="1" customWidth="1"/>
    <col min="27" max="27" width="10.85546875" bestFit="1" customWidth="1"/>
    <col min="28" max="29" width="9.85546875" bestFit="1" customWidth="1"/>
  </cols>
  <sheetData>
    <row r="5" spans="2:29" ht="15" customHeight="1" x14ac:dyDescent="0.25"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3"/>
      <c r="Q5" s="13"/>
      <c r="R5" s="13"/>
    </row>
    <row r="6" spans="2:29" ht="15" customHeight="1" x14ac:dyDescent="0.25"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</row>
    <row r="7" spans="2:29" ht="18.75" x14ac:dyDescent="0.25"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</row>
    <row r="8" spans="2:29" ht="17.25" customHeight="1" x14ac:dyDescent="0.25">
      <c r="B8" s="16" t="s">
        <v>222</v>
      </c>
      <c r="C8" s="16"/>
      <c r="D8" s="16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2:29" ht="21" customHeight="1" x14ac:dyDescent="0.25">
      <c r="B9" s="461"/>
      <c r="C9" s="477" t="s">
        <v>610</v>
      </c>
      <c r="D9" s="477" t="s">
        <v>295</v>
      </c>
      <c r="E9" s="2"/>
      <c r="F9" s="479" t="s">
        <v>311</v>
      </c>
      <c r="G9" s="475"/>
      <c r="H9" s="475"/>
      <c r="I9" s="475"/>
      <c r="J9" s="475"/>
      <c r="K9" s="475"/>
      <c r="L9" s="475"/>
      <c r="M9" s="475"/>
      <c r="N9" s="475"/>
      <c r="O9" s="475"/>
      <c r="P9" s="475"/>
      <c r="Q9" s="475"/>
      <c r="R9" s="475"/>
      <c r="S9" s="475"/>
      <c r="T9" s="475"/>
      <c r="U9" s="475"/>
      <c r="V9" s="475"/>
      <c r="W9" s="475"/>
      <c r="X9" s="475"/>
      <c r="Y9" s="475"/>
      <c r="Z9" s="475"/>
      <c r="AA9" s="475"/>
      <c r="AB9" s="475"/>
      <c r="AC9" s="475"/>
    </row>
    <row r="10" spans="2:29" ht="21" customHeight="1" x14ac:dyDescent="0.25">
      <c r="B10" s="476"/>
      <c r="C10" s="478"/>
      <c r="D10" s="478"/>
      <c r="E10" s="2"/>
      <c r="F10" s="366" t="s">
        <v>583</v>
      </c>
      <c r="G10" s="366" t="s">
        <v>312</v>
      </c>
      <c r="H10" s="367" t="s">
        <v>294</v>
      </c>
      <c r="I10" s="366" t="s">
        <v>295</v>
      </c>
      <c r="J10" s="366">
        <v>2024</v>
      </c>
      <c r="K10" s="366" t="s">
        <v>296</v>
      </c>
      <c r="L10" s="366" t="s">
        <v>297</v>
      </c>
      <c r="M10" s="366" t="s">
        <v>298</v>
      </c>
      <c r="N10" s="368">
        <v>2023</v>
      </c>
      <c r="O10" s="367" t="s">
        <v>299</v>
      </c>
      <c r="P10" s="368" t="s">
        <v>300</v>
      </c>
      <c r="Q10" s="368" t="s">
        <v>301</v>
      </c>
      <c r="R10" s="368">
        <v>2022</v>
      </c>
      <c r="S10" s="368" t="s">
        <v>302</v>
      </c>
      <c r="T10" s="368" t="s">
        <v>303</v>
      </c>
      <c r="U10" s="368" t="s">
        <v>304</v>
      </c>
      <c r="V10" s="368">
        <v>2021</v>
      </c>
      <c r="W10" s="368" t="s">
        <v>305</v>
      </c>
      <c r="X10" s="368" t="s">
        <v>306</v>
      </c>
      <c r="Y10" s="368" t="s">
        <v>307</v>
      </c>
      <c r="Z10" s="368">
        <v>2020</v>
      </c>
      <c r="AA10" s="368" t="s">
        <v>308</v>
      </c>
      <c r="AB10" s="368" t="s">
        <v>309</v>
      </c>
      <c r="AC10" s="368" t="s">
        <v>310</v>
      </c>
    </row>
    <row r="11" spans="2:29" ht="24" customHeight="1" x14ac:dyDescent="0.25">
      <c r="B11" s="51" t="s">
        <v>172</v>
      </c>
      <c r="C11" s="107">
        <v>271131</v>
      </c>
      <c r="D11" s="107">
        <v>306415</v>
      </c>
      <c r="E11" s="272"/>
      <c r="F11" s="107">
        <v>279057</v>
      </c>
      <c r="G11" s="107">
        <v>306459</v>
      </c>
      <c r="H11" s="107">
        <v>322822</v>
      </c>
      <c r="I11" s="107">
        <v>306415</v>
      </c>
      <c r="J11" s="107">
        <v>1204221</v>
      </c>
      <c r="K11" s="107">
        <v>318459</v>
      </c>
      <c r="L11" s="107">
        <v>304286</v>
      </c>
      <c r="M11" s="107">
        <v>268696</v>
      </c>
      <c r="N11" s="107">
        <v>1207091</v>
      </c>
      <c r="O11" s="105">
        <v>323440</v>
      </c>
      <c r="P11" s="105">
        <v>310711</v>
      </c>
      <c r="Q11" s="105">
        <v>262175</v>
      </c>
      <c r="R11" s="105">
        <v>1644066</v>
      </c>
      <c r="S11" s="105">
        <v>425463</v>
      </c>
      <c r="T11" s="105">
        <v>409856</v>
      </c>
      <c r="U11" s="105">
        <v>394055</v>
      </c>
      <c r="V11" s="105">
        <v>1945788</v>
      </c>
      <c r="W11" s="105">
        <v>479619</v>
      </c>
      <c r="X11" s="105">
        <v>480103</v>
      </c>
      <c r="Y11" s="105">
        <v>487525</v>
      </c>
      <c r="Z11" s="105">
        <v>1990221</v>
      </c>
      <c r="AA11" s="105">
        <v>531183</v>
      </c>
      <c r="AB11" s="105">
        <v>524601</v>
      </c>
      <c r="AC11" s="105">
        <v>427812</v>
      </c>
    </row>
    <row r="12" spans="2:29" ht="24" customHeight="1" x14ac:dyDescent="0.25">
      <c r="B12" s="51" t="s">
        <v>173</v>
      </c>
      <c r="C12" s="107">
        <v>187244</v>
      </c>
      <c r="D12" s="107">
        <v>202949</v>
      </c>
      <c r="E12" s="272"/>
      <c r="F12" s="107">
        <v>204116</v>
      </c>
      <c r="G12" s="107">
        <v>200471</v>
      </c>
      <c r="H12" s="107">
        <v>200845</v>
      </c>
      <c r="I12" s="107">
        <v>202949</v>
      </c>
      <c r="J12" s="107">
        <v>864006</v>
      </c>
      <c r="K12" s="107">
        <v>213402</v>
      </c>
      <c r="L12" s="107">
        <v>214415</v>
      </c>
      <c r="M12" s="107">
        <v>220391</v>
      </c>
      <c r="N12" s="107">
        <v>917807</v>
      </c>
      <c r="O12" s="106">
        <v>219039</v>
      </c>
      <c r="P12" s="106">
        <v>228692</v>
      </c>
      <c r="Q12" s="106">
        <v>226248</v>
      </c>
      <c r="R12" s="106">
        <v>924520</v>
      </c>
      <c r="S12" s="106">
        <v>241655</v>
      </c>
      <c r="T12" s="106">
        <v>221471</v>
      </c>
      <c r="U12" s="106">
        <v>214718</v>
      </c>
      <c r="V12" s="106">
        <v>831884</v>
      </c>
      <c r="W12" s="106">
        <v>215325</v>
      </c>
      <c r="X12" s="106">
        <v>199451</v>
      </c>
      <c r="Y12" s="106">
        <v>202065</v>
      </c>
      <c r="Z12" s="106">
        <v>780025</v>
      </c>
      <c r="AA12" s="106">
        <v>197520</v>
      </c>
      <c r="AB12" s="106">
        <v>189617</v>
      </c>
      <c r="AC12" s="106">
        <v>189833</v>
      </c>
    </row>
    <row r="13" spans="2:29" ht="24" customHeight="1" x14ac:dyDescent="0.25">
      <c r="B13" s="51" t="s">
        <v>174</v>
      </c>
      <c r="C13" s="107">
        <v>54984</v>
      </c>
      <c r="D13" s="107">
        <v>83446</v>
      </c>
      <c r="E13" s="272"/>
      <c r="F13" s="107">
        <v>83446</v>
      </c>
      <c r="G13" s="107">
        <v>83445</v>
      </c>
      <c r="H13" s="107">
        <v>83446</v>
      </c>
      <c r="I13" s="107">
        <v>83446</v>
      </c>
      <c r="J13" s="107">
        <v>373652</v>
      </c>
      <c r="K13" s="107">
        <v>92407</v>
      </c>
      <c r="L13" s="107">
        <v>94393</v>
      </c>
      <c r="M13" s="107">
        <v>94399</v>
      </c>
      <c r="N13" s="107">
        <v>363571</v>
      </c>
      <c r="O13" s="105">
        <v>92000</v>
      </c>
      <c r="P13" s="105">
        <v>89918</v>
      </c>
      <c r="Q13" s="105">
        <v>89917</v>
      </c>
      <c r="R13" s="105">
        <v>357192</v>
      </c>
      <c r="S13" s="105">
        <v>89298</v>
      </c>
      <c r="T13" s="105">
        <v>89298</v>
      </c>
      <c r="U13" s="105">
        <v>89298</v>
      </c>
      <c r="V13" s="105">
        <v>244577</v>
      </c>
      <c r="W13" s="105">
        <v>61144</v>
      </c>
      <c r="X13" s="105">
        <v>61145</v>
      </c>
      <c r="Y13" s="105">
        <v>61144</v>
      </c>
      <c r="Z13" s="105">
        <v>302969</v>
      </c>
      <c r="AA13" s="105">
        <v>75742</v>
      </c>
      <c r="AB13" s="105">
        <v>75742</v>
      </c>
      <c r="AC13" s="105">
        <v>75742</v>
      </c>
    </row>
    <row r="14" spans="2:29" ht="24" customHeight="1" x14ac:dyDescent="0.25">
      <c r="B14" s="51" t="s">
        <v>555</v>
      </c>
      <c r="C14" s="107">
        <v>593620</v>
      </c>
      <c r="D14" s="107">
        <v>319240</v>
      </c>
      <c r="E14" s="272"/>
      <c r="F14" s="107">
        <v>338171</v>
      </c>
      <c r="G14" s="107">
        <v>481447</v>
      </c>
      <c r="H14" s="107">
        <v>489394</v>
      </c>
      <c r="I14" s="107">
        <v>319240</v>
      </c>
      <c r="J14" s="107">
        <v>1154485</v>
      </c>
      <c r="K14" s="107">
        <v>434033</v>
      </c>
      <c r="L14" s="107">
        <v>132881</v>
      </c>
      <c r="M14" s="107">
        <v>63761</v>
      </c>
      <c r="N14" s="107">
        <v>477974</v>
      </c>
      <c r="O14" s="106">
        <v>107621</v>
      </c>
      <c r="P14" s="106">
        <v>141020</v>
      </c>
      <c r="Q14" s="106">
        <v>110319</v>
      </c>
      <c r="R14" s="106">
        <v>529588</v>
      </c>
      <c r="S14" s="106">
        <v>195796</v>
      </c>
      <c r="T14" s="106">
        <v>136051</v>
      </c>
      <c r="U14" s="106">
        <v>93764</v>
      </c>
      <c r="V14" s="106">
        <v>1224155</v>
      </c>
      <c r="W14" s="106">
        <v>800388</v>
      </c>
      <c r="X14" s="106">
        <v>323914</v>
      </c>
      <c r="Y14" s="106">
        <v>39332</v>
      </c>
      <c r="Z14" s="106">
        <v>1496785</v>
      </c>
      <c r="AA14" s="106">
        <v>193868</v>
      </c>
      <c r="AB14" s="106">
        <v>251066</v>
      </c>
      <c r="AC14" s="106">
        <v>381937</v>
      </c>
    </row>
    <row r="15" spans="2:29" ht="24" customHeight="1" x14ac:dyDescent="0.25">
      <c r="B15" s="51" t="s">
        <v>175</v>
      </c>
      <c r="C15" s="107">
        <v>108403</v>
      </c>
      <c r="D15" s="107">
        <v>134839</v>
      </c>
      <c r="E15" s="272"/>
      <c r="F15" s="107">
        <v>126027</v>
      </c>
      <c r="G15" s="107">
        <v>134839</v>
      </c>
      <c r="H15" s="107">
        <v>134838</v>
      </c>
      <c r="I15" s="107">
        <v>134839</v>
      </c>
      <c r="J15" s="107">
        <v>467607</v>
      </c>
      <c r="K15" s="107">
        <v>116080</v>
      </c>
      <c r="L15" s="107">
        <v>116081</v>
      </c>
      <c r="M15" s="107">
        <v>113113</v>
      </c>
      <c r="N15" s="107">
        <v>510606</v>
      </c>
      <c r="O15" s="105">
        <v>127894</v>
      </c>
      <c r="P15" s="105">
        <v>127895</v>
      </c>
      <c r="Q15" s="105">
        <v>127894</v>
      </c>
      <c r="R15" s="105">
        <v>597815</v>
      </c>
      <c r="S15" s="105">
        <v>151414</v>
      </c>
      <c r="T15" s="105">
        <v>151413</v>
      </c>
      <c r="U15" s="105">
        <v>151414</v>
      </c>
      <c r="V15" s="105">
        <v>400638</v>
      </c>
      <c r="W15" s="105">
        <v>95500</v>
      </c>
      <c r="X15" s="105">
        <v>95500</v>
      </c>
      <c r="Y15" s="105">
        <v>95500</v>
      </c>
      <c r="Z15" s="105">
        <v>317588</v>
      </c>
      <c r="AA15" s="105">
        <v>77933</v>
      </c>
      <c r="AB15" s="105">
        <v>77933</v>
      </c>
      <c r="AC15" s="105">
        <v>77933</v>
      </c>
    </row>
    <row r="16" spans="2:29" ht="24" customHeight="1" x14ac:dyDescent="0.25">
      <c r="B16" s="51" t="s">
        <v>176</v>
      </c>
      <c r="C16" s="107">
        <v>26328</v>
      </c>
      <c r="D16" s="107">
        <v>121982</v>
      </c>
      <c r="E16" s="272"/>
      <c r="F16" s="107">
        <v>26922</v>
      </c>
      <c r="G16" s="107">
        <v>48827</v>
      </c>
      <c r="H16" s="107">
        <v>132433</v>
      </c>
      <c r="I16" s="107">
        <v>121982</v>
      </c>
      <c r="J16" s="107">
        <v>498866</v>
      </c>
      <c r="K16" s="107">
        <v>124309</v>
      </c>
      <c r="L16" s="107">
        <v>122958</v>
      </c>
      <c r="M16" s="107">
        <v>127290</v>
      </c>
      <c r="N16" s="107">
        <v>510114</v>
      </c>
      <c r="O16" s="106">
        <v>128695</v>
      </c>
      <c r="P16" s="106">
        <v>127295</v>
      </c>
      <c r="Q16" s="106">
        <v>125429</v>
      </c>
      <c r="R16" s="106">
        <v>492855</v>
      </c>
      <c r="S16" s="106">
        <v>128054</v>
      </c>
      <c r="T16" s="106">
        <v>126663</v>
      </c>
      <c r="U16" s="106">
        <v>110083</v>
      </c>
      <c r="V16" s="106">
        <v>417728</v>
      </c>
      <c r="W16" s="106">
        <v>111317</v>
      </c>
      <c r="X16" s="106">
        <v>110107</v>
      </c>
      <c r="Y16" s="106">
        <v>84987</v>
      </c>
      <c r="Z16" s="106">
        <v>333676</v>
      </c>
      <c r="AA16" s="106">
        <v>85142</v>
      </c>
      <c r="AB16" s="106">
        <v>84216</v>
      </c>
      <c r="AC16" s="106">
        <v>79176</v>
      </c>
    </row>
    <row r="17" spans="2:29" ht="24" customHeight="1" x14ac:dyDescent="0.25">
      <c r="B17" s="51" t="s">
        <v>177</v>
      </c>
      <c r="C17" s="107">
        <v>1260776</v>
      </c>
      <c r="D17" s="107">
        <v>963255</v>
      </c>
      <c r="E17" s="272"/>
      <c r="F17" s="107">
        <v>1312185</v>
      </c>
      <c r="G17" s="107">
        <v>1274192</v>
      </c>
      <c r="H17" s="107">
        <v>1046488</v>
      </c>
      <c r="I17" s="107">
        <v>963255</v>
      </c>
      <c r="J17" s="107">
        <v>4564085</v>
      </c>
      <c r="K17" s="107">
        <v>1225278</v>
      </c>
      <c r="L17" s="107">
        <v>1035152</v>
      </c>
      <c r="M17" s="107">
        <v>1001518</v>
      </c>
      <c r="N17" s="107">
        <v>3940493</v>
      </c>
      <c r="O17" s="105">
        <v>979149</v>
      </c>
      <c r="P17" s="105">
        <v>980749</v>
      </c>
      <c r="Q17" s="105">
        <v>937269</v>
      </c>
      <c r="R17" s="105">
        <v>3334482</v>
      </c>
      <c r="S17" s="105">
        <v>910654</v>
      </c>
      <c r="T17" s="105">
        <v>828069</v>
      </c>
      <c r="U17" s="105">
        <v>625633</v>
      </c>
      <c r="V17" s="105">
        <v>6242369</v>
      </c>
      <c r="W17" s="105">
        <v>2091386</v>
      </c>
      <c r="X17" s="105">
        <v>1036952</v>
      </c>
      <c r="Y17" s="105">
        <v>1122835</v>
      </c>
      <c r="Z17" s="105">
        <v>3334408</v>
      </c>
      <c r="AA17" s="105">
        <v>766561</v>
      </c>
      <c r="AB17" s="105">
        <v>748514</v>
      </c>
      <c r="AC17" s="105">
        <v>819439</v>
      </c>
    </row>
    <row r="18" spans="2:29" ht="24" customHeight="1" x14ac:dyDescent="0.25">
      <c r="B18" s="51" t="s">
        <v>178</v>
      </c>
      <c r="C18" s="107">
        <v>1781732</v>
      </c>
      <c r="D18" s="107">
        <v>1511636</v>
      </c>
      <c r="E18" s="272"/>
      <c r="F18" s="107">
        <v>2140044</v>
      </c>
      <c r="G18" s="107">
        <v>2118118</v>
      </c>
      <c r="H18" s="107">
        <v>1656838</v>
      </c>
      <c r="I18" s="107">
        <v>1511636</v>
      </c>
      <c r="J18" s="107">
        <v>5654763</v>
      </c>
      <c r="K18" s="107">
        <v>1571941</v>
      </c>
      <c r="L18" s="107">
        <v>1269988</v>
      </c>
      <c r="M18" s="107">
        <v>1239531</v>
      </c>
      <c r="N18" s="107">
        <v>5612245</v>
      </c>
      <c r="O18" s="106">
        <v>1569959</v>
      </c>
      <c r="P18" s="106">
        <v>1265440</v>
      </c>
      <c r="Q18" s="106">
        <v>1225659</v>
      </c>
      <c r="R18" s="106">
        <v>6003112</v>
      </c>
      <c r="S18" s="106">
        <v>1853431</v>
      </c>
      <c r="T18" s="106">
        <v>1302375</v>
      </c>
      <c r="U18" s="106">
        <v>1230940</v>
      </c>
      <c r="V18" s="106">
        <v>4976410</v>
      </c>
      <c r="W18" s="106">
        <v>1596409</v>
      </c>
      <c r="X18" s="106">
        <v>1023322</v>
      </c>
      <c r="Y18" s="106">
        <v>1035843</v>
      </c>
      <c r="Z18" s="106">
        <v>3976906</v>
      </c>
      <c r="AA18" s="106">
        <v>1142123</v>
      </c>
      <c r="AB18" s="106">
        <v>900703</v>
      </c>
      <c r="AC18" s="106">
        <v>843106</v>
      </c>
    </row>
    <row r="19" spans="2:29" ht="24" customHeight="1" x14ac:dyDescent="0.25">
      <c r="B19" s="51" t="s">
        <v>556</v>
      </c>
      <c r="C19" s="107">
        <v>1018078</v>
      </c>
      <c r="D19" s="107">
        <v>950867</v>
      </c>
      <c r="E19" s="272"/>
      <c r="F19" s="107">
        <v>1097774</v>
      </c>
      <c r="G19" s="107">
        <v>933718</v>
      </c>
      <c r="H19" s="107">
        <v>846075</v>
      </c>
      <c r="I19" s="107">
        <v>950867</v>
      </c>
      <c r="J19" s="107">
        <v>3238739</v>
      </c>
      <c r="K19" s="107">
        <v>838210</v>
      </c>
      <c r="L19" s="107">
        <v>697974</v>
      </c>
      <c r="M19" s="107">
        <v>663764</v>
      </c>
      <c r="N19" s="107">
        <v>2331020</v>
      </c>
      <c r="O19" s="105">
        <v>551037</v>
      </c>
      <c r="P19" s="105">
        <v>491669</v>
      </c>
      <c r="Q19" s="105">
        <v>618732</v>
      </c>
      <c r="R19" s="105">
        <v>1977195</v>
      </c>
      <c r="S19" s="105">
        <v>490163</v>
      </c>
      <c r="T19" s="105">
        <v>472641</v>
      </c>
      <c r="U19" s="105">
        <v>453589</v>
      </c>
      <c r="V19" s="105">
        <v>1268173</v>
      </c>
      <c r="W19" s="105">
        <v>338612</v>
      </c>
      <c r="X19" s="105">
        <v>273757</v>
      </c>
      <c r="Y19" s="105">
        <v>255024</v>
      </c>
      <c r="Z19" s="105">
        <v>678113</v>
      </c>
      <c r="AA19" s="105">
        <v>157551</v>
      </c>
      <c r="AB19" s="105">
        <v>154315</v>
      </c>
      <c r="AC19" s="105">
        <v>173481</v>
      </c>
    </row>
    <row r="20" spans="2:29" ht="24" customHeight="1" x14ac:dyDescent="0.25">
      <c r="B20" s="51" t="s">
        <v>179</v>
      </c>
      <c r="C20" s="108">
        <v>-387268</v>
      </c>
      <c r="D20" s="108">
        <v>-328003</v>
      </c>
      <c r="E20" s="272"/>
      <c r="F20" s="108">
        <v>-406754</v>
      </c>
      <c r="G20" s="108">
        <v>-418449</v>
      </c>
      <c r="H20" s="108">
        <v>-365876</v>
      </c>
      <c r="I20" s="108">
        <v>-328003</v>
      </c>
      <c r="J20" s="108">
        <v>-1326551</v>
      </c>
      <c r="K20" s="108">
        <v>-367018</v>
      </c>
      <c r="L20" s="108">
        <v>-294901</v>
      </c>
      <c r="M20" s="108">
        <v>-281831</v>
      </c>
      <c r="N20" s="108">
        <v>-1222831</v>
      </c>
      <c r="O20" s="106">
        <v>-320354</v>
      </c>
      <c r="P20" s="106">
        <v>-294996</v>
      </c>
      <c r="Q20" s="106">
        <v>-279575</v>
      </c>
      <c r="R20" s="106">
        <v>-1246840</v>
      </c>
      <c r="S20" s="106">
        <v>-360253</v>
      </c>
      <c r="T20" s="106">
        <v>-291876</v>
      </c>
      <c r="U20" s="106">
        <v>-260112</v>
      </c>
      <c r="V20" s="106">
        <v>-1450468</v>
      </c>
      <c r="W20" s="106">
        <v>-487395</v>
      </c>
      <c r="X20" s="106">
        <v>-295017</v>
      </c>
      <c r="Y20" s="106">
        <v>-276141</v>
      </c>
      <c r="Z20" s="106">
        <v>-1099202</v>
      </c>
      <c r="AA20" s="106">
        <v>-268944</v>
      </c>
      <c r="AB20" s="106">
        <v>-251469</v>
      </c>
      <c r="AC20" s="106">
        <v>-253964</v>
      </c>
    </row>
    <row r="21" spans="2:29" ht="24" customHeight="1" thickBot="1" x14ac:dyDescent="0.3">
      <c r="B21" s="50" t="s">
        <v>23</v>
      </c>
      <c r="C21" s="109">
        <v>4915028</v>
      </c>
      <c r="D21" s="109">
        <v>4266626</v>
      </c>
      <c r="E21" s="272"/>
      <c r="F21" s="109">
        <v>5200988</v>
      </c>
      <c r="G21" s="109">
        <v>5163067</v>
      </c>
      <c r="H21" s="109">
        <v>4547303</v>
      </c>
      <c r="I21" s="109">
        <v>4266626</v>
      </c>
      <c r="J21" s="109">
        <v>16693873</v>
      </c>
      <c r="K21" s="109">
        <v>4567101</v>
      </c>
      <c r="L21" s="109">
        <f>SUM(L11:L20)</f>
        <v>3693227</v>
      </c>
      <c r="M21" s="109">
        <f>SUM(M11:M20)</f>
        <v>3510632</v>
      </c>
      <c r="N21" s="109">
        <v>14648090</v>
      </c>
      <c r="O21" s="109">
        <v>3778480</v>
      </c>
      <c r="P21" s="109">
        <v>3468393</v>
      </c>
      <c r="Q21" s="109">
        <v>3444067</v>
      </c>
      <c r="R21" s="109">
        <v>14613985</v>
      </c>
      <c r="S21" s="109">
        <v>4125675</v>
      </c>
      <c r="T21" s="109">
        <v>3445961</v>
      </c>
      <c r="U21" s="109">
        <v>3103382</v>
      </c>
      <c r="V21" s="109">
        <v>16101254</v>
      </c>
      <c r="W21" s="109">
        <v>5302305</v>
      </c>
      <c r="X21" s="109">
        <v>3309234</v>
      </c>
      <c r="Y21" s="109">
        <v>3108114</v>
      </c>
      <c r="Z21" s="109">
        <v>12111489</v>
      </c>
      <c r="AA21" s="109">
        <v>2958679</v>
      </c>
      <c r="AB21" s="109">
        <v>2755238</v>
      </c>
      <c r="AC21" s="109">
        <v>2814495</v>
      </c>
    </row>
    <row r="22" spans="2:29" ht="15" customHeight="1" thickTop="1" x14ac:dyDescent="0.25"/>
    <row r="23" spans="2:29" ht="15" customHeight="1" x14ac:dyDescent="0.25">
      <c r="C23" s="339"/>
      <c r="D23" s="339"/>
      <c r="E23" s="339"/>
      <c r="F23" s="339"/>
      <c r="G23" s="339"/>
    </row>
  </sheetData>
  <mergeCells count="4">
    <mergeCell ref="B9:B10"/>
    <mergeCell ref="C9:C10"/>
    <mergeCell ref="D9:D10"/>
    <mergeCell ref="F9:AC9"/>
  </mergeCells>
  <conditionalFormatting sqref="B11:B21">
    <cfRule type="expression" dxfId="58" priority="31">
      <formula>MOD(ROW(),2)=0</formula>
    </cfRule>
  </conditionalFormatting>
  <conditionalFormatting sqref="C11:D21">
    <cfRule type="expression" dxfId="57" priority="1">
      <formula>MOD(ROW(),2)=0</formula>
    </cfRule>
  </conditionalFormatting>
  <conditionalFormatting sqref="F11:N21">
    <cfRule type="expression" dxfId="56" priority="3">
      <formula>MOD(ROW(),2)=0</formula>
    </cfRule>
  </conditionalFormatting>
  <conditionalFormatting sqref="O21:AC21">
    <cfRule type="expression" dxfId="55" priority="27">
      <formula>MOD(ROW(),2)=0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headerFooter>
    <oddFooter>&amp;R_x000D_&amp;1#&amp;"Calibri"&amp;10&amp;K000000 Classificação: Público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ilha13"/>
  <dimension ref="B4:AC53"/>
  <sheetViews>
    <sheetView showGridLines="0" showRowColHeaders="0" zoomScale="70" zoomScaleNormal="70" workbookViewId="0">
      <selection activeCell="K46" sqref="K46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2.7109375" defaultRowHeight="18.75" x14ac:dyDescent="0.25"/>
  <cols>
    <col min="1" max="1" width="9.85546875" customWidth="1"/>
    <col min="2" max="2" width="61.5703125" bestFit="1" customWidth="1"/>
    <col min="3" max="3" width="16.28515625" customWidth="1"/>
    <col min="4" max="4" width="15.85546875" customWidth="1"/>
    <col min="5" max="5" width="8.7109375" customWidth="1"/>
    <col min="6" max="6" width="11.42578125" bestFit="1" customWidth="1"/>
    <col min="7" max="7" width="9.5703125" bestFit="1" customWidth="1"/>
    <col min="8" max="8" width="13" customWidth="1"/>
    <col min="9" max="9" width="12.85546875" bestFit="1" customWidth="1"/>
    <col min="10" max="10" width="11" bestFit="1" customWidth="1"/>
    <col min="11" max="11" width="11.42578125" bestFit="1" customWidth="1"/>
    <col min="12" max="12" width="11" style="103" bestFit="1" customWidth="1"/>
    <col min="13" max="13" width="12.42578125" bestFit="1" customWidth="1"/>
    <col min="14" max="14" width="11.42578125" bestFit="1" customWidth="1"/>
    <col min="15" max="15" width="11" bestFit="1" customWidth="1"/>
    <col min="16" max="16" width="11.42578125" bestFit="1" customWidth="1"/>
    <col min="17" max="17" width="12.85546875" bestFit="1" customWidth="1"/>
    <col min="18" max="18" width="11" bestFit="1" customWidth="1"/>
    <col min="19" max="19" width="10.28515625" bestFit="1" customWidth="1"/>
    <col min="20" max="20" width="12" bestFit="1" customWidth="1"/>
    <col min="21" max="21" width="13.140625" bestFit="1" customWidth="1"/>
    <col min="22" max="23" width="12.42578125" bestFit="1" customWidth="1"/>
    <col min="24" max="24" width="10.28515625" bestFit="1" customWidth="1"/>
    <col min="25" max="25" width="13.140625" bestFit="1" customWidth="1"/>
    <col min="26" max="26" width="11" bestFit="1" customWidth="1"/>
    <col min="27" max="27" width="11.42578125" bestFit="1" customWidth="1"/>
    <col min="28" max="28" width="12.85546875" bestFit="1" customWidth="1"/>
    <col min="29" max="29" width="10.28515625" bestFit="1" customWidth="1"/>
    <col min="30" max="30" width="8.7109375" bestFit="1" customWidth="1"/>
    <col min="31" max="31" width="5.140625" bestFit="1" customWidth="1"/>
  </cols>
  <sheetData>
    <row r="4" spans="2:29" ht="15" customHeight="1" x14ac:dyDescent="0.25">
      <c r="B4" s="102"/>
      <c r="C4" s="102"/>
      <c r="D4" s="102"/>
      <c r="E4" s="102"/>
      <c r="F4" s="102"/>
      <c r="G4" s="102"/>
      <c r="H4" s="102"/>
      <c r="I4" s="102"/>
      <c r="J4" s="102"/>
      <c r="K4" s="102"/>
      <c r="O4" s="103"/>
      <c r="P4" s="103"/>
      <c r="Q4" s="103"/>
    </row>
    <row r="5" spans="2:29" ht="15" customHeight="1" x14ac:dyDescent="0.25">
      <c r="B5" s="103"/>
      <c r="C5" s="103"/>
      <c r="D5" s="103"/>
      <c r="E5" s="103"/>
      <c r="F5" s="103"/>
      <c r="G5" s="103"/>
      <c r="H5" s="103"/>
      <c r="I5" s="103"/>
      <c r="J5" s="103"/>
      <c r="K5" s="103"/>
      <c r="O5" s="103"/>
      <c r="P5" s="103"/>
      <c r="Q5" s="103"/>
    </row>
    <row r="6" spans="2:29" ht="15" customHeight="1" x14ac:dyDescent="0.25">
      <c r="B6" s="103"/>
      <c r="C6" s="103"/>
      <c r="D6" s="103"/>
      <c r="E6" s="103"/>
      <c r="F6" s="103"/>
      <c r="G6" s="103"/>
      <c r="H6" s="103"/>
      <c r="I6" s="103"/>
      <c r="J6" s="103"/>
      <c r="K6" s="103"/>
      <c r="O6" s="103"/>
      <c r="P6" s="103"/>
      <c r="Q6" s="103"/>
    </row>
    <row r="7" spans="2:29" ht="15" customHeight="1" x14ac:dyDescent="0.25">
      <c r="B7" s="103"/>
      <c r="C7" s="103"/>
      <c r="D7" s="103"/>
      <c r="E7" s="103"/>
      <c r="F7" s="103"/>
      <c r="G7" s="103"/>
      <c r="H7" s="103"/>
      <c r="I7" s="103"/>
      <c r="J7" s="103"/>
      <c r="K7" s="103"/>
      <c r="O7" s="103"/>
      <c r="P7" s="103"/>
      <c r="Q7" s="103"/>
    </row>
    <row r="8" spans="2:29" ht="21.6" customHeight="1" x14ac:dyDescent="0.25">
      <c r="B8" s="16" t="s">
        <v>222</v>
      </c>
      <c r="C8" s="16"/>
      <c r="D8" s="16"/>
      <c r="E8" s="16"/>
      <c r="F8" s="16"/>
      <c r="G8" s="16"/>
      <c r="H8" s="16"/>
      <c r="I8" s="16"/>
      <c r="J8" s="16"/>
      <c r="K8" s="16"/>
      <c r="O8" s="2"/>
      <c r="P8" s="2"/>
    </row>
    <row r="9" spans="2:29" ht="21.6" customHeight="1" x14ac:dyDescent="0.25">
      <c r="B9" s="461"/>
      <c r="C9" s="477" t="s">
        <v>610</v>
      </c>
      <c r="D9" s="477" t="s">
        <v>295</v>
      </c>
      <c r="E9" s="103"/>
      <c r="F9" s="479" t="s">
        <v>311</v>
      </c>
      <c r="G9" s="475"/>
      <c r="H9" s="475"/>
      <c r="I9" s="475"/>
      <c r="J9" s="475"/>
      <c r="K9" s="475"/>
      <c r="L9" s="475"/>
      <c r="M9" s="475"/>
      <c r="N9" s="475"/>
      <c r="O9" s="475"/>
      <c r="P9" s="475"/>
      <c r="Q9" s="475"/>
      <c r="R9" s="475"/>
      <c r="S9" s="475"/>
      <c r="T9" s="475"/>
      <c r="U9" s="475"/>
      <c r="V9" s="475"/>
      <c r="W9" s="475"/>
      <c r="X9" s="475"/>
      <c r="Y9" s="475"/>
      <c r="Z9" s="475"/>
      <c r="AA9" s="475"/>
      <c r="AB9" s="475"/>
      <c r="AC9" s="475"/>
    </row>
    <row r="10" spans="2:29" ht="21.6" customHeight="1" x14ac:dyDescent="0.25">
      <c r="B10" s="476"/>
      <c r="C10" s="478"/>
      <c r="D10" s="478"/>
      <c r="E10" s="103"/>
      <c r="F10" s="413" t="s">
        <v>583</v>
      </c>
      <c r="G10" s="261" t="s">
        <v>312</v>
      </c>
      <c r="H10" s="261" t="s">
        <v>294</v>
      </c>
      <c r="I10" s="261" t="s">
        <v>295</v>
      </c>
      <c r="J10" s="261">
        <v>2024</v>
      </c>
      <c r="K10" s="261" t="s">
        <v>296</v>
      </c>
      <c r="L10" s="261" t="s">
        <v>297</v>
      </c>
      <c r="M10" s="261" t="s">
        <v>298</v>
      </c>
      <c r="N10" s="58">
        <v>2023</v>
      </c>
      <c r="O10" s="216" t="s">
        <v>299</v>
      </c>
      <c r="P10" s="58" t="s">
        <v>300</v>
      </c>
      <c r="Q10" s="58" t="s">
        <v>301</v>
      </c>
      <c r="R10" s="58">
        <v>2022</v>
      </c>
      <c r="S10" s="58" t="s">
        <v>302</v>
      </c>
      <c r="T10" s="58" t="s">
        <v>303</v>
      </c>
      <c r="U10" s="58" t="s">
        <v>304</v>
      </c>
      <c r="V10" s="58">
        <v>2021</v>
      </c>
      <c r="W10" s="58" t="s">
        <v>305</v>
      </c>
      <c r="X10" s="58" t="s">
        <v>306</v>
      </c>
      <c r="Y10" s="58" t="s">
        <v>307</v>
      </c>
      <c r="Z10" s="58">
        <v>2020</v>
      </c>
      <c r="AA10" s="58" t="s">
        <v>308</v>
      </c>
      <c r="AB10" s="58" t="s">
        <v>309</v>
      </c>
      <c r="AC10" s="58" t="s">
        <v>310</v>
      </c>
    </row>
    <row r="11" spans="2:29" ht="20.45" customHeight="1" x14ac:dyDescent="0.25">
      <c r="B11" s="25" t="s">
        <v>202</v>
      </c>
      <c r="C11" s="111"/>
      <c r="D11" s="111"/>
      <c r="E11" s="103"/>
      <c r="F11" s="103"/>
      <c r="G11" s="103"/>
      <c r="H11" s="111"/>
      <c r="I11" s="111"/>
      <c r="J11" s="111"/>
      <c r="K11" s="111"/>
      <c r="L11" s="111"/>
      <c r="M11" s="111"/>
      <c r="N11" s="111"/>
      <c r="O11" s="111"/>
      <c r="P11" s="111" t="s">
        <v>127</v>
      </c>
      <c r="Q11" s="111"/>
      <c r="R11" s="111"/>
      <c r="S11" s="111"/>
      <c r="T11" s="111" t="s">
        <v>127</v>
      </c>
      <c r="U11" s="111"/>
      <c r="V11" s="111"/>
      <c r="W11" s="111"/>
      <c r="X11" s="111"/>
      <c r="Y11" s="111"/>
      <c r="Z11" s="111"/>
      <c r="AA11" s="111"/>
      <c r="AB11" s="111"/>
      <c r="AC11" s="111"/>
    </row>
    <row r="12" spans="2:29" ht="20.25" customHeight="1" x14ac:dyDescent="0.25">
      <c r="B12" s="36" t="s">
        <v>203</v>
      </c>
      <c r="C12" s="112">
        <v>86332</v>
      </c>
      <c r="D12" s="112">
        <v>83866</v>
      </c>
      <c r="E12" s="273"/>
      <c r="F12" s="112">
        <v>127954</v>
      </c>
      <c r="G12" s="112">
        <v>101058</v>
      </c>
      <c r="H12" s="112">
        <v>201623</v>
      </c>
      <c r="I12" s="112">
        <v>83866</v>
      </c>
      <c r="J12" s="112">
        <v>435614</v>
      </c>
      <c r="K12" s="112">
        <v>105317</v>
      </c>
      <c r="L12" s="112">
        <v>117043</v>
      </c>
      <c r="M12" s="112">
        <v>64768</v>
      </c>
      <c r="N12" s="112">
        <v>452222</v>
      </c>
      <c r="O12" s="112">
        <v>120648</v>
      </c>
      <c r="P12" s="112">
        <v>105994</v>
      </c>
      <c r="Q12" s="112">
        <v>97983</v>
      </c>
      <c r="R12" s="112">
        <v>468419</v>
      </c>
      <c r="S12" s="112">
        <v>144443</v>
      </c>
      <c r="T12" s="112">
        <v>97495</v>
      </c>
      <c r="U12" s="112">
        <v>73658</v>
      </c>
      <c r="V12" s="112">
        <v>241554</v>
      </c>
      <c r="W12" s="112">
        <v>69250</v>
      </c>
      <c r="X12" s="112">
        <v>61208</v>
      </c>
      <c r="Y12" s="112">
        <v>31613</v>
      </c>
      <c r="Z12" s="112">
        <v>95246</v>
      </c>
      <c r="AA12" s="112">
        <v>22401</v>
      </c>
      <c r="AB12" s="112">
        <v>21424</v>
      </c>
      <c r="AC12" s="112">
        <v>18166</v>
      </c>
    </row>
    <row r="13" spans="2:29" ht="20.45" customHeight="1" x14ac:dyDescent="0.25">
      <c r="B13" s="36" t="s">
        <v>204</v>
      </c>
      <c r="C13" s="112">
        <v>82340</v>
      </c>
      <c r="D13" s="112">
        <v>74284</v>
      </c>
      <c r="E13" s="273"/>
      <c r="F13" s="112">
        <v>80895</v>
      </c>
      <c r="G13" s="112">
        <v>77130</v>
      </c>
      <c r="H13" s="112">
        <v>81432</v>
      </c>
      <c r="I13" s="112">
        <v>74284</v>
      </c>
      <c r="J13" s="112">
        <v>299428</v>
      </c>
      <c r="K13" s="112">
        <v>72179</v>
      </c>
      <c r="L13" s="112">
        <v>73661</v>
      </c>
      <c r="M13" s="112">
        <v>75427</v>
      </c>
      <c r="N13" s="112">
        <v>285853</v>
      </c>
      <c r="O13" s="112">
        <v>66818</v>
      </c>
      <c r="P13" s="112">
        <v>80027</v>
      </c>
      <c r="Q13" s="112">
        <v>68504</v>
      </c>
      <c r="R13" s="112">
        <v>337353</v>
      </c>
      <c r="S13" s="112">
        <v>74121</v>
      </c>
      <c r="T13" s="112">
        <v>102853</v>
      </c>
      <c r="U13" s="112">
        <v>95375</v>
      </c>
      <c r="V13" s="112">
        <v>460480</v>
      </c>
      <c r="W13" s="112">
        <v>112579</v>
      </c>
      <c r="X13" s="112">
        <v>123038</v>
      </c>
      <c r="Y13" s="112">
        <v>114784</v>
      </c>
      <c r="Z13" s="112">
        <v>398940</v>
      </c>
      <c r="AA13" s="112">
        <v>105745</v>
      </c>
      <c r="AB13" s="112">
        <v>84751</v>
      </c>
      <c r="AC13" s="112">
        <v>92072</v>
      </c>
    </row>
    <row r="14" spans="2:29" ht="20.45" customHeight="1" x14ac:dyDescent="0.25">
      <c r="B14" s="226" t="s">
        <v>205</v>
      </c>
      <c r="C14" s="112">
        <v>7830</v>
      </c>
      <c r="D14" s="112">
        <v>6209</v>
      </c>
      <c r="E14" s="273"/>
      <c r="F14" s="112">
        <v>-1266</v>
      </c>
      <c r="G14" s="112">
        <v>7385</v>
      </c>
      <c r="H14" s="112">
        <v>2326</v>
      </c>
      <c r="I14" s="112">
        <v>6209</v>
      </c>
      <c r="J14" s="112" t="s">
        <v>123</v>
      </c>
      <c r="K14" s="112">
        <v>0</v>
      </c>
      <c r="L14" s="112" t="s">
        <v>123</v>
      </c>
      <c r="M14" s="112" t="s">
        <v>123</v>
      </c>
      <c r="N14" s="112">
        <v>6722</v>
      </c>
      <c r="O14" s="112" t="s">
        <v>123</v>
      </c>
      <c r="P14" s="112">
        <v>11222</v>
      </c>
      <c r="Q14" s="112">
        <v>1889</v>
      </c>
      <c r="R14" s="112">
        <v>16722</v>
      </c>
      <c r="S14" s="112">
        <v>15509</v>
      </c>
      <c r="T14" s="112">
        <v>8248</v>
      </c>
      <c r="U14" s="112">
        <v>23965</v>
      </c>
      <c r="V14" s="112"/>
      <c r="W14" s="112" t="s">
        <v>123</v>
      </c>
      <c r="X14" s="112">
        <v>24254</v>
      </c>
      <c r="Y14" s="112" t="s">
        <v>123</v>
      </c>
      <c r="Z14" s="112"/>
      <c r="AA14" s="112" t="s">
        <v>123</v>
      </c>
      <c r="AB14" s="112" t="s">
        <v>123</v>
      </c>
      <c r="AC14" s="112" t="s">
        <v>123</v>
      </c>
    </row>
    <row r="15" spans="2:29" ht="20.45" customHeight="1" x14ac:dyDescent="0.25">
      <c r="B15" s="226" t="s">
        <v>206</v>
      </c>
      <c r="C15" s="112">
        <v>4689</v>
      </c>
      <c r="D15" s="112">
        <v>0</v>
      </c>
      <c r="E15" s="273"/>
      <c r="F15" s="112">
        <v>-5808</v>
      </c>
      <c r="G15" s="112">
        <v>5808</v>
      </c>
      <c r="H15" s="112"/>
      <c r="I15" s="112">
        <v>0</v>
      </c>
      <c r="J15" s="112" t="s">
        <v>123</v>
      </c>
      <c r="K15" s="112">
        <v>42227</v>
      </c>
      <c r="L15" s="112" t="s">
        <v>123</v>
      </c>
      <c r="M15" s="112" t="s">
        <v>123</v>
      </c>
      <c r="N15" s="112">
        <v>276687</v>
      </c>
      <c r="O15" s="112" t="s">
        <v>123</v>
      </c>
      <c r="P15" s="112">
        <v>197496</v>
      </c>
      <c r="Q15" s="112">
        <v>103814</v>
      </c>
      <c r="R15" s="112">
        <v>338265</v>
      </c>
      <c r="S15" s="112">
        <v>10247</v>
      </c>
      <c r="T15" s="112" t="s">
        <v>123</v>
      </c>
      <c r="U15" s="112">
        <v>842700</v>
      </c>
      <c r="V15" s="112"/>
      <c r="W15" s="112" t="s">
        <v>123</v>
      </c>
      <c r="X15" s="112">
        <v>1044160</v>
      </c>
      <c r="Y15" s="112" t="s">
        <v>123</v>
      </c>
      <c r="Z15" s="112"/>
      <c r="AA15" s="112" t="s">
        <v>123</v>
      </c>
      <c r="AB15" s="112" t="s">
        <v>123</v>
      </c>
      <c r="AC15" s="112" t="s">
        <v>123</v>
      </c>
    </row>
    <row r="16" spans="2:29" ht="20.45" customHeight="1" x14ac:dyDescent="0.25">
      <c r="B16" s="36" t="s">
        <v>207</v>
      </c>
      <c r="C16" s="112">
        <v>33942</v>
      </c>
      <c r="D16" s="112">
        <v>12407</v>
      </c>
      <c r="E16" s="273"/>
      <c r="F16" s="112">
        <v>16018</v>
      </c>
      <c r="G16" s="112">
        <v>7106</v>
      </c>
      <c r="H16" s="112">
        <v>12156</v>
      </c>
      <c r="I16" s="112">
        <v>12407</v>
      </c>
      <c r="J16" s="112">
        <v>86741</v>
      </c>
      <c r="K16" s="112">
        <v>5228</v>
      </c>
      <c r="L16" s="112">
        <v>8101</v>
      </c>
      <c r="M16" s="112">
        <v>38801</v>
      </c>
      <c r="N16" s="112">
        <v>162566</v>
      </c>
      <c r="O16" s="112">
        <v>41771</v>
      </c>
      <c r="P16" s="112">
        <v>48074</v>
      </c>
      <c r="Q16" s="112">
        <v>9453</v>
      </c>
      <c r="R16" s="112">
        <v>108397</v>
      </c>
      <c r="S16" s="112">
        <v>23661</v>
      </c>
      <c r="T16" s="112">
        <v>27125</v>
      </c>
      <c r="U16" s="112">
        <v>17215</v>
      </c>
      <c r="V16" s="112">
        <v>67828</v>
      </c>
      <c r="W16" s="112">
        <v>44894</v>
      </c>
      <c r="X16" s="112">
        <v>7394</v>
      </c>
      <c r="Y16" s="112">
        <v>6693</v>
      </c>
      <c r="Z16" s="112">
        <v>42323</v>
      </c>
      <c r="AA16" s="112">
        <v>5949</v>
      </c>
      <c r="AB16" s="112">
        <v>5079</v>
      </c>
      <c r="AC16" s="112">
        <v>3650</v>
      </c>
    </row>
    <row r="17" spans="2:29" ht="20.45" customHeight="1" x14ac:dyDescent="0.25">
      <c r="B17" s="36" t="s">
        <v>208</v>
      </c>
      <c r="C17" s="112">
        <v>45490</v>
      </c>
      <c r="D17" s="112">
        <v>17773</v>
      </c>
      <c r="E17" s="273"/>
      <c r="F17" s="112">
        <v>37610</v>
      </c>
      <c r="G17" s="112">
        <v>38872</v>
      </c>
      <c r="H17" s="112">
        <v>13346</v>
      </c>
      <c r="I17" s="112">
        <v>17773</v>
      </c>
      <c r="J17" s="112">
        <v>16245</v>
      </c>
      <c r="K17" s="112">
        <v>5251</v>
      </c>
      <c r="L17" s="112" t="s">
        <v>123</v>
      </c>
      <c r="M17" s="112">
        <v>1792</v>
      </c>
      <c r="N17" s="112">
        <v>76069</v>
      </c>
      <c r="O17" s="112" t="s">
        <v>123</v>
      </c>
      <c r="P17" s="112">
        <v>65468</v>
      </c>
      <c r="Q17" s="112">
        <v>26610</v>
      </c>
      <c r="R17" s="112">
        <v>185120</v>
      </c>
      <c r="S17" s="112">
        <v>38210</v>
      </c>
      <c r="T17" s="112">
        <v>59217</v>
      </c>
      <c r="U17" s="112">
        <v>51999</v>
      </c>
      <c r="V17" s="112">
        <v>63907</v>
      </c>
      <c r="W17" s="112">
        <v>21325</v>
      </c>
      <c r="X17" s="112">
        <v>6927</v>
      </c>
      <c r="Y17" s="112" t="s">
        <v>123</v>
      </c>
      <c r="Z17" s="112">
        <v>31949</v>
      </c>
      <c r="AA17" s="112">
        <v>5593</v>
      </c>
      <c r="AB17" s="112">
        <v>14045</v>
      </c>
      <c r="AC17" s="112">
        <v>11643</v>
      </c>
    </row>
    <row r="18" spans="2:29" ht="20.45" customHeight="1" x14ac:dyDescent="0.25">
      <c r="B18" s="36" t="s">
        <v>618</v>
      </c>
      <c r="C18" s="112">
        <v>0</v>
      </c>
      <c r="D18" s="112" t="s">
        <v>123</v>
      </c>
      <c r="E18" s="273"/>
      <c r="F18" s="112">
        <v>0</v>
      </c>
      <c r="G18" s="112" t="s">
        <v>123</v>
      </c>
      <c r="H18" s="112" t="s">
        <v>123</v>
      </c>
      <c r="I18" s="112" t="s">
        <v>123</v>
      </c>
      <c r="J18" s="112">
        <v>146577</v>
      </c>
      <c r="K18" s="112">
        <v>13285</v>
      </c>
      <c r="L18" s="112">
        <v>70018</v>
      </c>
      <c r="M18" s="112">
        <v>42032</v>
      </c>
      <c r="N18" s="112" t="s">
        <v>123</v>
      </c>
      <c r="O18" s="112">
        <v>102428</v>
      </c>
      <c r="P18" s="112" t="s">
        <v>123</v>
      </c>
      <c r="Q18" s="112" t="s">
        <v>123</v>
      </c>
      <c r="R18" s="112"/>
      <c r="S18" s="112">
        <v>100087</v>
      </c>
      <c r="T18" s="112">
        <v>54620</v>
      </c>
      <c r="U18" s="112" t="s">
        <v>123</v>
      </c>
      <c r="V18" s="112"/>
      <c r="W18" s="112">
        <v>35636</v>
      </c>
      <c r="X18" s="112" t="s">
        <v>123</v>
      </c>
      <c r="Y18" s="112" t="s">
        <v>123</v>
      </c>
      <c r="Z18" s="112">
        <v>1752688</v>
      </c>
      <c r="AA18" s="112">
        <v>2651</v>
      </c>
      <c r="AB18" s="112">
        <v>486720</v>
      </c>
      <c r="AC18" s="112">
        <v>1314240</v>
      </c>
    </row>
    <row r="19" spans="2:29" ht="20.45" customHeight="1" x14ac:dyDescent="0.25">
      <c r="B19" s="36" t="s">
        <v>209</v>
      </c>
      <c r="C19" s="112">
        <v>18049</v>
      </c>
      <c r="D19" s="112">
        <v>21068</v>
      </c>
      <c r="E19" s="273"/>
      <c r="F19" s="112">
        <v>25922</v>
      </c>
      <c r="G19" s="112">
        <v>24255</v>
      </c>
      <c r="H19" s="112">
        <v>20203</v>
      </c>
      <c r="I19" s="112">
        <v>21068</v>
      </c>
      <c r="J19" s="112">
        <v>68780</v>
      </c>
      <c r="K19" s="112">
        <v>17757</v>
      </c>
      <c r="L19" s="112">
        <v>15307</v>
      </c>
      <c r="M19" s="112">
        <v>18010</v>
      </c>
      <c r="N19" s="112">
        <v>81702</v>
      </c>
      <c r="O19" s="112">
        <v>23389</v>
      </c>
      <c r="P19" s="112">
        <v>22382</v>
      </c>
      <c r="Q19" s="112">
        <v>15394</v>
      </c>
      <c r="R19" s="112">
        <v>82310</v>
      </c>
      <c r="S19" s="112">
        <v>22767</v>
      </c>
      <c r="T19" s="112">
        <v>18908</v>
      </c>
      <c r="U19" s="112">
        <v>14885</v>
      </c>
      <c r="V19" s="112">
        <v>29018</v>
      </c>
      <c r="W19" s="112">
        <v>8190</v>
      </c>
      <c r="X19" s="112">
        <v>4437</v>
      </c>
      <c r="Y19" s="112">
        <v>2507</v>
      </c>
      <c r="Z19" s="112">
        <v>52824</v>
      </c>
      <c r="AA19" s="112">
        <v>270</v>
      </c>
      <c r="AB19" s="112">
        <v>37682</v>
      </c>
      <c r="AC19" s="112">
        <v>16360</v>
      </c>
    </row>
    <row r="20" spans="2:29" ht="20.45" customHeight="1" x14ac:dyDescent="0.25">
      <c r="B20" s="36" t="s">
        <v>619</v>
      </c>
      <c r="C20" s="112">
        <v>-63939</v>
      </c>
      <c r="D20" s="112">
        <v>-53056</v>
      </c>
      <c r="E20" s="273"/>
      <c r="F20" s="112">
        <v>-70999</v>
      </c>
      <c r="G20" s="112">
        <v>-65483</v>
      </c>
      <c r="H20" s="112">
        <v>-72060</v>
      </c>
      <c r="I20" s="112">
        <v>-53056</v>
      </c>
      <c r="J20" s="112">
        <v>-204826</v>
      </c>
      <c r="K20" s="112">
        <v>-49455</v>
      </c>
      <c r="L20" s="112">
        <v>-48924</v>
      </c>
      <c r="M20" s="112">
        <v>-41135</v>
      </c>
      <c r="N20" s="112">
        <v>-196910</v>
      </c>
      <c r="O20" s="112">
        <v>-49323</v>
      </c>
      <c r="P20" s="112">
        <v>-48675</v>
      </c>
      <c r="Q20" s="112">
        <v>-43188</v>
      </c>
      <c r="R20" s="112">
        <v>-116921</v>
      </c>
      <c r="S20" s="112">
        <v>-37052</v>
      </c>
      <c r="T20" s="112">
        <v>-23144</v>
      </c>
      <c r="U20" s="112">
        <v>-24426</v>
      </c>
      <c r="V20" s="112">
        <v>-123981</v>
      </c>
      <c r="W20" s="112">
        <v>-27669</v>
      </c>
      <c r="X20" s="112">
        <v>-33465</v>
      </c>
      <c r="Y20" s="112">
        <v>-15838</v>
      </c>
      <c r="Z20" s="112">
        <v>-96464</v>
      </c>
      <c r="AA20" s="112">
        <v>-22474</v>
      </c>
      <c r="AB20" s="112">
        <v>-7018</v>
      </c>
      <c r="AC20" s="112">
        <v>-8794</v>
      </c>
    </row>
    <row r="21" spans="2:29" ht="20.45" customHeight="1" x14ac:dyDescent="0.25">
      <c r="B21" s="36" t="s">
        <v>210</v>
      </c>
      <c r="C21" s="112">
        <v>768</v>
      </c>
      <c r="D21" s="112">
        <v>603</v>
      </c>
      <c r="E21" s="273"/>
      <c r="F21" s="112">
        <v>744</v>
      </c>
      <c r="G21" s="112">
        <v>590</v>
      </c>
      <c r="H21" s="112">
        <v>933</v>
      </c>
      <c r="I21" s="112">
        <v>603</v>
      </c>
      <c r="J21" s="112">
        <v>5080</v>
      </c>
      <c r="K21" s="112">
        <v>943</v>
      </c>
      <c r="L21" s="112">
        <v>1278</v>
      </c>
      <c r="M21" s="112">
        <v>1178</v>
      </c>
      <c r="N21" s="112">
        <v>4486</v>
      </c>
      <c r="O21" s="112">
        <v>1348</v>
      </c>
      <c r="P21" s="112">
        <v>483</v>
      </c>
      <c r="Q21" s="112">
        <v>1029</v>
      </c>
      <c r="R21" s="112">
        <v>4729</v>
      </c>
      <c r="S21" s="112">
        <v>1612</v>
      </c>
      <c r="T21" s="112">
        <v>980</v>
      </c>
      <c r="U21" s="112">
        <v>469</v>
      </c>
      <c r="V21" s="112"/>
      <c r="W21" s="112" t="s">
        <v>123</v>
      </c>
      <c r="X21" s="112" t="s">
        <v>123</v>
      </c>
      <c r="Y21" s="112" t="s">
        <v>123</v>
      </c>
      <c r="Z21" s="112"/>
      <c r="AA21" s="112" t="s">
        <v>123</v>
      </c>
      <c r="AB21" s="112" t="s">
        <v>123</v>
      </c>
      <c r="AC21" s="112" t="s">
        <v>123</v>
      </c>
    </row>
    <row r="22" spans="2:29" ht="20.45" customHeight="1" x14ac:dyDescent="0.25">
      <c r="B22" s="36" t="s">
        <v>515</v>
      </c>
      <c r="C22" s="112" t="s">
        <v>123</v>
      </c>
      <c r="D22" s="112" t="s">
        <v>123</v>
      </c>
      <c r="E22" s="273"/>
      <c r="F22" s="112">
        <v>0</v>
      </c>
      <c r="G22" s="112" t="s">
        <v>123</v>
      </c>
      <c r="H22" s="112"/>
      <c r="I22" s="112" t="s">
        <v>123</v>
      </c>
      <c r="J22" s="112" t="s">
        <v>123</v>
      </c>
      <c r="K22" s="112">
        <v>0</v>
      </c>
      <c r="L22" s="112" t="s">
        <v>123</v>
      </c>
      <c r="M22" s="112" t="s">
        <v>123</v>
      </c>
      <c r="N22" s="112" t="s">
        <v>123</v>
      </c>
      <c r="O22" s="112"/>
      <c r="P22" s="112" t="s">
        <v>123</v>
      </c>
      <c r="Q22" s="112" t="s">
        <v>123</v>
      </c>
      <c r="R22" s="112"/>
      <c r="S22" s="112" t="s">
        <v>123</v>
      </c>
      <c r="T22" s="112" t="s">
        <v>123</v>
      </c>
      <c r="U22" s="112" t="s">
        <v>123</v>
      </c>
      <c r="V22" s="112">
        <v>1752</v>
      </c>
      <c r="W22" s="112">
        <v>1752</v>
      </c>
      <c r="X22" s="112" t="s">
        <v>123</v>
      </c>
      <c r="Y22" s="112" t="s">
        <v>123</v>
      </c>
      <c r="Z22" s="112">
        <v>30300</v>
      </c>
      <c r="AA22" s="112">
        <v>16751</v>
      </c>
      <c r="AB22" s="112" t="s">
        <v>123</v>
      </c>
      <c r="AC22" s="112" t="s">
        <v>123</v>
      </c>
    </row>
    <row r="23" spans="2:29" ht="20.45" customHeight="1" x14ac:dyDescent="0.25">
      <c r="B23" s="36" t="s">
        <v>211</v>
      </c>
      <c r="C23" s="112">
        <v>8795</v>
      </c>
      <c r="D23" s="112">
        <v>6194</v>
      </c>
      <c r="E23" s="273"/>
      <c r="F23" s="112">
        <v>7490</v>
      </c>
      <c r="G23" s="112">
        <v>31486</v>
      </c>
      <c r="H23" s="112">
        <v>4345</v>
      </c>
      <c r="I23" s="112">
        <v>6194</v>
      </c>
      <c r="J23" s="112">
        <v>391646</v>
      </c>
      <c r="K23" s="112">
        <v>5337</v>
      </c>
      <c r="L23" s="112">
        <v>406414</v>
      </c>
      <c r="M23" s="112" t="s">
        <v>123</v>
      </c>
      <c r="N23" s="112" t="s">
        <v>123</v>
      </c>
      <c r="O23" s="112" t="s">
        <v>123</v>
      </c>
      <c r="P23" s="112" t="s">
        <v>123</v>
      </c>
      <c r="Q23" s="112">
        <v>25548</v>
      </c>
      <c r="R23" s="112"/>
      <c r="S23" s="112" t="s">
        <v>123</v>
      </c>
      <c r="T23" s="112" t="s">
        <v>123</v>
      </c>
      <c r="U23" s="112">
        <v>-375</v>
      </c>
      <c r="V23" s="112">
        <v>19837</v>
      </c>
      <c r="W23" s="112">
        <v>427</v>
      </c>
      <c r="X23" s="112">
        <v>24911</v>
      </c>
      <c r="Y23" s="112" t="s">
        <v>123</v>
      </c>
      <c r="Z23" s="112">
        <v>41694</v>
      </c>
      <c r="AA23" s="112">
        <v>7196</v>
      </c>
      <c r="AB23" s="112">
        <v>12243</v>
      </c>
      <c r="AC23" s="112">
        <v>14849</v>
      </c>
    </row>
    <row r="24" spans="2:29" ht="20.45" customHeight="1" x14ac:dyDescent="0.25">
      <c r="B24" s="36" t="s">
        <v>212</v>
      </c>
      <c r="C24" s="112">
        <v>380</v>
      </c>
      <c r="D24" s="112">
        <v>1062</v>
      </c>
      <c r="E24" s="273"/>
      <c r="F24" s="112">
        <v>700</v>
      </c>
      <c r="G24" s="112">
        <v>997</v>
      </c>
      <c r="H24" s="112">
        <v>2185</v>
      </c>
      <c r="I24" s="112">
        <v>1062</v>
      </c>
      <c r="J24" s="112">
        <v>59001</v>
      </c>
      <c r="K24" s="112">
        <v>797</v>
      </c>
      <c r="L24" s="112">
        <v>50191</v>
      </c>
      <c r="M24" s="112"/>
      <c r="N24" s="112" t="s">
        <v>123</v>
      </c>
      <c r="O24" s="112"/>
      <c r="P24" s="112"/>
      <c r="Q24" s="112"/>
      <c r="R24" s="112"/>
      <c r="S24" s="112"/>
      <c r="T24" s="112"/>
      <c r="U24" s="112"/>
      <c r="V24" s="112"/>
      <c r="W24" s="112"/>
      <c r="X24" s="112"/>
      <c r="Y24" s="112"/>
      <c r="Z24" s="112"/>
      <c r="AA24" s="112"/>
      <c r="AB24" s="112"/>
      <c r="AC24" s="112"/>
    </row>
    <row r="25" spans="2:29" ht="20.45" customHeight="1" x14ac:dyDescent="0.25">
      <c r="B25" s="23" t="s">
        <v>213</v>
      </c>
      <c r="C25" s="113">
        <v>33284</v>
      </c>
      <c r="D25" s="113">
        <v>23127</v>
      </c>
      <c r="E25" s="273"/>
      <c r="F25" s="113">
        <v>30998</v>
      </c>
      <c r="G25" s="113">
        <v>27739</v>
      </c>
      <c r="H25" s="113">
        <v>35955</v>
      </c>
      <c r="I25" s="113">
        <v>23127</v>
      </c>
      <c r="J25" s="113">
        <v>125710</v>
      </c>
      <c r="K25" s="113">
        <v>43699</v>
      </c>
      <c r="L25" s="113">
        <v>32385</v>
      </c>
      <c r="M25" s="113">
        <v>17372</v>
      </c>
      <c r="N25" s="113">
        <v>122682</v>
      </c>
      <c r="O25" s="113">
        <v>38599</v>
      </c>
      <c r="P25" s="113">
        <v>29660</v>
      </c>
      <c r="Q25" s="113">
        <v>22748</v>
      </c>
      <c r="R25" s="113">
        <v>75400</v>
      </c>
      <c r="S25" s="113">
        <v>18143</v>
      </c>
      <c r="T25" s="113">
        <v>16629</v>
      </c>
      <c r="U25" s="113">
        <v>13560</v>
      </c>
      <c r="V25" s="113">
        <v>82911</v>
      </c>
      <c r="W25" s="113">
        <v>12443</v>
      </c>
      <c r="X25" s="113">
        <v>25561</v>
      </c>
      <c r="Y25" s="113">
        <v>14656</v>
      </c>
      <c r="Z25" s="113">
        <v>95905</v>
      </c>
      <c r="AA25" s="113">
        <v>21286</v>
      </c>
      <c r="AB25" s="113">
        <v>15152</v>
      </c>
      <c r="AC25" s="113">
        <v>20549</v>
      </c>
    </row>
    <row r="26" spans="2:29" ht="20.45" customHeight="1" x14ac:dyDescent="0.25">
      <c r="B26" s="110"/>
      <c r="C26" s="114">
        <v>257960</v>
      </c>
      <c r="D26" s="114">
        <v>193537</v>
      </c>
      <c r="E26" s="273"/>
      <c r="F26" s="114">
        <v>250258</v>
      </c>
      <c r="G26" s="114">
        <v>256943</v>
      </c>
      <c r="H26" s="114">
        <v>302444</v>
      </c>
      <c r="I26" s="114">
        <v>193537</v>
      </c>
      <c r="J26" s="114">
        <v>1429996</v>
      </c>
      <c r="K26" s="114">
        <v>262565</v>
      </c>
      <c r="L26" s="114">
        <v>725474</v>
      </c>
      <c r="M26" s="114">
        <f>SUM(M12:M25)</f>
        <v>218245</v>
      </c>
      <c r="N26" s="114">
        <v>1272079</v>
      </c>
      <c r="O26" s="114">
        <v>345678</v>
      </c>
      <c r="P26" s="114">
        <v>512131</v>
      </c>
      <c r="Q26" s="114">
        <v>329784</v>
      </c>
      <c r="R26" s="114">
        <v>1499794</v>
      </c>
      <c r="S26" s="114">
        <v>411748</v>
      </c>
      <c r="T26" s="114">
        <v>362931</v>
      </c>
      <c r="U26" s="114">
        <v>1109025</v>
      </c>
      <c r="V26" s="114">
        <v>843306</v>
      </c>
      <c r="W26" s="114">
        <v>278827</v>
      </c>
      <c r="X26" s="114">
        <v>1288425</v>
      </c>
      <c r="Y26" s="114">
        <v>154415</v>
      </c>
      <c r="Z26" s="114">
        <v>2445405</v>
      </c>
      <c r="AA26" s="114">
        <v>165368</v>
      </c>
      <c r="AB26" s="114">
        <v>670078</v>
      </c>
      <c r="AC26" s="114">
        <v>1482735</v>
      </c>
    </row>
    <row r="27" spans="2:29" ht="20.45" customHeight="1" x14ac:dyDescent="0.25">
      <c r="B27" s="37" t="s">
        <v>214</v>
      </c>
      <c r="C27" s="112"/>
      <c r="D27" s="112"/>
      <c r="E27" s="273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  <c r="R27" s="112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</row>
    <row r="28" spans="2:29" ht="20.45" customHeight="1" x14ac:dyDescent="0.25">
      <c r="B28" s="36" t="s">
        <v>589</v>
      </c>
      <c r="C28" s="112">
        <v>-445553</v>
      </c>
      <c r="D28" s="112">
        <v>-260107</v>
      </c>
      <c r="E28" s="273"/>
      <c r="F28" s="112">
        <v>-436624</v>
      </c>
      <c r="G28" s="112">
        <v>-423345</v>
      </c>
      <c r="H28" s="112">
        <v>-383331</v>
      </c>
      <c r="I28" s="112">
        <v>-260107</v>
      </c>
      <c r="J28" s="112">
        <v>-989664</v>
      </c>
      <c r="K28" s="112">
        <v>-237288</v>
      </c>
      <c r="L28" s="112">
        <v>-240729</v>
      </c>
      <c r="M28" s="112">
        <v>-218669</v>
      </c>
      <c r="N28" s="112">
        <v>-1012883</v>
      </c>
      <c r="O28" s="112">
        <v>-279597</v>
      </c>
      <c r="P28" s="112">
        <v>-233372</v>
      </c>
      <c r="Q28" s="112">
        <v>-242347</v>
      </c>
      <c r="R28" s="112">
        <v>-928179</v>
      </c>
      <c r="S28" s="112">
        <v>-233923</v>
      </c>
      <c r="T28" s="112">
        <v>-235945</v>
      </c>
      <c r="U28" s="112">
        <v>-223723</v>
      </c>
      <c r="V28" s="112">
        <v>-1146682</v>
      </c>
      <c r="W28" s="112">
        <v>-294081</v>
      </c>
      <c r="X28" s="112">
        <v>-263305</v>
      </c>
      <c r="Y28" s="112">
        <v>-326027</v>
      </c>
      <c r="Z28" s="112">
        <v>-1177769</v>
      </c>
      <c r="AA28" s="112">
        <v>-312605</v>
      </c>
      <c r="AB28" s="112">
        <v>-271806</v>
      </c>
      <c r="AC28" s="112">
        <v>-311300</v>
      </c>
    </row>
    <row r="29" spans="2:29" ht="20.45" customHeight="1" x14ac:dyDescent="0.25">
      <c r="B29" s="36" t="s">
        <v>215</v>
      </c>
      <c r="C29" s="112">
        <v>-9412</v>
      </c>
      <c r="D29" s="112">
        <v>-5553</v>
      </c>
      <c r="E29" s="273"/>
      <c r="F29" s="112">
        <v>-8697</v>
      </c>
      <c r="G29" s="112">
        <v>-6979</v>
      </c>
      <c r="H29" s="112">
        <v>-6878</v>
      </c>
      <c r="I29" s="112">
        <v>-5553</v>
      </c>
      <c r="J29" s="112">
        <v>-18752</v>
      </c>
      <c r="K29" s="112">
        <v>-4508</v>
      </c>
      <c r="L29" s="112">
        <v>-4603</v>
      </c>
      <c r="M29" s="112">
        <v>-3789</v>
      </c>
      <c r="N29" s="112">
        <v>-13908</v>
      </c>
      <c r="O29" s="112">
        <v>-3457</v>
      </c>
      <c r="P29" s="112">
        <v>-2656</v>
      </c>
      <c r="Q29" s="112">
        <v>-3542</v>
      </c>
      <c r="R29" s="112">
        <v>-7422</v>
      </c>
      <c r="S29" s="112">
        <v>-2088</v>
      </c>
      <c r="T29" s="112">
        <v>-1610</v>
      </c>
      <c r="U29" s="112">
        <v>-1600</v>
      </c>
      <c r="V29" s="112">
        <v>-20456</v>
      </c>
      <c r="W29" s="112">
        <v>-6264</v>
      </c>
      <c r="X29" s="112">
        <v>-8469</v>
      </c>
      <c r="Y29" s="112">
        <v>-4137</v>
      </c>
      <c r="Z29" s="112">
        <v>-15107</v>
      </c>
      <c r="AA29" s="112">
        <v>-3809</v>
      </c>
      <c r="AB29" s="112">
        <v>-3556</v>
      </c>
      <c r="AC29" s="112">
        <v>-3545</v>
      </c>
    </row>
    <row r="30" spans="2:29" ht="20.45" customHeight="1" x14ac:dyDescent="0.25">
      <c r="B30" s="159" t="s">
        <v>591</v>
      </c>
      <c r="C30" s="112">
        <v>0</v>
      </c>
      <c r="D30" s="112">
        <v>0</v>
      </c>
      <c r="E30" s="273"/>
      <c r="F30" s="112">
        <v>-10564</v>
      </c>
      <c r="G30" s="112">
        <v>0</v>
      </c>
      <c r="H30" s="112">
        <v>0</v>
      </c>
      <c r="I30" s="112">
        <v>0</v>
      </c>
      <c r="J30" s="112">
        <v>0</v>
      </c>
      <c r="K30" s="112">
        <v>0</v>
      </c>
      <c r="L30" s="112">
        <v>0</v>
      </c>
      <c r="M30" s="112">
        <v>0</v>
      </c>
      <c r="N30" s="112">
        <v>0</v>
      </c>
      <c r="O30" s="112">
        <v>0</v>
      </c>
      <c r="P30" s="112">
        <v>0</v>
      </c>
      <c r="Q30" s="112">
        <v>0</v>
      </c>
      <c r="R30" s="112">
        <v>0</v>
      </c>
      <c r="S30" s="112">
        <v>0</v>
      </c>
      <c r="T30" s="112">
        <v>0</v>
      </c>
      <c r="U30" s="112">
        <v>0</v>
      </c>
      <c r="V30" s="112">
        <v>0</v>
      </c>
      <c r="W30" s="112">
        <v>0</v>
      </c>
      <c r="X30" s="112">
        <v>0</v>
      </c>
      <c r="Y30" s="112">
        <v>0</v>
      </c>
      <c r="Z30" s="112">
        <v>0</v>
      </c>
      <c r="AA30" s="112">
        <v>0</v>
      </c>
      <c r="AB30" s="112">
        <v>0</v>
      </c>
      <c r="AC30" s="112">
        <v>0</v>
      </c>
    </row>
    <row r="31" spans="2:29" ht="20.45" customHeight="1" x14ac:dyDescent="0.25">
      <c r="B31" s="36" t="s">
        <v>587</v>
      </c>
      <c r="C31" s="112">
        <v>0</v>
      </c>
      <c r="D31" s="112" t="s">
        <v>123</v>
      </c>
      <c r="E31" s="273"/>
      <c r="F31" s="112">
        <v>0</v>
      </c>
      <c r="G31" s="112" t="s">
        <v>123</v>
      </c>
      <c r="H31" s="112"/>
      <c r="I31" s="112" t="s">
        <v>123</v>
      </c>
      <c r="J31" s="112">
        <v>-463887</v>
      </c>
      <c r="K31" s="112" t="s">
        <v>123</v>
      </c>
      <c r="L31" s="112">
        <v>-214451</v>
      </c>
      <c r="M31" s="112">
        <v>-59034</v>
      </c>
      <c r="N31" s="112" t="s">
        <v>123</v>
      </c>
      <c r="O31" s="112">
        <v>-142451</v>
      </c>
      <c r="P31" s="112" t="s">
        <v>123</v>
      </c>
      <c r="Q31" s="112" t="s">
        <v>123</v>
      </c>
      <c r="R31" s="112"/>
      <c r="S31" s="112">
        <v>-168600</v>
      </c>
      <c r="T31" s="112">
        <v>-500200</v>
      </c>
      <c r="U31" s="112" t="s">
        <v>123</v>
      </c>
      <c r="V31" s="112">
        <v>-353321</v>
      </c>
      <c r="W31" s="112">
        <v>-504600</v>
      </c>
      <c r="X31" s="112" t="s">
        <v>123</v>
      </c>
      <c r="Y31" s="112">
        <v>-751781</v>
      </c>
      <c r="Z31" s="112">
        <v>-1742494</v>
      </c>
      <c r="AA31" s="112">
        <v>-247294</v>
      </c>
      <c r="AB31" s="112">
        <v>-405828</v>
      </c>
      <c r="AC31" s="112">
        <v>-1756536</v>
      </c>
    </row>
    <row r="32" spans="2:29" ht="20.45" customHeight="1" x14ac:dyDescent="0.25">
      <c r="B32" s="36" t="s">
        <v>586</v>
      </c>
      <c r="C32" s="112">
        <v>0</v>
      </c>
      <c r="D32" s="112">
        <v>0</v>
      </c>
      <c r="E32" s="273"/>
      <c r="F32" s="112">
        <v>0</v>
      </c>
      <c r="G32" s="112" t="s">
        <v>123</v>
      </c>
      <c r="H32" s="112"/>
      <c r="I32" s="112">
        <v>0</v>
      </c>
      <c r="J32" s="112" t="s">
        <v>123</v>
      </c>
      <c r="K32" s="112">
        <v>0</v>
      </c>
      <c r="L32" s="112">
        <v>0</v>
      </c>
      <c r="M32" s="112">
        <v>0</v>
      </c>
      <c r="N32" s="112" t="s">
        <v>123</v>
      </c>
      <c r="O32" s="112"/>
      <c r="P32" s="112" t="s">
        <v>123</v>
      </c>
      <c r="Q32" s="112" t="s">
        <v>123</v>
      </c>
      <c r="R32" s="112">
        <v>-46763</v>
      </c>
      <c r="S32" s="112" t="s">
        <v>123</v>
      </c>
      <c r="T32" s="112" t="s">
        <v>123</v>
      </c>
      <c r="U32" s="112" t="s">
        <v>123</v>
      </c>
      <c r="V32" s="112">
        <v>-491037</v>
      </c>
      <c r="W32" s="112">
        <v>-491036</v>
      </c>
      <c r="X32" s="112" t="s">
        <v>123</v>
      </c>
      <c r="Y32" s="112" t="s">
        <v>123</v>
      </c>
      <c r="Z32" s="112"/>
      <c r="AA32" s="112" t="s">
        <v>123</v>
      </c>
      <c r="AB32" s="112" t="s">
        <v>123</v>
      </c>
      <c r="AC32" s="112" t="s">
        <v>123</v>
      </c>
    </row>
    <row r="33" spans="2:29" ht="20.45" customHeight="1" x14ac:dyDescent="0.25">
      <c r="B33" s="159" t="s">
        <v>205</v>
      </c>
      <c r="C33" s="112">
        <v>0</v>
      </c>
      <c r="D33" s="112" t="s">
        <v>123</v>
      </c>
      <c r="E33" s="273"/>
      <c r="F33" s="112">
        <v>0</v>
      </c>
      <c r="G33" s="112" t="s">
        <v>123</v>
      </c>
      <c r="H33" s="112" t="s">
        <v>123</v>
      </c>
      <c r="I33" s="112" t="s">
        <v>123</v>
      </c>
      <c r="J33" s="112">
        <v>-37473</v>
      </c>
      <c r="K33" s="112">
        <v>-8958</v>
      </c>
      <c r="L33" s="112">
        <v>-8561</v>
      </c>
      <c r="M33" s="112">
        <v>-2345</v>
      </c>
      <c r="N33" s="112" t="s">
        <v>123</v>
      </c>
      <c r="O33" s="112">
        <v>-2465</v>
      </c>
      <c r="P33" s="112" t="s">
        <v>123</v>
      </c>
      <c r="Q33" s="112" t="s">
        <v>123</v>
      </c>
      <c r="R33" s="112"/>
      <c r="S33" s="112">
        <v>-30056</v>
      </c>
      <c r="T33" s="112" t="s">
        <v>123</v>
      </c>
      <c r="U33" s="112" t="s">
        <v>123</v>
      </c>
      <c r="V33" s="112">
        <v>-26757</v>
      </c>
      <c r="W33" s="112">
        <v>-17752</v>
      </c>
      <c r="X33" s="112" t="s">
        <v>123</v>
      </c>
      <c r="Y33" s="112">
        <v>-16963</v>
      </c>
      <c r="Z33" s="112">
        <v>-46777</v>
      </c>
      <c r="AA33" s="112">
        <v>-5672</v>
      </c>
      <c r="AB33" s="112">
        <v>-32457</v>
      </c>
      <c r="AC33" s="112">
        <v>-34009</v>
      </c>
    </row>
    <row r="34" spans="2:29" ht="20.45" customHeight="1" x14ac:dyDescent="0.25">
      <c r="B34" s="159" t="s">
        <v>590</v>
      </c>
      <c r="C34" s="112">
        <v>0</v>
      </c>
      <c r="D34" s="112"/>
      <c r="E34" s="273"/>
      <c r="F34" s="112">
        <v>0</v>
      </c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112"/>
      <c r="Y34" s="112"/>
      <c r="Z34" s="112"/>
      <c r="AA34" s="112"/>
      <c r="AB34" s="112"/>
      <c r="AC34" s="112"/>
    </row>
    <row r="35" spans="2:29" ht="20.45" customHeight="1" x14ac:dyDescent="0.25">
      <c r="B35" s="36" t="s">
        <v>588</v>
      </c>
      <c r="C35" s="112">
        <v>-98753</v>
      </c>
      <c r="D35" s="112">
        <v>-125093</v>
      </c>
      <c r="E35" s="273"/>
      <c r="F35" s="112">
        <v>-53891</v>
      </c>
      <c r="G35" s="112">
        <v>-45518</v>
      </c>
      <c r="H35" s="112">
        <v>-61762</v>
      </c>
      <c r="I35" s="112">
        <v>-125093</v>
      </c>
      <c r="J35" s="112">
        <v>-247621</v>
      </c>
      <c r="K35" s="112">
        <v>-40415</v>
      </c>
      <c r="L35" s="112">
        <v>-52877</v>
      </c>
      <c r="M35" s="112">
        <v>-54925</v>
      </c>
      <c r="N35" s="112">
        <v>-148404</v>
      </c>
      <c r="O35" s="112">
        <v>-26817</v>
      </c>
      <c r="P35" s="112">
        <v>-21593</v>
      </c>
      <c r="Q35" s="112">
        <v>-71950</v>
      </c>
      <c r="R35" s="112">
        <v>-166910</v>
      </c>
      <c r="S35" s="112" t="s">
        <v>123</v>
      </c>
      <c r="T35" s="112">
        <v>-77589</v>
      </c>
      <c r="U35" s="112">
        <v>-65249</v>
      </c>
      <c r="V35" s="112">
        <v>-330114</v>
      </c>
      <c r="W35" s="112">
        <v>-78413</v>
      </c>
      <c r="X35" s="112">
        <v>-58405</v>
      </c>
      <c r="Y35" s="112">
        <v>-84174</v>
      </c>
      <c r="Z35" s="112">
        <v>-186610</v>
      </c>
      <c r="AA35" s="112">
        <v>-45642</v>
      </c>
      <c r="AB35" s="112">
        <v>32467</v>
      </c>
      <c r="AC35" s="112">
        <v>-68445</v>
      </c>
    </row>
    <row r="36" spans="2:29" ht="20.45" customHeight="1" x14ac:dyDescent="0.25">
      <c r="B36" s="159" t="s">
        <v>513</v>
      </c>
      <c r="C36" s="112">
        <v>0</v>
      </c>
      <c r="D36" s="112">
        <v>0</v>
      </c>
      <c r="E36" s="273"/>
      <c r="F36" s="112">
        <v>0</v>
      </c>
      <c r="G36" s="112" t="s">
        <v>123</v>
      </c>
      <c r="H36" s="112" t="s">
        <v>123</v>
      </c>
      <c r="I36" s="112">
        <v>0</v>
      </c>
      <c r="J36" s="112" t="s">
        <v>123</v>
      </c>
      <c r="K36" s="112" t="s">
        <v>123</v>
      </c>
      <c r="L36" s="112">
        <v>-2720</v>
      </c>
      <c r="M36" s="112">
        <v>0</v>
      </c>
      <c r="N36" s="112" t="s">
        <v>123</v>
      </c>
      <c r="O36" s="112">
        <v>-10973</v>
      </c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</row>
    <row r="37" spans="2:29" ht="20.45" customHeight="1" x14ac:dyDescent="0.25">
      <c r="B37" s="36" t="s">
        <v>514</v>
      </c>
      <c r="C37" s="112">
        <v>0</v>
      </c>
      <c r="D37" s="274">
        <v>0</v>
      </c>
      <c r="E37" s="273"/>
      <c r="F37" s="274">
        <v>0</v>
      </c>
      <c r="G37" s="274" t="s">
        <v>123</v>
      </c>
      <c r="H37" s="274"/>
      <c r="I37" s="274">
        <v>0</v>
      </c>
      <c r="J37" s="274" t="s">
        <v>123</v>
      </c>
      <c r="K37" s="274">
        <v>0</v>
      </c>
      <c r="L37" s="112">
        <v>0</v>
      </c>
      <c r="M37" s="112">
        <v>0</v>
      </c>
      <c r="N37" s="274" t="s">
        <v>123</v>
      </c>
      <c r="O37" s="112"/>
      <c r="P37" s="112" t="s">
        <v>123</v>
      </c>
      <c r="Q37" s="112" t="s">
        <v>123</v>
      </c>
      <c r="R37" s="112"/>
      <c r="S37" s="112" t="s">
        <v>123</v>
      </c>
      <c r="T37" s="112" t="s">
        <v>123</v>
      </c>
      <c r="U37" s="112" t="s">
        <v>123</v>
      </c>
      <c r="V37" s="112"/>
      <c r="W37" s="112" t="s">
        <v>123</v>
      </c>
      <c r="X37" s="112">
        <v>-3161</v>
      </c>
      <c r="Y37" s="112">
        <v>-3893</v>
      </c>
      <c r="Z37" s="112">
        <v>-9165</v>
      </c>
      <c r="AA37" s="112">
        <v>-3970</v>
      </c>
      <c r="AB37" s="112">
        <v>-1091</v>
      </c>
      <c r="AC37" s="112">
        <v>-691</v>
      </c>
    </row>
    <row r="38" spans="2:29" ht="20.45" customHeight="1" x14ac:dyDescent="0.25">
      <c r="B38" s="36" t="s">
        <v>511</v>
      </c>
      <c r="C38" s="112">
        <v>0</v>
      </c>
      <c r="D38" s="112" t="s">
        <v>123</v>
      </c>
      <c r="E38" s="273"/>
      <c r="F38" s="112">
        <v>0</v>
      </c>
      <c r="G38" s="112" t="s">
        <v>123</v>
      </c>
      <c r="H38" s="112" t="s">
        <v>123</v>
      </c>
      <c r="I38" s="112" t="s">
        <v>123</v>
      </c>
      <c r="J38" s="112">
        <v>-3161</v>
      </c>
      <c r="K38" s="112" t="s">
        <v>123</v>
      </c>
      <c r="L38" s="112">
        <v>-717</v>
      </c>
      <c r="M38" s="112">
        <v>-2444</v>
      </c>
      <c r="N38" s="112">
        <v>-19859</v>
      </c>
      <c r="O38" s="112">
        <v>-2757</v>
      </c>
      <c r="P38" s="112">
        <v>-6177</v>
      </c>
      <c r="Q38" s="112">
        <v>-8254</v>
      </c>
      <c r="R38" s="112">
        <v>-39753</v>
      </c>
      <c r="S38" s="112">
        <v>-3574</v>
      </c>
      <c r="T38" s="112">
        <v>-16233</v>
      </c>
      <c r="U38" s="112">
        <v>-14040</v>
      </c>
      <c r="V38" s="112">
        <v>-69604</v>
      </c>
      <c r="W38" s="112">
        <v>-16124</v>
      </c>
      <c r="X38" s="112">
        <v>-15772</v>
      </c>
      <c r="Y38" s="112">
        <v>-18376</v>
      </c>
      <c r="Z38" s="112">
        <v>-52708</v>
      </c>
      <c r="AA38" s="112">
        <v>-12228</v>
      </c>
      <c r="AB38" s="112">
        <v>-4416</v>
      </c>
      <c r="AC38" s="112">
        <v>-17333</v>
      </c>
    </row>
    <row r="39" spans="2:29" ht="20.45" customHeight="1" x14ac:dyDescent="0.25">
      <c r="B39" s="36" t="s">
        <v>216</v>
      </c>
      <c r="C39" s="112">
        <v>0</v>
      </c>
      <c r="D39" s="112">
        <v>0</v>
      </c>
      <c r="E39" s="273"/>
      <c r="F39" s="112"/>
      <c r="G39" s="112">
        <v>-3234</v>
      </c>
      <c r="H39" s="112"/>
      <c r="I39" s="112">
        <v>0</v>
      </c>
      <c r="J39" s="112" t="s">
        <v>123</v>
      </c>
      <c r="K39" s="112">
        <v>0</v>
      </c>
      <c r="L39" s="112" t="s">
        <v>123</v>
      </c>
      <c r="M39" s="112" t="s">
        <v>123</v>
      </c>
      <c r="N39" s="112">
        <v>-177326</v>
      </c>
      <c r="O39" s="112">
        <v>0</v>
      </c>
      <c r="P39" s="112">
        <v>-150010</v>
      </c>
      <c r="Q39" s="112">
        <v>-12725</v>
      </c>
      <c r="R39" s="112">
        <v>-437887</v>
      </c>
      <c r="S39" s="112" t="s">
        <v>123</v>
      </c>
      <c r="T39" s="112" t="s">
        <v>123</v>
      </c>
      <c r="U39" s="112">
        <v>-456647</v>
      </c>
      <c r="V39" s="112">
        <v>-537976</v>
      </c>
      <c r="W39" s="112" t="s">
        <v>123</v>
      </c>
      <c r="X39" s="112">
        <v>-425417</v>
      </c>
      <c r="Y39" s="112">
        <v>-187348</v>
      </c>
      <c r="Z39" s="112"/>
      <c r="AA39" s="112" t="s">
        <v>123</v>
      </c>
      <c r="AB39" s="112" t="s">
        <v>123</v>
      </c>
      <c r="AC39" s="112" t="s">
        <v>123</v>
      </c>
    </row>
    <row r="40" spans="2:29" ht="21.75" customHeight="1" x14ac:dyDescent="0.25">
      <c r="B40" s="36" t="s">
        <v>217</v>
      </c>
      <c r="C40" s="112">
        <v>-557</v>
      </c>
      <c r="D40" s="112">
        <v>-12524</v>
      </c>
      <c r="E40" s="273"/>
      <c r="F40" s="112">
        <v>-585</v>
      </c>
      <c r="G40" s="112">
        <v>-24139</v>
      </c>
      <c r="H40" s="112">
        <v>-6210</v>
      </c>
      <c r="I40" s="112">
        <v>-12524</v>
      </c>
      <c r="J40" s="112" t="s">
        <v>123</v>
      </c>
      <c r="K40" s="112" t="s">
        <v>123</v>
      </c>
      <c r="L40" s="112" t="s">
        <v>123</v>
      </c>
      <c r="M40" s="112">
        <v>-14919</v>
      </c>
      <c r="N40" s="112">
        <v>-41096</v>
      </c>
      <c r="O40" s="112">
        <v>-26374</v>
      </c>
      <c r="P40" s="112">
        <v>-16779</v>
      </c>
      <c r="Q40" s="112" t="s">
        <v>123</v>
      </c>
      <c r="R40" s="112">
        <v>-1293826</v>
      </c>
      <c r="S40" s="112">
        <v>-48819</v>
      </c>
      <c r="T40" s="112">
        <v>-356213</v>
      </c>
      <c r="U40" s="112" t="s">
        <v>123</v>
      </c>
      <c r="V40" s="112"/>
      <c r="W40" s="112" t="s">
        <v>123</v>
      </c>
      <c r="X40" s="112" t="s">
        <v>123</v>
      </c>
      <c r="Y40" s="112">
        <v>-6784</v>
      </c>
      <c r="Z40" s="112"/>
      <c r="AA40" s="112" t="s">
        <v>123</v>
      </c>
      <c r="AB40" s="112" t="s">
        <v>123</v>
      </c>
      <c r="AC40" s="112" t="s">
        <v>123</v>
      </c>
    </row>
    <row r="41" spans="2:29" ht="21.75" customHeight="1" x14ac:dyDescent="0.25">
      <c r="B41" s="36" t="s">
        <v>218</v>
      </c>
      <c r="C41" s="112">
        <v>-6046</v>
      </c>
      <c r="D41" s="112">
        <v>-5974</v>
      </c>
      <c r="E41" s="273"/>
      <c r="F41" s="112">
        <v>-6043</v>
      </c>
      <c r="G41" s="112">
        <v>-6160</v>
      </c>
      <c r="H41" s="112"/>
      <c r="I41" s="112">
        <v>-5974</v>
      </c>
      <c r="J41" s="112">
        <v>-26981</v>
      </c>
      <c r="K41" s="112">
        <v>-6085</v>
      </c>
      <c r="L41" s="112">
        <v>-6102</v>
      </c>
      <c r="M41" s="112">
        <v>-8881</v>
      </c>
      <c r="N41" s="112">
        <v>-35370</v>
      </c>
      <c r="O41" s="112">
        <v>-8944</v>
      </c>
      <c r="P41" s="112">
        <v>-8945</v>
      </c>
      <c r="Q41" s="112">
        <v>-8503</v>
      </c>
      <c r="R41" s="112">
        <v>-26835</v>
      </c>
      <c r="S41" s="112">
        <v>-6336</v>
      </c>
      <c r="T41" s="112">
        <v>-6188</v>
      </c>
      <c r="U41" s="112">
        <v>-6285</v>
      </c>
      <c r="V41" s="112">
        <v>-24974</v>
      </c>
      <c r="W41" s="112">
        <v>-6101</v>
      </c>
      <c r="X41" s="112">
        <v>-6147</v>
      </c>
      <c r="Y41" s="112">
        <v>-6332</v>
      </c>
      <c r="Z41" s="112">
        <v>-26995</v>
      </c>
      <c r="AA41" s="112">
        <v>-6664</v>
      </c>
      <c r="AB41" s="112">
        <v>-6738</v>
      </c>
      <c r="AC41" s="112">
        <v>-6999</v>
      </c>
    </row>
    <row r="42" spans="2:29" x14ac:dyDescent="0.25">
      <c r="B42" s="36" t="s">
        <v>219</v>
      </c>
      <c r="C42" s="112">
        <v>-11280</v>
      </c>
      <c r="D42" s="112">
        <v>-9223</v>
      </c>
      <c r="E42" s="273"/>
      <c r="F42" s="112">
        <v>-11626</v>
      </c>
      <c r="G42" s="112">
        <v>-11979</v>
      </c>
      <c r="H42" s="112">
        <v>-10364</v>
      </c>
      <c r="I42" s="112">
        <v>-9223</v>
      </c>
      <c r="J42" s="112">
        <v>-29650</v>
      </c>
      <c r="K42" s="112">
        <v>-7547</v>
      </c>
      <c r="L42" s="112">
        <v>-6888</v>
      </c>
      <c r="M42" s="112">
        <v>-7250</v>
      </c>
      <c r="N42" s="112">
        <v>-37700</v>
      </c>
      <c r="O42" s="112">
        <v>-9307</v>
      </c>
      <c r="P42" s="112">
        <v>-9892</v>
      </c>
      <c r="Q42" s="112">
        <v>-10259</v>
      </c>
      <c r="R42" s="112">
        <v>-38068</v>
      </c>
      <c r="S42" s="112">
        <v>-10980</v>
      </c>
      <c r="T42" s="112">
        <v>-9409</v>
      </c>
      <c r="U42" s="112">
        <v>-7313</v>
      </c>
      <c r="V42" s="112">
        <v>-12942</v>
      </c>
      <c r="W42" s="112">
        <v>-5651</v>
      </c>
      <c r="X42" s="112" t="s">
        <v>123</v>
      </c>
      <c r="Y42" s="112" t="s">
        <v>123</v>
      </c>
      <c r="Z42" s="112"/>
      <c r="AA42" s="112" t="s">
        <v>123</v>
      </c>
      <c r="AB42" s="112" t="s">
        <v>123</v>
      </c>
      <c r="AC42" s="112" t="s">
        <v>123</v>
      </c>
    </row>
    <row r="43" spans="2:29" x14ac:dyDescent="0.25">
      <c r="B43" s="36" t="s">
        <v>512</v>
      </c>
      <c r="C43" s="112">
        <v>0</v>
      </c>
      <c r="D43" s="112">
        <v>0</v>
      </c>
      <c r="E43" s="273"/>
      <c r="F43" s="112">
        <v>-1</v>
      </c>
      <c r="G43" s="112" t="s">
        <v>123</v>
      </c>
      <c r="H43" s="112">
        <v>-75261</v>
      </c>
      <c r="I43" s="112">
        <v>0</v>
      </c>
      <c r="J43" s="112">
        <v>-37971</v>
      </c>
      <c r="K43" s="112">
        <v>0</v>
      </c>
      <c r="L43" s="112">
        <v>-37970</v>
      </c>
      <c r="M43" s="112"/>
      <c r="N43" s="112" t="s">
        <v>123</v>
      </c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</row>
    <row r="44" spans="2:29" x14ac:dyDescent="0.25">
      <c r="B44" s="36" t="s">
        <v>220</v>
      </c>
      <c r="C44" s="112">
        <v>-24783</v>
      </c>
      <c r="D44" s="112">
        <v>-24694</v>
      </c>
      <c r="E44" s="273"/>
      <c r="F44" s="112">
        <v>-12658</v>
      </c>
      <c r="G44" s="112">
        <v>-11651</v>
      </c>
      <c r="H44" s="112">
        <v>-21598</v>
      </c>
      <c r="I44" s="112">
        <v>-24694</v>
      </c>
      <c r="J44" s="112">
        <v>-95628</v>
      </c>
      <c r="K44" s="112">
        <v>-19309</v>
      </c>
      <c r="L44" s="112">
        <v>-31737</v>
      </c>
      <c r="M44" s="112">
        <v>-26975</v>
      </c>
      <c r="N44" s="112">
        <v>-164499</v>
      </c>
      <c r="O44" s="112">
        <v>-47388</v>
      </c>
      <c r="P44" s="112">
        <v>-22897</v>
      </c>
      <c r="Q44" s="112">
        <v>-78118</v>
      </c>
      <c r="R44" s="112">
        <v>-80772</v>
      </c>
      <c r="S44" s="112">
        <v>-16833</v>
      </c>
      <c r="T44" s="112">
        <v>-30493</v>
      </c>
      <c r="U44" s="112">
        <v>-20005</v>
      </c>
      <c r="V44" s="112">
        <v>-82436</v>
      </c>
      <c r="W44" s="112">
        <v>-14295</v>
      </c>
      <c r="X44" s="112">
        <v>-29221</v>
      </c>
      <c r="Y44" s="112">
        <v>-13820</v>
      </c>
      <c r="Z44" s="112">
        <v>-93239</v>
      </c>
      <c r="AA44" s="112">
        <v>-24103</v>
      </c>
      <c r="AB44" s="112">
        <v>-11970</v>
      </c>
      <c r="AC44" s="112">
        <v>-10623</v>
      </c>
    </row>
    <row r="45" spans="2:29" x14ac:dyDescent="0.25">
      <c r="B45" s="110"/>
      <c r="C45" s="115">
        <v>-596384</v>
      </c>
      <c r="D45" s="115">
        <v>-443168</v>
      </c>
      <c r="E45" s="273"/>
      <c r="F45" s="115">
        <v>-540689</v>
      </c>
      <c r="G45" s="115">
        <v>-533005</v>
      </c>
      <c r="H45" s="115">
        <v>-565404</v>
      </c>
      <c r="I45" s="115">
        <v>-443168</v>
      </c>
      <c r="J45" s="115">
        <v>-1950788</v>
      </c>
      <c r="K45" s="115">
        <v>-324110</v>
      </c>
      <c r="L45" s="115">
        <v>-607355</v>
      </c>
      <c r="M45" s="115">
        <f>SUM(M28:M44)</f>
        <v>-399231</v>
      </c>
      <c r="N45" s="115">
        <v>-1651045</v>
      </c>
      <c r="O45" s="115">
        <v>-560530</v>
      </c>
      <c r="P45" s="115">
        <v>-472321</v>
      </c>
      <c r="Q45" s="115">
        <v>-435698</v>
      </c>
      <c r="R45" s="115">
        <v>-3066415</v>
      </c>
      <c r="S45" s="115">
        <v>-521209</v>
      </c>
      <c r="T45" s="115">
        <v>-1233880</v>
      </c>
      <c r="U45" s="115">
        <v>-794862</v>
      </c>
      <c r="V45" s="115">
        <v>-3096299</v>
      </c>
      <c r="W45" s="115">
        <v>-1434317</v>
      </c>
      <c r="X45" s="115">
        <v>-809897</v>
      </c>
      <c r="Y45" s="115">
        <v>-1419635</v>
      </c>
      <c r="Z45" s="115">
        <v>-3350864</v>
      </c>
      <c r="AA45" s="115">
        <v>-661987</v>
      </c>
      <c r="AB45" s="115">
        <v>-705395</v>
      </c>
      <c r="AC45" s="115">
        <v>-2209481</v>
      </c>
    </row>
    <row r="46" spans="2:29" ht="19.5" thickBot="1" x14ac:dyDescent="0.3">
      <c r="B46" s="37" t="s">
        <v>221</v>
      </c>
      <c r="C46" s="116">
        <v>-338424</v>
      </c>
      <c r="D46" s="116">
        <v>-249631</v>
      </c>
      <c r="E46" s="273"/>
      <c r="F46" s="116">
        <v>-290431</v>
      </c>
      <c r="G46" s="116">
        <v>-276062</v>
      </c>
      <c r="H46" s="116">
        <v>-262960</v>
      </c>
      <c r="I46" s="116">
        <v>-249631</v>
      </c>
      <c r="J46" s="116">
        <v>-520792</v>
      </c>
      <c r="K46" s="116">
        <v>-61545</v>
      </c>
      <c r="L46" s="116">
        <v>118119</v>
      </c>
      <c r="M46" s="116">
        <f>M45+M26</f>
        <v>-180986</v>
      </c>
      <c r="N46" s="116">
        <v>-378966</v>
      </c>
      <c r="O46" s="116">
        <v>-214852</v>
      </c>
      <c r="P46" s="116">
        <v>39810</v>
      </c>
      <c r="Q46" s="116">
        <v>-105914</v>
      </c>
      <c r="R46" s="116">
        <v>-1566621</v>
      </c>
      <c r="S46" s="116">
        <v>-109461</v>
      </c>
      <c r="T46" s="116">
        <v>-870949</v>
      </c>
      <c r="U46" s="116">
        <v>314163</v>
      </c>
      <c r="V46" s="116">
        <v>-2252993</v>
      </c>
      <c r="W46" s="116">
        <v>-1155490</v>
      </c>
      <c r="X46" s="116">
        <v>478528</v>
      </c>
      <c r="Y46" s="116">
        <v>-1265220</v>
      </c>
      <c r="Z46" s="116">
        <v>-905459</v>
      </c>
      <c r="AA46" s="116">
        <v>-496619</v>
      </c>
      <c r="AB46" s="116">
        <v>-35317</v>
      </c>
      <c r="AC46" s="116">
        <v>-726746</v>
      </c>
    </row>
    <row r="47" spans="2:29" ht="19.5" thickTop="1" x14ac:dyDescent="0.25"/>
    <row r="48" spans="2:29" x14ac:dyDescent="0.25">
      <c r="B48" s="338"/>
      <c r="C48" s="339"/>
      <c r="D48" s="339"/>
    </row>
    <row r="49" spans="2:4" x14ac:dyDescent="0.25">
      <c r="B49" s="338"/>
      <c r="C49" s="339"/>
      <c r="D49" s="339"/>
    </row>
    <row r="50" spans="2:4" x14ac:dyDescent="0.25">
      <c r="B50" s="338"/>
      <c r="C50" s="339"/>
      <c r="D50" s="339"/>
    </row>
    <row r="51" spans="2:4" x14ac:dyDescent="0.25">
      <c r="C51" s="339"/>
      <c r="D51" s="339"/>
    </row>
    <row r="52" spans="2:4" x14ac:dyDescent="0.25">
      <c r="C52" s="339"/>
      <c r="D52" s="339"/>
    </row>
    <row r="53" spans="2:4" x14ac:dyDescent="0.25">
      <c r="C53" s="339"/>
      <c r="D53" s="339"/>
    </row>
  </sheetData>
  <mergeCells count="4">
    <mergeCell ref="B9:B10"/>
    <mergeCell ref="C9:C10"/>
    <mergeCell ref="D9:D10"/>
    <mergeCell ref="F9:AC9"/>
  </mergeCells>
  <conditionalFormatting sqref="B11:B29 B31:B32 B35 B37:B46">
    <cfRule type="expression" dxfId="54" priority="40">
      <formula>MOD(ROW(),2)=0</formula>
    </cfRule>
  </conditionalFormatting>
  <conditionalFormatting sqref="B30">
    <cfRule type="expression" dxfId="53" priority="7">
      <formula>MOD(ROW(),2)=0</formula>
    </cfRule>
  </conditionalFormatting>
  <conditionalFormatting sqref="B36">
    <cfRule type="expression" dxfId="52" priority="10">
      <formula>MOD(ROW(),2)=0</formula>
    </cfRule>
  </conditionalFormatting>
  <conditionalFormatting sqref="C11:D46">
    <cfRule type="expression" dxfId="51" priority="1">
      <formula>MOD(ROW(),2)=0</formula>
    </cfRule>
  </conditionalFormatting>
  <conditionalFormatting sqref="E9:E46 F11:G11">
    <cfRule type="cellIs" dxfId="50" priority="33" operator="notEqual">
      <formula>0</formula>
    </cfRule>
  </conditionalFormatting>
  <conditionalFormatting sqref="F12:G46">
    <cfRule type="expression" dxfId="49" priority="4">
      <formula>MOD(ROW(),2)=0</formula>
    </cfRule>
  </conditionalFormatting>
  <conditionalFormatting sqref="H11:O29 H31:O46">
    <cfRule type="expression" dxfId="48" priority="12">
      <formula>MOD(ROW(),2)=0</formula>
    </cfRule>
  </conditionalFormatting>
  <conditionalFormatting sqref="H30:AC30">
    <cfRule type="expression" dxfId="47" priority="6">
      <formula>MOD(ROW(),2)=0</formula>
    </cfRule>
  </conditionalFormatting>
  <conditionalFormatting sqref="L1:L8">
    <cfRule type="cellIs" dxfId="46" priority="34" operator="notEqual">
      <formula>0</formula>
    </cfRule>
  </conditionalFormatting>
  <conditionalFormatting sqref="P14:R19 U14:AC19">
    <cfRule type="expression" dxfId="45" priority="32">
      <formula>MOD(ROW(),2)=0</formula>
    </cfRule>
  </conditionalFormatting>
  <conditionalFormatting sqref="P11:AC13 S14:U14 S15:T15 S16:U16 S17:T18 S19:U19 P31:V31 P32:T32 V32 P33:V34 P35:T36 V35:V36 P37:V37 P38:T41 T42:T45 P42:S46 U45:V45 T46:V46">
    <cfRule type="expression" dxfId="44" priority="39">
      <formula>MOD(ROW(),2)=0</formula>
    </cfRule>
  </conditionalFormatting>
  <conditionalFormatting sqref="P20:AC29 U31:U44 W31:AC46 B33:B34 V38:V44">
    <cfRule type="expression" dxfId="43" priority="28">
      <formula>MOD(ROW(),2)=0</formula>
    </cfRule>
  </conditionalFormatting>
  <pageMargins left="0.511811024" right="0.511811024" top="0.78740157499999996" bottom="0.78740157499999996" header="0.31496062000000002" footer="0.31496062000000002"/>
  <pageSetup orientation="portrait" r:id="rId1"/>
  <headerFooter>
    <oddFooter>&amp;R_x000D_&amp;1#&amp;"Calibri"&amp;10&amp;K000000 Classificação: Público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ilha14"/>
  <dimension ref="B4:AA95"/>
  <sheetViews>
    <sheetView showGridLines="0" showRowColHeaders="0" zoomScale="70" zoomScaleNormal="70" workbookViewId="0">
      <selection activeCell="K46" sqref="K46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8.7109375" defaultRowHeight="15" x14ac:dyDescent="0.25"/>
  <cols>
    <col min="1" max="1" width="9.85546875" customWidth="1"/>
    <col min="2" max="2" width="38.5703125" customWidth="1"/>
    <col min="3" max="3" width="13.7109375" customWidth="1"/>
    <col min="4" max="4" width="15.28515625" customWidth="1"/>
    <col min="5" max="5" width="12.5703125" customWidth="1"/>
    <col min="6" max="6" width="13.5703125" customWidth="1"/>
    <col min="7" max="7" width="18.7109375" customWidth="1"/>
    <col min="8" max="8" width="13.5703125" customWidth="1"/>
    <col min="9" max="9" width="16.85546875" customWidth="1"/>
    <col min="10" max="11" width="13.5703125" customWidth="1"/>
    <col min="12" max="13" width="12.85546875" bestFit="1" customWidth="1"/>
    <col min="14" max="31" width="13.5703125" customWidth="1"/>
  </cols>
  <sheetData>
    <row r="4" spans="2:11" x14ac:dyDescent="0.25">
      <c r="B4" s="480"/>
      <c r="C4" s="480"/>
      <c r="D4" s="480"/>
      <c r="E4" s="480"/>
      <c r="F4" s="480"/>
      <c r="G4" s="480"/>
      <c r="H4" s="480"/>
      <c r="I4" s="480"/>
      <c r="J4" s="480"/>
      <c r="K4" s="480"/>
    </row>
    <row r="5" spans="2:11" x14ac:dyDescent="0.25">
      <c r="B5" s="480"/>
      <c r="C5" s="480"/>
      <c r="D5" s="480"/>
      <c r="E5" s="480"/>
      <c r="F5" s="480"/>
      <c r="G5" s="480"/>
      <c r="H5" s="480"/>
      <c r="I5" s="480"/>
      <c r="J5" s="480"/>
      <c r="K5" s="480"/>
    </row>
    <row r="6" spans="2:11" x14ac:dyDescent="0.25">
      <c r="B6" s="480"/>
      <c r="C6" s="480"/>
      <c r="D6" s="480"/>
      <c r="E6" s="480"/>
      <c r="F6" s="480"/>
      <c r="G6" s="480"/>
      <c r="H6" s="480"/>
      <c r="I6" s="480"/>
      <c r="J6" s="480"/>
      <c r="K6" s="480"/>
    </row>
    <row r="7" spans="2:11" ht="18.75" x14ac:dyDescent="0.25">
      <c r="B7" s="76"/>
      <c r="C7" s="76"/>
      <c r="D7" s="76"/>
      <c r="E7" s="76"/>
      <c r="F7" s="76"/>
      <c r="G7" s="76"/>
      <c r="H7" s="76"/>
      <c r="I7" s="76"/>
      <c r="J7" s="76"/>
      <c r="K7" s="76"/>
    </row>
    <row r="8" spans="2:11" ht="18.75" x14ac:dyDescent="0.25">
      <c r="B8" s="76"/>
      <c r="C8" s="76"/>
      <c r="D8" s="76"/>
      <c r="E8" s="76"/>
      <c r="F8" s="76"/>
      <c r="G8" s="76"/>
      <c r="H8" s="76"/>
      <c r="I8" s="76"/>
      <c r="J8" s="76"/>
      <c r="K8" s="76"/>
    </row>
    <row r="9" spans="2:11" ht="18.75" x14ac:dyDescent="0.25">
      <c r="B9" s="76"/>
      <c r="C9" s="76"/>
      <c r="D9" s="76"/>
      <c r="E9" s="76"/>
      <c r="F9" s="76"/>
      <c r="G9" s="76"/>
      <c r="H9" s="76"/>
      <c r="I9" s="76"/>
      <c r="J9" s="76"/>
      <c r="K9" s="76"/>
    </row>
    <row r="10" spans="2:11" x14ac:dyDescent="0.25">
      <c r="B10" s="16" t="s">
        <v>222</v>
      </c>
    </row>
    <row r="11" spans="2:11" ht="30" x14ac:dyDescent="0.25">
      <c r="B11" s="170" t="s">
        <v>451</v>
      </c>
      <c r="C11" s="171">
        <v>2026</v>
      </c>
      <c r="D11" s="171">
        <f>C11+1</f>
        <v>2027</v>
      </c>
      <c r="E11" s="171">
        <f t="shared" ref="E11:G11" si="0">D11+1</f>
        <v>2028</v>
      </c>
      <c r="F11" s="171">
        <f t="shared" si="0"/>
        <v>2029</v>
      </c>
      <c r="G11" s="171">
        <f t="shared" si="0"/>
        <v>2030</v>
      </c>
      <c r="H11" s="171" t="s">
        <v>592</v>
      </c>
      <c r="I11" s="171" t="s">
        <v>1</v>
      </c>
    </row>
    <row r="12" spans="2:11" x14ac:dyDescent="0.25">
      <c r="B12" s="172" t="s">
        <v>449</v>
      </c>
      <c r="C12" s="176"/>
      <c r="D12" s="176"/>
      <c r="E12" s="176"/>
      <c r="F12" s="176"/>
      <c r="G12" s="176"/>
      <c r="H12" s="176"/>
      <c r="I12" s="176"/>
    </row>
    <row r="13" spans="2:11" x14ac:dyDescent="0.25">
      <c r="B13" s="173" t="s">
        <v>448</v>
      </c>
      <c r="C13" s="372">
        <v>215539</v>
      </c>
      <c r="D13" s="176">
        <v>0</v>
      </c>
      <c r="E13" s="176">
        <v>0</v>
      </c>
      <c r="F13" s="176">
        <v>0</v>
      </c>
      <c r="G13" s="176">
        <v>0</v>
      </c>
      <c r="H13" s="176">
        <v>0</v>
      </c>
      <c r="I13" s="176">
        <v>215539</v>
      </c>
    </row>
    <row r="14" spans="2:11" x14ac:dyDescent="0.25">
      <c r="B14" s="172" t="s">
        <v>447</v>
      </c>
      <c r="C14" s="373">
        <v>215539</v>
      </c>
      <c r="D14" s="176">
        <v>0</v>
      </c>
      <c r="E14" s="176" t="s">
        <v>126</v>
      </c>
      <c r="F14" s="176" t="s">
        <v>126</v>
      </c>
      <c r="G14" s="176" t="s">
        <v>126</v>
      </c>
      <c r="H14" s="176" t="s">
        <v>126</v>
      </c>
      <c r="I14" s="374">
        <v>215539</v>
      </c>
    </row>
    <row r="15" spans="2:11" x14ac:dyDescent="0.25">
      <c r="B15" s="172" t="s">
        <v>444</v>
      </c>
      <c r="C15" s="176"/>
      <c r="D15" s="176"/>
      <c r="E15" s="176"/>
      <c r="F15" s="176"/>
      <c r="G15" s="176"/>
      <c r="H15" s="176"/>
      <c r="I15" s="176"/>
    </row>
    <row r="16" spans="2:11" x14ac:dyDescent="0.25">
      <c r="B16" s="173" t="s">
        <v>128</v>
      </c>
      <c r="C16" s="375">
        <v>1373310</v>
      </c>
      <c r="D16" s="176">
        <v>147209</v>
      </c>
      <c r="E16" s="176">
        <v>446590</v>
      </c>
      <c r="F16" s="176">
        <v>802040</v>
      </c>
      <c r="G16" s="176">
        <v>161229</v>
      </c>
      <c r="H16" s="176">
        <v>8780564</v>
      </c>
      <c r="I16" s="176">
        <v>11710942</v>
      </c>
    </row>
    <row r="17" spans="2:11" x14ac:dyDescent="0.25">
      <c r="B17" s="173" t="s">
        <v>129</v>
      </c>
      <c r="C17" s="376">
        <v>1500291</v>
      </c>
      <c r="D17" s="174">
        <v>800000</v>
      </c>
      <c r="E17" s="174">
        <v>300000</v>
      </c>
      <c r="F17" s="174">
        <v>1117333</v>
      </c>
      <c r="G17" s="174">
        <v>1384000</v>
      </c>
      <c r="H17" s="174">
        <v>2892000</v>
      </c>
      <c r="I17" s="174">
        <v>7993624</v>
      </c>
    </row>
    <row r="18" spans="2:11" x14ac:dyDescent="0.25">
      <c r="B18" s="172" t="s">
        <v>445</v>
      </c>
      <c r="C18" s="377">
        <v>2873601</v>
      </c>
      <c r="D18" s="175">
        <v>947209</v>
      </c>
      <c r="E18" s="175">
        <v>746590</v>
      </c>
      <c r="F18" s="175">
        <v>1919373</v>
      </c>
      <c r="G18" s="175">
        <v>1545229</v>
      </c>
      <c r="H18" s="175">
        <v>11672564</v>
      </c>
      <c r="I18" s="175">
        <v>19704566</v>
      </c>
    </row>
    <row r="19" spans="2:11" x14ac:dyDescent="0.25">
      <c r="B19" s="177" t="s">
        <v>446</v>
      </c>
      <c r="C19" s="176">
        <v>-5040</v>
      </c>
      <c r="D19" s="176">
        <v>-2981</v>
      </c>
      <c r="E19" s="176">
        <v>-8085</v>
      </c>
      <c r="F19" s="176">
        <v>-13290</v>
      </c>
      <c r="G19" s="176">
        <v>-5614</v>
      </c>
      <c r="H19" s="176">
        <v>-263016</v>
      </c>
      <c r="I19" s="176">
        <v>-298026</v>
      </c>
      <c r="K19" s="293"/>
    </row>
    <row r="20" spans="2:11" x14ac:dyDescent="0.25">
      <c r="B20" s="177" t="s">
        <v>450</v>
      </c>
      <c r="C20" s="176">
        <v>-963</v>
      </c>
      <c r="D20" s="176">
        <v>0</v>
      </c>
      <c r="E20" s="176">
        <v>0</v>
      </c>
      <c r="F20" s="176">
        <v>-88</v>
      </c>
      <c r="G20" s="176">
        <v>-88</v>
      </c>
      <c r="H20" s="176">
        <v>-10423</v>
      </c>
      <c r="I20" s="176">
        <v>-11562</v>
      </c>
    </row>
    <row r="21" spans="2:11" ht="15.75" thickBot="1" x14ac:dyDescent="0.3">
      <c r="B21" s="257" t="s">
        <v>1</v>
      </c>
      <c r="C21" s="258">
        <v>3083137</v>
      </c>
      <c r="D21" s="378">
        <v>944228</v>
      </c>
      <c r="E21" s="378">
        <v>738505</v>
      </c>
      <c r="F21" s="378">
        <v>1905995</v>
      </c>
      <c r="G21" s="378">
        <v>1539527</v>
      </c>
      <c r="H21" s="378">
        <v>11399125</v>
      </c>
      <c r="I21" s="378">
        <v>19610517</v>
      </c>
    </row>
    <row r="22" spans="2:11" ht="15.75" hidden="1" thickTop="1" x14ac:dyDescent="0.25">
      <c r="B22" s="178"/>
      <c r="C22" s="93" t="e">
        <f>#REF!-#REF!</f>
        <v>#REF!</v>
      </c>
      <c r="D22" s="93" t="e">
        <f>#REF!-#REF!</f>
        <v>#REF!</v>
      </c>
      <c r="E22" s="93"/>
      <c r="F22" s="93" t="e">
        <f>#REF!-#REF!</f>
        <v>#REF!</v>
      </c>
      <c r="G22" s="93" t="e">
        <f>#REF!-#REF!</f>
        <v>#REF!</v>
      </c>
      <c r="H22" s="93" t="e">
        <f>#REF!-#REF!</f>
        <v>#REF!</v>
      </c>
      <c r="I22" s="93" t="e">
        <f>#REF!-#REF!</f>
        <v>#REF!</v>
      </c>
      <c r="K22" s="93" t="e">
        <f>#REF!-#REF!</f>
        <v>#REF!</v>
      </c>
    </row>
    <row r="23" spans="2:11" hidden="1" x14ac:dyDescent="0.25">
      <c r="C23" s="93" t="e">
        <f>#REF!-#REF!</f>
        <v>#REF!</v>
      </c>
      <c r="D23" s="93" t="e">
        <f>#REF!-#REF!</f>
        <v>#REF!</v>
      </c>
      <c r="E23" s="93"/>
      <c r="F23" s="93" t="e">
        <f>#REF!-#REF!</f>
        <v>#REF!</v>
      </c>
      <c r="G23" s="93" t="e">
        <f>#REF!-#REF!</f>
        <v>#REF!</v>
      </c>
      <c r="H23" s="93" t="e">
        <f>#REF!-#REF!</f>
        <v>#REF!</v>
      </c>
      <c r="I23" s="93" t="e">
        <f>#REF!-#REF!</f>
        <v>#REF!</v>
      </c>
      <c r="K23" s="93" t="e">
        <f>#REF!-#REF!</f>
        <v>#REF!</v>
      </c>
    </row>
    <row r="24" spans="2:11" hidden="1" x14ac:dyDescent="0.25">
      <c r="C24" s="93">
        <f t="shared" ref="C24:D24" si="1">SUM(C16:C17)-C18</f>
        <v>0</v>
      </c>
      <c r="D24" s="93">
        <f t="shared" si="1"/>
        <v>0</v>
      </c>
      <c r="E24" s="93"/>
      <c r="F24" s="93">
        <f>SUM(E16:E17)-E18</f>
        <v>0</v>
      </c>
      <c r="G24" s="93">
        <f>SUM(F16:F17)-F18</f>
        <v>0</v>
      </c>
      <c r="H24" s="93">
        <f>SUM(G16:G17)-G18</f>
        <v>0</v>
      </c>
      <c r="I24" s="93">
        <f>SUM(H16:H17)-H18</f>
        <v>0</v>
      </c>
      <c r="K24" s="93">
        <f>SUM(I16:I17)-I18</f>
        <v>0</v>
      </c>
    </row>
    <row r="25" spans="2:11" hidden="1" x14ac:dyDescent="0.25">
      <c r="C25" s="93" t="e">
        <f>SUM(#REF!,C18:C20)-C21</f>
        <v>#REF!</v>
      </c>
      <c r="D25" s="93" t="e">
        <f>SUM(#REF!,D18:D20)-D21</f>
        <v>#REF!</v>
      </c>
      <c r="E25" s="93"/>
      <c r="F25" s="93" t="e">
        <f>SUM(#REF!,E18:E20)-E21</f>
        <v>#REF!</v>
      </c>
      <c r="G25" s="93" t="e">
        <f>SUM(#REF!,F18:F20)-F21</f>
        <v>#REF!</v>
      </c>
      <c r="H25" s="93" t="e">
        <f>SUM(#REF!,G18:G20)-G21</f>
        <v>#REF!</v>
      </c>
      <c r="I25" s="93" t="e">
        <f>SUM(#REF!,H18:H20)-H21</f>
        <v>#REF!</v>
      </c>
      <c r="K25" s="93" t="e">
        <f>SUM(#REF!,I18:I20)-I21</f>
        <v>#REF!</v>
      </c>
    </row>
    <row r="26" spans="2:11" hidden="1" x14ac:dyDescent="0.25">
      <c r="C26" s="93"/>
      <c r="D26" s="93"/>
      <c r="E26" s="93"/>
      <c r="F26" s="93"/>
      <c r="G26" s="93"/>
      <c r="H26" s="93"/>
      <c r="I26" s="93"/>
      <c r="K26" s="93"/>
    </row>
    <row r="27" spans="2:11" hidden="1" x14ac:dyDescent="0.25">
      <c r="D27" s="93"/>
      <c r="E27" s="93"/>
      <c r="F27" s="93"/>
      <c r="G27" s="93"/>
      <c r="H27" s="93"/>
      <c r="I27" s="93"/>
      <c r="K27" s="93"/>
    </row>
    <row r="28" spans="2:11" ht="15.75" thickTop="1" x14ac:dyDescent="0.25">
      <c r="D28" s="93"/>
      <c r="E28" s="93"/>
      <c r="F28" s="93"/>
      <c r="G28" s="93"/>
      <c r="H28" s="93"/>
      <c r="I28" s="93"/>
      <c r="K28" s="93"/>
    </row>
    <row r="29" spans="2:11" x14ac:dyDescent="0.25">
      <c r="C29" s="93"/>
      <c r="D29" s="93"/>
      <c r="E29" s="93"/>
      <c r="F29" s="93"/>
      <c r="G29" s="93"/>
      <c r="H29" s="93"/>
      <c r="I29" s="93"/>
      <c r="K29" s="93"/>
    </row>
    <row r="30" spans="2:11" ht="15.75" thickBot="1" x14ac:dyDescent="0.3">
      <c r="B30" s="169" t="s">
        <v>222</v>
      </c>
    </row>
    <row r="31" spans="2:11" x14ac:dyDescent="0.25">
      <c r="B31" s="481" t="s">
        <v>441</v>
      </c>
      <c r="C31" s="484" t="s">
        <v>442</v>
      </c>
      <c r="D31" s="484" t="s">
        <v>530</v>
      </c>
      <c r="E31" s="484" t="s">
        <v>435</v>
      </c>
      <c r="F31" s="487" t="s">
        <v>440</v>
      </c>
      <c r="G31" s="488"/>
      <c r="H31" s="488"/>
      <c r="I31" s="488"/>
    </row>
    <row r="32" spans="2:11" ht="15.75" thickBot="1" x14ac:dyDescent="0.3">
      <c r="B32" s="482"/>
      <c r="C32" s="485"/>
      <c r="D32" s="485"/>
      <c r="E32" s="485"/>
      <c r="F32" s="489" t="s">
        <v>620</v>
      </c>
      <c r="G32" s="490"/>
      <c r="H32" s="491"/>
      <c r="I32" s="307" t="s">
        <v>621</v>
      </c>
    </row>
    <row r="33" spans="2:9" ht="15.75" thickBot="1" x14ac:dyDescent="0.3">
      <c r="B33" s="483"/>
      <c r="C33" s="486"/>
      <c r="D33" s="486"/>
      <c r="E33" s="486"/>
      <c r="F33" s="180" t="s">
        <v>436</v>
      </c>
      <c r="G33" s="181" t="s">
        <v>437</v>
      </c>
      <c r="H33" s="181" t="s">
        <v>1</v>
      </c>
      <c r="I33" s="179" t="s">
        <v>1</v>
      </c>
    </row>
    <row r="34" spans="2:9" ht="24.75" customHeight="1" x14ac:dyDescent="0.25">
      <c r="B34" s="182" t="s">
        <v>438</v>
      </c>
      <c r="C34" s="183"/>
      <c r="D34" s="184"/>
      <c r="E34" s="184"/>
      <c r="F34" s="185"/>
      <c r="G34" s="185"/>
      <c r="H34" s="185"/>
      <c r="I34" s="206"/>
    </row>
    <row r="35" spans="2:9" x14ac:dyDescent="0.25">
      <c r="B35" s="186" t="s">
        <v>416</v>
      </c>
      <c r="C35" s="183">
        <v>2026</v>
      </c>
      <c r="D35" s="184" t="s">
        <v>131</v>
      </c>
      <c r="E35" s="184" t="s">
        <v>132</v>
      </c>
      <c r="F35" s="185">
        <v>215539</v>
      </c>
      <c r="G35" s="185">
        <v>0</v>
      </c>
      <c r="H35" s="185">
        <v>215539</v>
      </c>
      <c r="I35" s="206">
        <v>224181</v>
      </c>
    </row>
    <row r="36" spans="2:9" x14ac:dyDescent="0.25">
      <c r="B36" s="182" t="s">
        <v>439</v>
      </c>
      <c r="C36" s="183"/>
      <c r="D36" s="184"/>
      <c r="E36" s="184"/>
      <c r="F36" s="185">
        <v>215539</v>
      </c>
      <c r="G36" s="185">
        <v>0</v>
      </c>
      <c r="H36" s="185">
        <v>215539</v>
      </c>
      <c r="I36" s="206">
        <v>224181</v>
      </c>
    </row>
    <row r="37" spans="2:9" x14ac:dyDescent="0.25">
      <c r="B37" s="182"/>
      <c r="C37" s="183"/>
      <c r="D37" s="184"/>
      <c r="E37" s="184"/>
      <c r="F37" s="185"/>
      <c r="G37" s="185"/>
      <c r="H37" s="185"/>
      <c r="I37" s="206"/>
    </row>
    <row r="38" spans="2:9" x14ac:dyDescent="0.25">
      <c r="B38" s="182" t="s">
        <v>133</v>
      </c>
      <c r="C38" s="183"/>
      <c r="D38" s="184"/>
      <c r="E38" s="184"/>
      <c r="F38" s="185"/>
      <c r="G38" s="185"/>
      <c r="H38" s="185"/>
      <c r="I38" s="206"/>
    </row>
    <row r="39" spans="2:9" x14ac:dyDescent="0.25">
      <c r="B39" s="186" t="s">
        <v>417</v>
      </c>
      <c r="C39" s="183">
        <v>2026</v>
      </c>
      <c r="D39" s="187" t="s">
        <v>134</v>
      </c>
      <c r="E39" s="187" t="s">
        <v>119</v>
      </c>
      <c r="F39" s="185">
        <v>1087915</v>
      </c>
      <c r="G39" s="185">
        <v>0</v>
      </c>
      <c r="H39" s="185">
        <v>1087915</v>
      </c>
      <c r="I39" s="206">
        <v>1067120</v>
      </c>
    </row>
    <row r="40" spans="2:9" x14ac:dyDescent="0.25">
      <c r="B40" s="186" t="s">
        <v>418</v>
      </c>
      <c r="C40" s="183">
        <v>2027</v>
      </c>
      <c r="D40" s="187" t="s">
        <v>135</v>
      </c>
      <c r="E40" s="187" t="s">
        <v>119</v>
      </c>
      <c r="F40" s="185">
        <v>22202</v>
      </c>
      <c r="G40" s="185">
        <v>500000</v>
      </c>
      <c r="H40" s="185">
        <v>522202</v>
      </c>
      <c r="I40" s="206">
        <v>503335</v>
      </c>
    </row>
    <row r="41" spans="2:9" x14ac:dyDescent="0.25">
      <c r="B41" s="186" t="s">
        <v>419</v>
      </c>
      <c r="C41" s="183">
        <v>2029</v>
      </c>
      <c r="D41" s="187" t="s">
        <v>136</v>
      </c>
      <c r="E41" s="187" t="s">
        <v>119</v>
      </c>
      <c r="F41" s="185">
        <v>9930</v>
      </c>
      <c r="G41" s="185">
        <v>584744</v>
      </c>
      <c r="H41" s="185">
        <v>594674</v>
      </c>
      <c r="I41" s="206">
        <v>580800</v>
      </c>
    </row>
    <row r="42" spans="2:9" x14ac:dyDescent="0.25">
      <c r="B42" s="186" t="s">
        <v>420</v>
      </c>
      <c r="C42" s="183">
        <v>2026</v>
      </c>
      <c r="D42" s="187" t="s">
        <v>137</v>
      </c>
      <c r="E42" s="187" t="s">
        <v>119</v>
      </c>
      <c r="F42" s="185">
        <v>1059094</v>
      </c>
      <c r="G42" s="185">
        <v>0</v>
      </c>
      <c r="H42" s="185">
        <v>1059094</v>
      </c>
      <c r="I42" s="206">
        <v>1019131</v>
      </c>
    </row>
    <row r="43" spans="2:9" x14ac:dyDescent="0.25">
      <c r="B43" s="186" t="s">
        <v>421</v>
      </c>
      <c r="C43" s="183">
        <v>2029</v>
      </c>
      <c r="D43" s="187" t="s">
        <v>138</v>
      </c>
      <c r="E43" s="187" t="s">
        <v>119</v>
      </c>
      <c r="F43" s="185">
        <v>6790</v>
      </c>
      <c r="G43" s="185">
        <v>400000</v>
      </c>
      <c r="H43" s="185">
        <v>406790</v>
      </c>
      <c r="I43" s="206">
        <v>423017</v>
      </c>
    </row>
    <row r="44" spans="2:9" x14ac:dyDescent="0.25">
      <c r="B44" s="186" t="s">
        <v>422</v>
      </c>
      <c r="C44" s="183">
        <v>2034</v>
      </c>
      <c r="D44" s="187" t="s">
        <v>139</v>
      </c>
      <c r="E44" s="187" t="s">
        <v>119</v>
      </c>
      <c r="F44" s="185">
        <v>12021</v>
      </c>
      <c r="G44" s="185">
        <v>1745007</v>
      </c>
      <c r="H44" s="185">
        <v>1757028</v>
      </c>
      <c r="I44" s="206">
        <v>1768109</v>
      </c>
    </row>
    <row r="45" spans="2:9" x14ac:dyDescent="0.25">
      <c r="B45" s="186" t="s">
        <v>423</v>
      </c>
      <c r="C45" s="183">
        <v>2031</v>
      </c>
      <c r="D45" s="187" t="s">
        <v>140</v>
      </c>
      <c r="E45" s="187" t="s">
        <v>119</v>
      </c>
      <c r="F45" s="185">
        <v>6252</v>
      </c>
      <c r="G45" s="185">
        <v>1000000</v>
      </c>
      <c r="H45" s="185">
        <v>1006252</v>
      </c>
      <c r="I45" s="206">
        <v>1043906</v>
      </c>
    </row>
    <row r="46" spans="2:9" x14ac:dyDescent="0.25">
      <c r="B46" s="186" t="s">
        <v>424</v>
      </c>
      <c r="C46" s="183">
        <v>2036</v>
      </c>
      <c r="D46" s="187" t="s">
        <v>141</v>
      </c>
      <c r="E46" s="187" t="s">
        <v>119</v>
      </c>
      <c r="F46" s="185">
        <v>4476</v>
      </c>
      <c r="G46" s="185">
        <v>1607476</v>
      </c>
      <c r="H46" s="185">
        <v>1611952</v>
      </c>
      <c r="I46" s="206">
        <v>1622148</v>
      </c>
    </row>
    <row r="47" spans="2:9" x14ac:dyDescent="0.25">
      <c r="B47" s="186" t="s">
        <v>425</v>
      </c>
      <c r="C47" s="183">
        <v>2032</v>
      </c>
      <c r="D47" s="184" t="s">
        <v>142</v>
      </c>
      <c r="E47" s="184" t="s">
        <v>119</v>
      </c>
      <c r="F47" s="185">
        <v>10476</v>
      </c>
      <c r="G47" s="185">
        <v>1640000</v>
      </c>
      <c r="H47" s="185">
        <v>1650476</v>
      </c>
      <c r="I47" s="206">
        <v>1713575</v>
      </c>
    </row>
    <row r="48" spans="2:9" x14ac:dyDescent="0.25">
      <c r="B48" s="186" t="s">
        <v>426</v>
      </c>
      <c r="C48" s="183">
        <v>2040</v>
      </c>
      <c r="D48" s="187" t="s">
        <v>143</v>
      </c>
      <c r="E48" s="187" t="s">
        <v>119</v>
      </c>
      <c r="F48" s="185">
        <v>2839</v>
      </c>
      <c r="G48" s="185">
        <v>892515</v>
      </c>
      <c r="H48" s="185">
        <v>895354</v>
      </c>
      <c r="I48" s="206">
        <v>903363</v>
      </c>
    </row>
    <row r="49" spans="2:9" x14ac:dyDescent="0.25">
      <c r="B49" s="186" t="s">
        <v>427</v>
      </c>
      <c r="C49" s="183">
        <v>2030</v>
      </c>
      <c r="D49" s="187" t="s">
        <v>144</v>
      </c>
      <c r="E49" s="187" t="s">
        <v>119</v>
      </c>
      <c r="F49" s="185">
        <v>77555</v>
      </c>
      <c r="G49" s="185">
        <v>1143000</v>
      </c>
      <c r="H49" s="185">
        <v>1220555</v>
      </c>
      <c r="I49" s="206">
        <v>1178461</v>
      </c>
    </row>
    <row r="50" spans="2:9" x14ac:dyDescent="0.25">
      <c r="B50" s="186" t="s">
        <v>428</v>
      </c>
      <c r="C50" s="183">
        <v>2032</v>
      </c>
      <c r="D50" s="187" t="s">
        <v>145</v>
      </c>
      <c r="E50" s="187" t="s">
        <v>119</v>
      </c>
      <c r="F50" s="185">
        <v>51602</v>
      </c>
      <c r="G50" s="185">
        <v>752000</v>
      </c>
      <c r="H50" s="185">
        <v>803602</v>
      </c>
      <c r="I50" s="206">
        <v>775590</v>
      </c>
    </row>
    <row r="51" spans="2:9" x14ac:dyDescent="0.25">
      <c r="B51" s="186" t="s">
        <v>593</v>
      </c>
      <c r="C51" s="183">
        <v>2037</v>
      </c>
      <c r="D51" s="187" t="s">
        <v>622</v>
      </c>
      <c r="E51" s="187" t="s">
        <v>119</v>
      </c>
      <c r="F51" s="185">
        <v>48741</v>
      </c>
      <c r="G51" s="185">
        <v>2030964</v>
      </c>
      <c r="H51" s="185">
        <v>2079705</v>
      </c>
      <c r="I51" s="206">
        <v>2027403</v>
      </c>
    </row>
    <row r="52" spans="2:9" x14ac:dyDescent="0.25">
      <c r="B52" s="186" t="s">
        <v>594</v>
      </c>
      <c r="C52" s="183">
        <v>2040</v>
      </c>
      <c r="D52" s="187" t="s">
        <v>623</v>
      </c>
      <c r="E52" s="187" t="s">
        <v>119</v>
      </c>
      <c r="F52" s="185">
        <v>11944</v>
      </c>
      <c r="G52" s="185">
        <v>507741</v>
      </c>
      <c r="H52" s="185">
        <v>519685</v>
      </c>
      <c r="I52" s="206">
        <v>506775</v>
      </c>
    </row>
    <row r="53" spans="2:9" x14ac:dyDescent="0.25">
      <c r="B53" s="182" t="s">
        <v>146</v>
      </c>
      <c r="C53" s="183"/>
      <c r="D53" s="187"/>
      <c r="E53" s="187"/>
      <c r="F53" s="185"/>
      <c r="G53" s="185"/>
      <c r="H53" s="308"/>
      <c r="I53" s="206"/>
    </row>
    <row r="54" spans="2:9" x14ac:dyDescent="0.25">
      <c r="B54" s="186" t="s">
        <v>597</v>
      </c>
      <c r="C54" s="183">
        <v>2031</v>
      </c>
      <c r="D54" s="187" t="s">
        <v>147</v>
      </c>
      <c r="E54" s="187" t="s">
        <v>119</v>
      </c>
      <c r="F54" s="185">
        <v>145727</v>
      </c>
      <c r="G54" s="185">
        <v>792122</v>
      </c>
      <c r="H54" s="185">
        <v>937849</v>
      </c>
      <c r="I54" s="206">
        <v>936126</v>
      </c>
    </row>
    <row r="55" spans="2:9" x14ac:dyDescent="0.25">
      <c r="B55" s="186" t="s">
        <v>598</v>
      </c>
      <c r="C55" s="183">
        <v>2029</v>
      </c>
      <c r="D55" s="187" t="s">
        <v>148</v>
      </c>
      <c r="E55" s="187" t="s">
        <v>119</v>
      </c>
      <c r="F55" s="185">
        <v>8361</v>
      </c>
      <c r="G55" s="185">
        <v>200000</v>
      </c>
      <c r="H55" s="185">
        <v>208361</v>
      </c>
      <c r="I55" s="206">
        <v>201257</v>
      </c>
    </row>
    <row r="56" spans="2:9" x14ac:dyDescent="0.25">
      <c r="B56" s="186" t="s">
        <v>599</v>
      </c>
      <c r="C56" s="183">
        <v>2035</v>
      </c>
      <c r="D56" s="187" t="s">
        <v>600</v>
      </c>
      <c r="E56" s="187" t="s">
        <v>119</v>
      </c>
      <c r="F56" s="185">
        <v>6011</v>
      </c>
      <c r="G56" s="185">
        <v>305400</v>
      </c>
      <c r="H56" s="185">
        <v>311411</v>
      </c>
      <c r="I56" s="206">
        <v>301985</v>
      </c>
    </row>
    <row r="57" spans="2:9" x14ac:dyDescent="0.25">
      <c r="B57" s="182" t="s">
        <v>130</v>
      </c>
      <c r="C57" s="183"/>
      <c r="D57" s="187"/>
      <c r="E57" s="187"/>
      <c r="F57" s="185"/>
      <c r="G57" s="185"/>
      <c r="H57" s="185"/>
      <c r="I57" s="206"/>
    </row>
    <row r="58" spans="2:9" x14ac:dyDescent="0.25">
      <c r="B58" s="186" t="s">
        <v>429</v>
      </c>
      <c r="C58" s="183">
        <v>2027</v>
      </c>
      <c r="D58" s="187" t="s">
        <v>149</v>
      </c>
      <c r="E58" s="187" t="s">
        <v>119</v>
      </c>
      <c r="F58" s="185">
        <v>254027</v>
      </c>
      <c r="G58" s="185">
        <v>233333</v>
      </c>
      <c r="H58" s="185">
        <v>487360</v>
      </c>
      <c r="I58" s="206">
        <v>469775</v>
      </c>
    </row>
    <row r="59" spans="2:9" x14ac:dyDescent="0.25">
      <c r="B59" s="186" t="s">
        <v>430</v>
      </c>
      <c r="C59" s="183">
        <v>2029</v>
      </c>
      <c r="D59" s="187" t="s">
        <v>150</v>
      </c>
      <c r="E59" s="187" t="s">
        <v>119</v>
      </c>
      <c r="F59" s="185">
        <v>7392</v>
      </c>
      <c r="G59" s="185">
        <v>348440</v>
      </c>
      <c r="H59" s="185">
        <v>355832</v>
      </c>
      <c r="I59" s="206">
        <v>346229</v>
      </c>
    </row>
    <row r="60" spans="2:9" x14ac:dyDescent="0.25">
      <c r="B60" s="186" t="s">
        <v>431</v>
      </c>
      <c r="C60" s="183">
        <v>2030</v>
      </c>
      <c r="D60" s="187" t="s">
        <v>151</v>
      </c>
      <c r="E60" s="187" t="s">
        <v>119</v>
      </c>
      <c r="F60" s="185">
        <v>3932</v>
      </c>
      <c r="G60" s="185">
        <v>625000</v>
      </c>
      <c r="H60" s="185">
        <v>628932</v>
      </c>
      <c r="I60" s="206">
        <v>652615</v>
      </c>
    </row>
    <row r="61" spans="2:9" x14ac:dyDescent="0.25">
      <c r="B61" s="186" t="s">
        <v>601</v>
      </c>
      <c r="C61" s="183">
        <v>2037</v>
      </c>
      <c r="D61" s="187" t="s">
        <v>595</v>
      </c>
      <c r="E61" s="187" t="s">
        <v>119</v>
      </c>
      <c r="F61" s="379">
        <v>24370</v>
      </c>
      <c r="G61" s="379">
        <v>1015482</v>
      </c>
      <c r="H61" s="379">
        <v>1039852</v>
      </c>
      <c r="I61" s="379">
        <v>1013701</v>
      </c>
    </row>
    <row r="62" spans="2:9" x14ac:dyDescent="0.25">
      <c r="B62" s="186" t="s">
        <v>602</v>
      </c>
      <c r="C62" s="183">
        <v>2040</v>
      </c>
      <c r="D62" s="184" t="s">
        <v>596</v>
      </c>
      <c r="E62" s="184" t="s">
        <v>119</v>
      </c>
      <c r="F62" s="379">
        <v>11944</v>
      </c>
      <c r="G62" s="379">
        <v>507741</v>
      </c>
      <c r="H62" s="379">
        <v>519685</v>
      </c>
      <c r="I62" s="379">
        <v>506775</v>
      </c>
    </row>
    <row r="63" spans="2:9" ht="25.5" customHeight="1" x14ac:dyDescent="0.25">
      <c r="B63" s="186" t="s">
        <v>624</v>
      </c>
      <c r="C63" s="183"/>
      <c r="D63" s="188"/>
      <c r="E63" s="349"/>
      <c r="F63" s="345">
        <v>-963</v>
      </c>
      <c r="G63" s="345">
        <v>-10599</v>
      </c>
      <c r="H63" s="345">
        <v>-11562</v>
      </c>
      <c r="I63" s="345">
        <v>-12607</v>
      </c>
    </row>
    <row r="64" spans="2:9" ht="21" customHeight="1" x14ac:dyDescent="0.25">
      <c r="B64" s="186" t="s">
        <v>432</v>
      </c>
      <c r="C64" s="183"/>
      <c r="D64" s="187"/>
      <c r="E64" s="187"/>
      <c r="F64" s="185">
        <v>-5040</v>
      </c>
      <c r="G64" s="185">
        <v>-292986</v>
      </c>
      <c r="H64" s="185">
        <v>-298026</v>
      </c>
      <c r="I64" s="206">
        <v>-307439</v>
      </c>
    </row>
    <row r="65" spans="2:27" x14ac:dyDescent="0.25">
      <c r="B65" s="182" t="s">
        <v>433</v>
      </c>
      <c r="C65" s="183"/>
      <c r="D65" s="184"/>
      <c r="E65" s="184"/>
      <c r="F65" s="346">
        <v>2867598</v>
      </c>
      <c r="G65" s="346">
        <v>16527380</v>
      </c>
      <c r="H65" s="346">
        <v>19394978</v>
      </c>
      <c r="I65" s="347">
        <v>19241150</v>
      </c>
    </row>
    <row r="66" spans="2:27" ht="15" customHeight="1" x14ac:dyDescent="0.25">
      <c r="B66" s="182" t="s">
        <v>434</v>
      </c>
      <c r="C66" s="183"/>
      <c r="D66" s="188"/>
      <c r="E66" s="349"/>
      <c r="F66" s="348">
        <v>3083137</v>
      </c>
      <c r="G66" s="348">
        <v>16527380</v>
      </c>
      <c r="H66" s="348">
        <v>19610517</v>
      </c>
      <c r="I66" s="348">
        <v>19465331</v>
      </c>
      <c r="K66" s="93"/>
    </row>
    <row r="67" spans="2:27" x14ac:dyDescent="0.25">
      <c r="G67" s="93" t="e">
        <f>F41+#REF!-#REF!</f>
        <v>#REF!</v>
      </c>
      <c r="H67" s="93" t="e">
        <f>G41+#REF!-#REF!</f>
        <v>#REF!</v>
      </c>
      <c r="I67" s="93" t="e">
        <f>H41+#REF!-#REF!</f>
        <v>#REF!</v>
      </c>
      <c r="J67" s="93"/>
      <c r="K67" s="93" t="e">
        <f>I41+#REF!-#REF!</f>
        <v>#REF!</v>
      </c>
    </row>
    <row r="69" spans="2:27" x14ac:dyDescent="0.25">
      <c r="B69" s="169" t="s">
        <v>222</v>
      </c>
      <c r="C69" s="169"/>
      <c r="D69" s="169"/>
      <c r="E69" s="169"/>
      <c r="F69" s="169"/>
      <c r="G69" s="169"/>
    </row>
    <row r="70" spans="2:27" x14ac:dyDescent="0.25">
      <c r="B70" s="189" t="s">
        <v>311</v>
      </c>
      <c r="C70" s="385" t="s">
        <v>610</v>
      </c>
      <c r="D70" s="326">
        <v>2025</v>
      </c>
      <c r="E70" s="326" t="s">
        <v>125</v>
      </c>
      <c r="F70" s="235" t="s">
        <v>635</v>
      </c>
      <c r="G70" s="235" t="s">
        <v>295</v>
      </c>
      <c r="H70" s="235">
        <v>2024</v>
      </c>
      <c r="I70" s="235" t="s">
        <v>152</v>
      </c>
      <c r="J70" s="138" t="s">
        <v>636</v>
      </c>
      <c r="K70" s="235" t="s">
        <v>298</v>
      </c>
      <c r="L70" s="235">
        <v>2023</v>
      </c>
      <c r="M70" s="235" t="s">
        <v>153</v>
      </c>
      <c r="N70" s="138" t="s">
        <v>637</v>
      </c>
      <c r="O70" s="58" t="s">
        <v>301</v>
      </c>
      <c r="P70" s="58">
        <v>2022</v>
      </c>
      <c r="Q70" s="235" t="s">
        <v>154</v>
      </c>
      <c r="R70" s="138" t="s">
        <v>638</v>
      </c>
      <c r="S70" s="58" t="s">
        <v>304</v>
      </c>
      <c r="T70" s="58">
        <v>2021</v>
      </c>
      <c r="U70" s="235" t="s">
        <v>155</v>
      </c>
      <c r="V70" s="138" t="s">
        <v>639</v>
      </c>
      <c r="W70" s="58" t="s">
        <v>307</v>
      </c>
      <c r="X70" s="58">
        <v>2020</v>
      </c>
      <c r="Y70" s="58" t="s">
        <v>156</v>
      </c>
      <c r="Z70" s="58" t="s">
        <v>640</v>
      </c>
      <c r="AA70" s="58" t="s">
        <v>641</v>
      </c>
    </row>
    <row r="71" spans="2:27" x14ac:dyDescent="0.25">
      <c r="B71" s="384" t="s">
        <v>452</v>
      </c>
      <c r="C71" s="387">
        <v>215539</v>
      </c>
      <c r="D71" s="387">
        <v>224181</v>
      </c>
      <c r="E71" s="387">
        <v>214186</v>
      </c>
      <c r="F71" s="387">
        <v>0</v>
      </c>
      <c r="G71" s="387">
        <v>0</v>
      </c>
      <c r="H71" s="387">
        <v>0</v>
      </c>
      <c r="I71" s="387">
        <v>2147796</v>
      </c>
      <c r="J71" s="387">
        <v>2133148</v>
      </c>
      <c r="K71" s="387">
        <v>1968173</v>
      </c>
      <c r="L71" s="387">
        <v>1854093</v>
      </c>
      <c r="M71" s="387">
        <v>3911139</v>
      </c>
      <c r="N71" s="387">
        <v>3662763</v>
      </c>
      <c r="O71" s="387">
        <v>3964520</v>
      </c>
      <c r="P71" s="387">
        <v>3959805</v>
      </c>
      <c r="Q71" s="387">
        <v>5577738</v>
      </c>
      <c r="R71" s="387">
        <v>5259126</v>
      </c>
      <c r="S71" s="387">
        <v>4882483</v>
      </c>
      <c r="T71" s="387">
        <v>5601097</v>
      </c>
      <c r="U71" s="387">
        <v>5605439</v>
      </c>
      <c r="V71" s="387">
        <v>7523214</v>
      </c>
      <c r="W71" s="387">
        <v>8819606</v>
      </c>
      <c r="X71" s="387">
        <v>7824706</v>
      </c>
      <c r="Y71" s="387">
        <v>8728334</v>
      </c>
      <c r="Z71" s="387">
        <v>8244066</v>
      </c>
      <c r="AA71" s="387">
        <v>8048277</v>
      </c>
    </row>
    <row r="72" spans="2:27" x14ac:dyDescent="0.25">
      <c r="B72" s="384" t="s">
        <v>453</v>
      </c>
      <c r="C72" s="388">
        <v>0</v>
      </c>
      <c r="D72" s="388">
        <v>0</v>
      </c>
      <c r="E72" s="388">
        <v>0</v>
      </c>
      <c r="F72" s="388">
        <v>0</v>
      </c>
      <c r="G72" s="388">
        <v>0</v>
      </c>
      <c r="H72" s="388">
        <v>0</v>
      </c>
      <c r="I72" s="388">
        <v>0</v>
      </c>
      <c r="J72" s="388">
        <v>0</v>
      </c>
      <c r="K72" s="388">
        <v>0</v>
      </c>
      <c r="L72" s="388">
        <v>0</v>
      </c>
      <c r="M72" s="387">
        <v>256</v>
      </c>
      <c r="N72" s="387">
        <v>765</v>
      </c>
      <c r="O72" s="387">
        <v>1572</v>
      </c>
      <c r="P72" s="387">
        <v>2380</v>
      </c>
      <c r="Q72" s="387">
        <v>60768</v>
      </c>
      <c r="R72" s="387">
        <v>59550</v>
      </c>
      <c r="S72" s="387">
        <v>58650</v>
      </c>
      <c r="T72" s="387">
        <v>58077</v>
      </c>
      <c r="U72" s="387">
        <v>57876</v>
      </c>
      <c r="V72" s="387">
        <v>74684</v>
      </c>
      <c r="W72" s="387">
        <v>83897</v>
      </c>
      <c r="X72" s="387">
        <v>90301</v>
      </c>
      <c r="Y72" s="387">
        <v>217112</v>
      </c>
      <c r="Z72" s="387">
        <v>1128089</v>
      </c>
      <c r="AA72" s="387">
        <v>1123465</v>
      </c>
    </row>
    <row r="73" spans="2:27" x14ac:dyDescent="0.25">
      <c r="B73" s="191" t="s">
        <v>439</v>
      </c>
      <c r="C73" s="202">
        <v>215539</v>
      </c>
      <c r="D73" s="386">
        <v>224181</v>
      </c>
      <c r="E73" s="386">
        <v>214186</v>
      </c>
      <c r="F73" s="386"/>
      <c r="G73" s="386">
        <v>0</v>
      </c>
      <c r="H73" s="386">
        <v>0</v>
      </c>
      <c r="I73" s="386">
        <v>2147796</v>
      </c>
      <c r="J73" s="386">
        <v>2133148</v>
      </c>
      <c r="K73" s="386">
        <v>1968173</v>
      </c>
      <c r="L73" s="386">
        <v>1854093</v>
      </c>
      <c r="M73" s="386">
        <v>3911395</v>
      </c>
      <c r="N73" s="194">
        <v>3663528</v>
      </c>
      <c r="O73" s="194">
        <v>3966092</v>
      </c>
      <c r="P73" s="194">
        <v>3962185</v>
      </c>
      <c r="Q73" s="194">
        <v>5638506</v>
      </c>
      <c r="R73" s="194">
        <v>5318676</v>
      </c>
      <c r="S73" s="194">
        <v>4941133</v>
      </c>
      <c r="T73" s="194">
        <v>5659174</v>
      </c>
      <c r="U73" s="194">
        <v>5663315</v>
      </c>
      <c r="V73" s="194">
        <v>7597898</v>
      </c>
      <c r="W73" s="194">
        <v>8903503</v>
      </c>
      <c r="X73" s="194">
        <v>7915007</v>
      </c>
      <c r="Y73" s="194">
        <v>8945446</v>
      </c>
      <c r="Z73" s="194">
        <v>9372155</v>
      </c>
      <c r="AA73" s="194">
        <v>9171742</v>
      </c>
    </row>
    <row r="74" spans="2:27" x14ac:dyDescent="0.25">
      <c r="B74" s="186" t="s">
        <v>433</v>
      </c>
      <c r="C74" s="196">
        <v>19394978</v>
      </c>
      <c r="D74" s="196">
        <v>19241150</v>
      </c>
      <c r="E74" s="196">
        <v>15197203</v>
      </c>
      <c r="F74" s="196">
        <v>15263937</v>
      </c>
      <c r="G74" s="196">
        <v>15242574</v>
      </c>
      <c r="H74" s="196">
        <v>12279300</v>
      </c>
      <c r="I74" s="196">
        <v>11986477</v>
      </c>
      <c r="J74" s="196">
        <v>9510290</v>
      </c>
      <c r="K74" s="196">
        <v>9657701</v>
      </c>
      <c r="L74" s="196">
        <v>7977046</v>
      </c>
      <c r="M74" s="196">
        <v>8194519</v>
      </c>
      <c r="N74" s="192">
        <v>8167518</v>
      </c>
      <c r="O74" s="192">
        <v>6313225</v>
      </c>
      <c r="P74" s="192">
        <v>6617313</v>
      </c>
      <c r="Q74" s="192">
        <v>5730446</v>
      </c>
      <c r="R74" s="192">
        <v>5866169</v>
      </c>
      <c r="S74" s="192">
        <v>4908563</v>
      </c>
      <c r="T74" s="192">
        <v>5704789</v>
      </c>
      <c r="U74" s="192">
        <v>5687938</v>
      </c>
      <c r="V74" s="192">
        <v>5721090</v>
      </c>
      <c r="W74" s="192">
        <v>5762000</v>
      </c>
      <c r="X74" s="192">
        <v>7105551</v>
      </c>
      <c r="Y74" s="192">
        <v>7161295</v>
      </c>
      <c r="Z74" s="192">
        <v>6490274</v>
      </c>
      <c r="AA74" s="192">
        <v>6590832</v>
      </c>
    </row>
    <row r="75" spans="2:27" ht="15.75" thickBot="1" x14ac:dyDescent="0.3">
      <c r="B75" s="197" t="s">
        <v>454</v>
      </c>
      <c r="C75" s="198">
        <v>19610517</v>
      </c>
      <c r="D75" s="198">
        <v>19465331</v>
      </c>
      <c r="E75" s="198">
        <v>15411389</v>
      </c>
      <c r="F75" s="198">
        <v>15263937</v>
      </c>
      <c r="G75" s="198">
        <v>15242574</v>
      </c>
      <c r="H75" s="198">
        <v>12279300</v>
      </c>
      <c r="I75" s="198">
        <v>14134273</v>
      </c>
      <c r="J75" s="198">
        <v>11643438</v>
      </c>
      <c r="K75" s="198">
        <v>11625874</v>
      </c>
      <c r="L75" s="198">
        <v>9831139</v>
      </c>
      <c r="M75" s="198">
        <v>12105914</v>
      </c>
      <c r="N75" s="199">
        <v>11831046</v>
      </c>
      <c r="O75" s="199">
        <v>10279317</v>
      </c>
      <c r="P75" s="199">
        <v>10579498</v>
      </c>
      <c r="Q75" s="199">
        <v>11368952</v>
      </c>
      <c r="R75" s="199">
        <v>11184845</v>
      </c>
      <c r="S75" s="199">
        <v>9849696</v>
      </c>
      <c r="T75" s="199">
        <v>11363963</v>
      </c>
      <c r="U75" s="199">
        <v>11351253</v>
      </c>
      <c r="V75" s="199">
        <v>13318988</v>
      </c>
      <c r="W75" s="199">
        <v>14665503</v>
      </c>
      <c r="X75" s="199">
        <v>15020558</v>
      </c>
      <c r="Y75" s="199">
        <v>16106741</v>
      </c>
      <c r="Z75" s="199">
        <v>15862429</v>
      </c>
      <c r="AA75" s="199">
        <v>15762574</v>
      </c>
    </row>
    <row r="76" spans="2:27" ht="15.75" thickTop="1" x14ac:dyDescent="0.25">
      <c r="K76" s="200"/>
      <c r="L76" s="200"/>
      <c r="M76" s="200"/>
      <c r="N76" s="200"/>
      <c r="O76" s="200"/>
      <c r="P76" s="200"/>
      <c r="Q76" s="200"/>
      <c r="R76" s="200"/>
      <c r="S76" s="200"/>
      <c r="T76" s="200"/>
      <c r="U76" s="200"/>
      <c r="V76" s="200"/>
      <c r="W76" s="200"/>
      <c r="X76" s="200"/>
      <c r="Y76" s="200"/>
      <c r="Z76" s="200"/>
    </row>
    <row r="77" spans="2:27" x14ac:dyDescent="0.25">
      <c r="C77" s="350"/>
      <c r="D77" s="350"/>
      <c r="E77" s="350"/>
      <c r="F77" s="350"/>
      <c r="I77" s="200"/>
      <c r="J77" s="200"/>
      <c r="K77" s="200"/>
      <c r="L77" s="200"/>
      <c r="M77" s="200"/>
      <c r="N77" s="200"/>
      <c r="O77" s="200"/>
      <c r="P77" s="200"/>
      <c r="Q77" s="200"/>
      <c r="R77" s="200"/>
      <c r="S77" s="200"/>
      <c r="T77" s="200"/>
      <c r="U77" s="200"/>
      <c r="V77" s="200"/>
      <c r="W77" s="200"/>
      <c r="X77" s="200"/>
      <c r="Y77" s="200"/>
      <c r="Z77" s="200"/>
    </row>
    <row r="78" spans="2:27" x14ac:dyDescent="0.25">
      <c r="C78" s="350"/>
      <c r="D78" s="350"/>
      <c r="E78" s="350"/>
      <c r="F78" s="350"/>
    </row>
    <row r="79" spans="2:27" x14ac:dyDescent="0.25">
      <c r="B79" s="169" t="s">
        <v>222</v>
      </c>
      <c r="D79" s="169"/>
      <c r="E79" s="169"/>
      <c r="F79" s="169"/>
      <c r="G79" s="169"/>
      <c r="H79" s="169"/>
      <c r="I79" s="169"/>
      <c r="J79" s="169"/>
    </row>
    <row r="80" spans="2:27" x14ac:dyDescent="0.25">
      <c r="B80" s="189" t="s">
        <v>311</v>
      </c>
      <c r="C80" s="190" t="s">
        <v>610</v>
      </c>
      <c r="D80" s="326">
        <v>2025</v>
      </c>
      <c r="E80" s="326" t="s">
        <v>125</v>
      </c>
      <c r="F80" s="236" t="s">
        <v>635</v>
      </c>
      <c r="G80" s="236" t="s">
        <v>295</v>
      </c>
      <c r="H80" s="236">
        <v>2024</v>
      </c>
      <c r="I80" s="236" t="s">
        <v>152</v>
      </c>
      <c r="J80" s="138" t="s">
        <v>636</v>
      </c>
      <c r="K80" s="236" t="s">
        <v>298</v>
      </c>
      <c r="L80" s="236">
        <v>2023</v>
      </c>
      <c r="M80" s="236" t="s">
        <v>153</v>
      </c>
      <c r="N80" s="138" t="s">
        <v>637</v>
      </c>
      <c r="O80" s="58" t="s">
        <v>301</v>
      </c>
      <c r="P80" s="58">
        <v>2022</v>
      </c>
      <c r="Q80" s="236" t="s">
        <v>154</v>
      </c>
      <c r="R80" s="138" t="s">
        <v>638</v>
      </c>
      <c r="S80" s="58" t="s">
        <v>304</v>
      </c>
      <c r="T80" s="58">
        <v>2021</v>
      </c>
      <c r="U80" s="236" t="s">
        <v>155</v>
      </c>
      <c r="V80" s="138" t="s">
        <v>639</v>
      </c>
      <c r="W80" s="58" t="s">
        <v>307</v>
      </c>
      <c r="X80" s="58">
        <v>2020</v>
      </c>
      <c r="Y80" s="58" t="s">
        <v>156</v>
      </c>
      <c r="Z80" s="58" t="s">
        <v>640</v>
      </c>
      <c r="AA80" s="58" t="s">
        <v>641</v>
      </c>
    </row>
    <row r="81" spans="2:27" x14ac:dyDescent="0.25">
      <c r="B81" s="191" t="s">
        <v>455</v>
      </c>
      <c r="C81" s="193">
        <v>19610517</v>
      </c>
      <c r="D81" s="193">
        <v>19465331</v>
      </c>
      <c r="E81" s="193">
        <v>15411389</v>
      </c>
      <c r="F81" s="193">
        <v>15263937</v>
      </c>
      <c r="G81" s="193">
        <v>15242574</v>
      </c>
      <c r="H81" s="193">
        <v>12279300</v>
      </c>
      <c r="I81" s="193">
        <v>14134273</v>
      </c>
      <c r="J81" s="193">
        <v>11643438</v>
      </c>
      <c r="K81" s="193">
        <v>11625874</v>
      </c>
      <c r="L81" s="193">
        <v>9831139</v>
      </c>
      <c r="M81" s="201">
        <v>12105914</v>
      </c>
      <c r="N81" s="202">
        <v>11831046</v>
      </c>
      <c r="O81" s="202">
        <v>10279317</v>
      </c>
      <c r="P81" s="202">
        <v>10579498</v>
      </c>
      <c r="Q81" s="202">
        <v>11368952</v>
      </c>
      <c r="R81" s="202">
        <v>11184845</v>
      </c>
      <c r="S81" s="202">
        <v>9849696</v>
      </c>
      <c r="T81" s="202">
        <v>11363963</v>
      </c>
      <c r="U81" s="202">
        <v>11351253</v>
      </c>
      <c r="V81" s="202">
        <v>13318988</v>
      </c>
      <c r="W81" s="202">
        <v>14665503</v>
      </c>
      <c r="X81" s="202">
        <v>15020558</v>
      </c>
      <c r="Y81" s="202">
        <v>16106741</v>
      </c>
      <c r="Z81" s="202">
        <v>15862429</v>
      </c>
      <c r="AA81" s="192">
        <v>15762574</v>
      </c>
    </row>
    <row r="82" spans="2:27" x14ac:dyDescent="0.25">
      <c r="B82" s="191" t="s">
        <v>228</v>
      </c>
      <c r="C82" s="201">
        <v>-1377560</v>
      </c>
      <c r="D82" s="201">
        <v>-1901636</v>
      </c>
      <c r="E82" s="201">
        <v>-1451684</v>
      </c>
      <c r="F82" s="201">
        <v>-1757787</v>
      </c>
      <c r="G82" s="201">
        <v>-3244030</v>
      </c>
      <c r="H82" s="201">
        <v>-1898224</v>
      </c>
      <c r="I82" s="201">
        <v>-3660787</v>
      </c>
      <c r="J82" s="201">
        <v>-1564249</v>
      </c>
      <c r="K82" s="201">
        <v>-2177401</v>
      </c>
      <c r="L82" s="201">
        <v>-1537482</v>
      </c>
      <c r="M82" s="201">
        <v>-2355680</v>
      </c>
      <c r="N82" s="202">
        <v>-2182819</v>
      </c>
      <c r="O82" s="202">
        <v>-1600178</v>
      </c>
      <c r="P82" s="202">
        <v>-1440661</v>
      </c>
      <c r="Q82" s="202">
        <v>-1990712</v>
      </c>
      <c r="R82" s="202">
        <v>-1867781</v>
      </c>
      <c r="S82" s="202">
        <v>-1409372</v>
      </c>
      <c r="T82" s="202">
        <v>-825208</v>
      </c>
      <c r="U82" s="202">
        <v>-827784</v>
      </c>
      <c r="V82" s="202">
        <v>-2661596</v>
      </c>
      <c r="W82" s="202">
        <v>-3332411</v>
      </c>
      <c r="X82" s="202">
        <v>-1680397</v>
      </c>
      <c r="Y82" s="202">
        <v>-1420751</v>
      </c>
      <c r="Z82" s="202">
        <v>-971314</v>
      </c>
      <c r="AA82" s="194">
        <v>-795731</v>
      </c>
    </row>
    <row r="83" spans="2:27" x14ac:dyDescent="0.25">
      <c r="B83" s="191" t="s">
        <v>229</v>
      </c>
      <c r="C83" s="201">
        <v>-414962</v>
      </c>
      <c r="D83" s="201">
        <v>-759702</v>
      </c>
      <c r="E83" s="201">
        <v>-865359</v>
      </c>
      <c r="F83" s="201">
        <v>-1277509</v>
      </c>
      <c r="G83" s="201">
        <v>-1511057</v>
      </c>
      <c r="H83" s="201">
        <v>-492519</v>
      </c>
      <c r="I83" s="201">
        <v>-3091303</v>
      </c>
      <c r="J83" s="201">
        <v>-1431008</v>
      </c>
      <c r="K83" s="201">
        <v>-2376087</v>
      </c>
      <c r="L83" s="201">
        <v>-773982</v>
      </c>
      <c r="M83" s="201">
        <v>-1812392</v>
      </c>
      <c r="N83" s="202">
        <v>-1681785</v>
      </c>
      <c r="O83" s="202">
        <v>-1494006</v>
      </c>
      <c r="P83" s="202">
        <v>-1878177</v>
      </c>
      <c r="Q83" s="202">
        <v>-2913708</v>
      </c>
      <c r="R83" s="202">
        <v>-1924612</v>
      </c>
      <c r="S83" s="202">
        <v>-1165861</v>
      </c>
      <c r="T83" s="202">
        <v>-2077818</v>
      </c>
      <c r="U83" s="202">
        <v>-3027479</v>
      </c>
      <c r="V83" s="202">
        <v>-4336479</v>
      </c>
      <c r="W83" s="202">
        <v>-2848692</v>
      </c>
      <c r="X83" s="202">
        <v>-4125063</v>
      </c>
      <c r="Y83" s="202">
        <v>-4098637</v>
      </c>
      <c r="Z83" s="202">
        <v>-2733920</v>
      </c>
      <c r="AA83" s="195">
        <v>-1644895</v>
      </c>
    </row>
    <row r="84" spans="2:27" x14ac:dyDescent="0.25">
      <c r="B84" s="191" t="s">
        <v>457</v>
      </c>
      <c r="C84" s="201">
        <v>26027</v>
      </c>
      <c r="D84" s="201">
        <v>-8508</v>
      </c>
      <c r="E84" s="201">
        <v>-10172</v>
      </c>
      <c r="F84" s="201">
        <v>0</v>
      </c>
      <c r="G84" s="201">
        <v>0</v>
      </c>
      <c r="H84" s="201">
        <v>0</v>
      </c>
      <c r="I84" s="201">
        <v>-499910</v>
      </c>
      <c r="J84" s="201">
        <v>-486625</v>
      </c>
      <c r="K84" s="201">
        <v>-410083</v>
      </c>
      <c r="L84" s="201">
        <v>-368051</v>
      </c>
      <c r="M84" s="201">
        <v>-336789</v>
      </c>
      <c r="N84" s="202">
        <v>-234362</v>
      </c>
      <c r="O84" s="202">
        <v>-599483</v>
      </c>
      <c r="P84" s="202">
        <v>-612208</v>
      </c>
      <c r="Q84" s="202">
        <v>-721095</v>
      </c>
      <c r="R84" s="202">
        <v>-846524</v>
      </c>
      <c r="S84" s="202">
        <v>-756399</v>
      </c>
      <c r="T84" s="202">
        <v>-1213046</v>
      </c>
      <c r="U84" s="202">
        <v>-1302639</v>
      </c>
      <c r="V84" s="202">
        <v>-1290704</v>
      </c>
      <c r="W84" s="202">
        <v>-2761582</v>
      </c>
      <c r="X84" s="202">
        <v>-2948930</v>
      </c>
      <c r="Y84" s="202">
        <v>-3284142</v>
      </c>
      <c r="Z84" s="202">
        <v>-3281491</v>
      </c>
      <c r="AA84" s="192">
        <v>-3005184</v>
      </c>
    </row>
    <row r="85" spans="2:27" ht="15.75" thickBot="1" x14ac:dyDescent="0.3">
      <c r="B85" s="197" t="s">
        <v>456</v>
      </c>
      <c r="C85" s="203">
        <v>17844022</v>
      </c>
      <c r="D85" s="203">
        <v>16795485</v>
      </c>
      <c r="E85" s="203">
        <v>13084174</v>
      </c>
      <c r="F85" s="203">
        <v>12228641</v>
      </c>
      <c r="G85" s="203">
        <v>10487487</v>
      </c>
      <c r="H85" s="203">
        <v>9888557</v>
      </c>
      <c r="I85" s="203">
        <v>6882273</v>
      </c>
      <c r="J85" s="203">
        <v>8161556</v>
      </c>
      <c r="K85" s="203">
        <v>6662303</v>
      </c>
      <c r="L85" s="203">
        <v>7151624</v>
      </c>
      <c r="M85" s="204">
        <v>7601053</v>
      </c>
      <c r="N85" s="204">
        <v>7732080</v>
      </c>
      <c r="O85" s="204">
        <v>6585650</v>
      </c>
      <c r="P85" s="204">
        <v>6648452</v>
      </c>
      <c r="Q85" s="204">
        <v>5743437</v>
      </c>
      <c r="R85" s="204">
        <v>6545928</v>
      </c>
      <c r="S85" s="204">
        <v>6518064</v>
      </c>
      <c r="T85" s="204">
        <v>7247891</v>
      </c>
      <c r="U85" s="204">
        <v>6193351</v>
      </c>
      <c r="V85" s="204">
        <v>5030209</v>
      </c>
      <c r="W85" s="204">
        <v>5722818</v>
      </c>
      <c r="X85" s="204">
        <v>6266168</v>
      </c>
      <c r="Y85" s="204">
        <v>7303211</v>
      </c>
      <c r="Z85" s="204">
        <v>8875704</v>
      </c>
      <c r="AA85" s="199">
        <v>10316764</v>
      </c>
    </row>
    <row r="86" spans="2:27" ht="9.75" customHeight="1" thickTop="1" x14ac:dyDescent="0.25"/>
    <row r="87" spans="2:27" x14ac:dyDescent="0.25">
      <c r="B87" s="205" t="s">
        <v>458</v>
      </c>
      <c r="C87" s="205"/>
      <c r="D87" s="205"/>
      <c r="E87" s="205"/>
      <c r="F87" s="205"/>
    </row>
    <row r="88" spans="2:27" x14ac:dyDescent="0.25">
      <c r="C88" s="350"/>
      <c r="D88" s="350"/>
      <c r="E88" s="350"/>
      <c r="F88" s="293"/>
      <c r="G88" s="293"/>
      <c r="H88" s="293"/>
      <c r="I88" s="293"/>
      <c r="J88" s="293"/>
      <c r="K88" s="293"/>
      <c r="L88" s="293"/>
      <c r="M88" s="293"/>
      <c r="N88" s="293"/>
      <c r="O88" s="293"/>
      <c r="P88" s="293"/>
      <c r="Q88" s="293"/>
      <c r="R88" s="293"/>
      <c r="S88" s="293"/>
      <c r="T88" s="293"/>
      <c r="U88" s="293"/>
      <c r="V88" s="293"/>
      <c r="W88" s="293"/>
      <c r="X88" s="293"/>
      <c r="Y88" s="293"/>
      <c r="Z88" s="293"/>
    </row>
    <row r="89" spans="2:27" x14ac:dyDescent="0.25">
      <c r="C89" s="350"/>
      <c r="D89" s="350"/>
      <c r="E89" s="350"/>
      <c r="F89" s="293"/>
      <c r="G89" s="293"/>
      <c r="H89" s="293"/>
      <c r="I89" s="293"/>
      <c r="J89" s="293"/>
      <c r="K89" s="293"/>
      <c r="L89" s="293"/>
      <c r="M89" s="293"/>
      <c r="N89" s="293"/>
      <c r="O89" s="293"/>
      <c r="P89" s="293"/>
      <c r="Q89" s="293"/>
      <c r="R89" s="293"/>
      <c r="S89" s="293"/>
      <c r="T89" s="293"/>
      <c r="U89" s="293"/>
      <c r="V89" s="293"/>
      <c r="W89" s="293"/>
      <c r="X89" s="293"/>
      <c r="Y89" s="293"/>
      <c r="Z89" s="293"/>
    </row>
    <row r="90" spans="2:27" x14ac:dyDescent="0.25">
      <c r="C90" s="293"/>
      <c r="D90" s="293"/>
      <c r="E90" s="293"/>
      <c r="F90" s="293"/>
      <c r="G90" s="287"/>
      <c r="H90" s="287"/>
      <c r="I90" s="287"/>
      <c r="J90" s="287"/>
      <c r="K90" s="287"/>
      <c r="L90" s="287"/>
      <c r="M90" s="287"/>
      <c r="N90" s="287"/>
      <c r="O90" s="287"/>
      <c r="P90" s="287"/>
      <c r="Q90" s="287"/>
      <c r="R90" s="287"/>
      <c r="S90" s="287"/>
      <c r="T90" s="287"/>
      <c r="U90" s="287"/>
      <c r="V90" s="287"/>
      <c r="W90" s="287"/>
      <c r="X90" s="287"/>
      <c r="Y90" s="287"/>
    </row>
    <row r="91" spans="2:27" x14ac:dyDescent="0.25">
      <c r="C91" s="287"/>
      <c r="D91" s="287"/>
      <c r="E91" s="287"/>
      <c r="F91" s="287"/>
      <c r="G91" s="287"/>
      <c r="H91" s="287"/>
      <c r="I91" s="287"/>
      <c r="J91" s="287"/>
      <c r="K91" s="287"/>
      <c r="L91" s="287"/>
      <c r="M91" s="287"/>
      <c r="N91" s="287"/>
      <c r="O91" s="287"/>
      <c r="P91" s="287"/>
      <c r="Q91" s="287"/>
      <c r="R91" s="287"/>
      <c r="S91" s="287"/>
      <c r="T91" s="287"/>
      <c r="U91" s="287"/>
      <c r="V91" s="287"/>
      <c r="W91" s="287"/>
      <c r="X91" s="287"/>
      <c r="Y91" s="287"/>
    </row>
    <row r="92" spans="2:27" x14ac:dyDescent="0.25">
      <c r="C92" s="293"/>
      <c r="D92" s="293"/>
      <c r="E92" s="293"/>
      <c r="F92" s="293"/>
      <c r="G92" s="293"/>
      <c r="H92" s="293"/>
      <c r="I92" s="293"/>
      <c r="J92" s="293"/>
      <c r="K92" s="293"/>
      <c r="L92" s="293"/>
      <c r="M92" s="293"/>
      <c r="N92" s="293"/>
      <c r="O92" s="293"/>
      <c r="P92" s="293"/>
      <c r="Q92" s="293"/>
      <c r="R92" s="293"/>
      <c r="S92" s="293"/>
      <c r="T92" s="293"/>
      <c r="U92" s="293"/>
      <c r="V92" s="293"/>
      <c r="W92" s="293"/>
      <c r="X92" s="293"/>
      <c r="Y92" s="293"/>
    </row>
    <row r="93" spans="2:27" x14ac:dyDescent="0.25">
      <c r="C93" s="293"/>
      <c r="D93" s="293"/>
      <c r="E93" s="293"/>
      <c r="F93" s="293"/>
      <c r="G93" s="293"/>
      <c r="H93" s="293"/>
      <c r="I93" s="293"/>
      <c r="J93" s="293"/>
      <c r="K93" s="293"/>
      <c r="L93" s="293"/>
      <c r="M93" s="293"/>
      <c r="N93" s="293"/>
      <c r="O93" s="293"/>
      <c r="P93" s="293"/>
      <c r="Q93" s="293"/>
      <c r="R93" s="293"/>
      <c r="S93" s="293"/>
      <c r="T93" s="293"/>
      <c r="U93" s="293"/>
      <c r="V93" s="293"/>
      <c r="W93" s="293"/>
      <c r="X93" s="293"/>
      <c r="Y93" s="293"/>
    </row>
    <row r="94" spans="2:27" x14ac:dyDescent="0.25">
      <c r="C94" s="293"/>
      <c r="D94" s="293"/>
      <c r="E94" s="293"/>
      <c r="F94" s="293"/>
      <c r="G94" s="293"/>
      <c r="H94" s="293"/>
      <c r="I94" s="293"/>
      <c r="J94" s="293"/>
      <c r="K94" s="293"/>
      <c r="L94" s="293"/>
      <c r="M94" s="293"/>
      <c r="N94" s="293"/>
      <c r="O94" s="293"/>
      <c r="P94" s="293"/>
      <c r="Q94" s="293"/>
      <c r="R94" s="293"/>
      <c r="S94" s="293"/>
      <c r="T94" s="293"/>
      <c r="U94" s="293"/>
      <c r="V94" s="293"/>
      <c r="W94" s="293"/>
      <c r="X94" s="293"/>
      <c r="Y94" s="293"/>
    </row>
    <row r="95" spans="2:27" x14ac:dyDescent="0.25">
      <c r="C95" s="293"/>
      <c r="D95" s="293"/>
      <c r="E95" s="293"/>
      <c r="F95" s="293"/>
      <c r="G95" s="293"/>
      <c r="H95" s="293"/>
      <c r="I95" s="293"/>
      <c r="J95" s="293"/>
      <c r="K95" s="293"/>
      <c r="L95" s="293"/>
      <c r="M95" s="293"/>
      <c r="N95" s="293"/>
      <c r="O95" s="293"/>
      <c r="P95" s="293"/>
      <c r="Q95" s="293"/>
      <c r="R95" s="293"/>
      <c r="S95" s="293"/>
      <c r="T95" s="293"/>
      <c r="U95" s="293"/>
      <c r="V95" s="293"/>
      <c r="W95" s="293"/>
      <c r="X95" s="293"/>
      <c r="Y95" s="293"/>
    </row>
  </sheetData>
  <mergeCells count="7">
    <mergeCell ref="B4:K6"/>
    <mergeCell ref="B31:B33"/>
    <mergeCell ref="C31:C33"/>
    <mergeCell ref="D31:D33"/>
    <mergeCell ref="F31:I31"/>
    <mergeCell ref="F32:H32"/>
    <mergeCell ref="E31:E33"/>
  </mergeCells>
  <conditionalFormatting sqref="B12:B21">
    <cfRule type="expression" dxfId="42" priority="15">
      <formula>MOD(ROW(),2)=0</formula>
    </cfRule>
  </conditionalFormatting>
  <conditionalFormatting sqref="B71:B73 B75">
    <cfRule type="expression" dxfId="41" priority="31">
      <formula>MOD(ROW(),2)=0</formula>
    </cfRule>
  </conditionalFormatting>
  <conditionalFormatting sqref="B74">
    <cfRule type="expression" dxfId="40" priority="25">
      <formula>MOD(ROW(),2)=0</formula>
    </cfRule>
  </conditionalFormatting>
  <conditionalFormatting sqref="B34:I66">
    <cfRule type="expression" dxfId="39" priority="3">
      <formula>MOD(ROW(),2)=0</formula>
    </cfRule>
  </conditionalFormatting>
  <conditionalFormatting sqref="B81:AA85">
    <cfRule type="expression" dxfId="38" priority="1">
      <formula>MOD(ROW(),2)=0</formula>
    </cfRule>
  </conditionalFormatting>
  <conditionalFormatting sqref="C16:C17">
    <cfRule type="expression" dxfId="37" priority="9">
      <formula>MOD(ROW(),2)=0</formula>
    </cfRule>
  </conditionalFormatting>
  <conditionalFormatting sqref="C12:I15">
    <cfRule type="expression" dxfId="36" priority="11">
      <formula>MOD(ROW(),2)=0</formula>
    </cfRule>
  </conditionalFormatting>
  <conditionalFormatting sqref="C22:I26 K22:K29 K66 G67:K67 K76:Z76 I77:Z77 G90:Y91 C91:F91">
    <cfRule type="cellIs" dxfId="35" priority="24" operator="notEqual">
      <formula>0</formula>
    </cfRule>
  </conditionalFormatting>
  <conditionalFormatting sqref="C71:AA75">
    <cfRule type="expression" dxfId="34" priority="2">
      <formula>MOD(ROW(),2)=0</formula>
    </cfRule>
  </conditionalFormatting>
  <conditionalFormatting sqref="D16:I17 C18:I20">
    <cfRule type="expression" dxfId="33" priority="10">
      <formula>MOD(ROW(),2)=0</formula>
    </cfRule>
  </conditionalFormatting>
  <conditionalFormatting sqref="D27:I28 C29:I29">
    <cfRule type="cellIs" dxfId="32" priority="34" operator="notEqual">
      <formula>0</formula>
    </cfRule>
  </conditionalFormatting>
  <pageMargins left="0.511811024" right="0.511811024" top="0.78740157499999996" bottom="0.78740157499999996" header="0.31496062000000002" footer="0.31496062000000002"/>
  <pageSetup orientation="portrait" r:id="rId1"/>
  <headerFooter>
    <oddFooter>&amp;R_x000D_&amp;1#&amp;"Calibri"&amp;10&amp;K000000 Classificação: Público</oddFooter>
  </headerFooter>
  <ignoredErrors>
    <ignoredError sqref="F22:I22 D22" evalError="1"/>
  </ignoredError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Planilha16"/>
  <dimension ref="A7:Q99"/>
  <sheetViews>
    <sheetView showGridLines="0" showRowColHeaders="0" tabSelected="1" topLeftCell="A86" zoomScaleNormal="100" workbookViewId="0">
      <selection activeCell="A91" sqref="A91"/>
    </sheetView>
  </sheetViews>
  <sheetFormatPr defaultColWidth="9.140625" defaultRowHeight="15" x14ac:dyDescent="0.25"/>
  <cols>
    <col min="1" max="1" width="13.7109375" style="39" customWidth="1"/>
    <col min="2" max="2" width="49.7109375" style="39" customWidth="1"/>
    <col min="3" max="4" width="22.28515625" style="39" customWidth="1"/>
    <col min="5" max="5" width="18.42578125" style="39" customWidth="1"/>
    <col min="6" max="7" width="9.140625" style="39" customWidth="1"/>
    <col min="8" max="16384" width="9.140625" style="39"/>
  </cols>
  <sheetData>
    <row r="7" spans="1:17" x14ac:dyDescent="0.25">
      <c r="A7"/>
      <c r="B7" s="480"/>
      <c r="C7" s="492"/>
      <c r="D7" s="492"/>
      <c r="E7" s="492"/>
      <c r="F7" s="492"/>
      <c r="G7" s="492"/>
    </row>
    <row r="8" spans="1:17" x14ac:dyDescent="0.25">
      <c r="A8"/>
      <c r="B8" s="492"/>
      <c r="C8" s="492"/>
      <c r="D8" s="492"/>
      <c r="E8" s="492"/>
      <c r="F8" s="492"/>
      <c r="G8" s="492"/>
    </row>
    <row r="9" spans="1:17" ht="21.6" customHeight="1" x14ac:dyDescent="0.25">
      <c r="B9" s="16" t="s">
        <v>222</v>
      </c>
      <c r="C9" s="5"/>
      <c r="D9" s="5"/>
    </row>
    <row r="10" spans="1:17" ht="17.45" customHeight="1" x14ac:dyDescent="0.25">
      <c r="B10" s="461"/>
      <c r="C10" s="477" t="s">
        <v>610</v>
      </c>
      <c r="D10" s="477" t="s">
        <v>295</v>
      </c>
      <c r="E10"/>
      <c r="F10" s="493" t="s">
        <v>608</v>
      </c>
      <c r="G10" s="469"/>
      <c r="H10" s="469"/>
      <c r="I10" s="469"/>
      <c r="J10" s="469"/>
      <c r="K10" s="469"/>
      <c r="L10" s="469"/>
      <c r="M10" s="469"/>
      <c r="N10" s="469"/>
      <c r="O10" s="469"/>
      <c r="P10" s="469"/>
      <c r="Q10" s="469"/>
    </row>
    <row r="11" spans="1:17" ht="17.45" customHeight="1" x14ac:dyDescent="0.25">
      <c r="B11" s="476"/>
      <c r="C11" s="478"/>
      <c r="D11" s="478"/>
      <c r="E11"/>
      <c r="F11" s="133" t="s">
        <v>583</v>
      </c>
      <c r="G11" s="133" t="s">
        <v>312</v>
      </c>
      <c r="H11" s="133" t="s">
        <v>294</v>
      </c>
      <c r="I11" s="133" t="s">
        <v>295</v>
      </c>
      <c r="J11" s="133">
        <v>2024</v>
      </c>
      <c r="K11" s="133" t="s">
        <v>296</v>
      </c>
      <c r="L11" s="133" t="s">
        <v>297</v>
      </c>
      <c r="M11" s="133" t="s">
        <v>298</v>
      </c>
      <c r="N11" s="133">
        <v>2023</v>
      </c>
      <c r="O11" s="133" t="s">
        <v>299</v>
      </c>
      <c r="P11" s="133" t="s">
        <v>300</v>
      </c>
      <c r="Q11" s="133" t="s">
        <v>301</v>
      </c>
    </row>
    <row r="12" spans="1:17" ht="17.45" customHeight="1" x14ac:dyDescent="0.25">
      <c r="B12" s="380" t="s">
        <v>625</v>
      </c>
      <c r="C12" s="414">
        <f>SUM(C13:C14)</f>
        <v>17.05</v>
      </c>
      <c r="D12" s="414">
        <v>34</v>
      </c>
      <c r="E12"/>
      <c r="F12" s="424">
        <v>52.503</v>
      </c>
      <c r="G12" s="424">
        <v>247.95500000000004</v>
      </c>
      <c r="H12" s="424">
        <v>75.359000000000009</v>
      </c>
      <c r="I12" s="424">
        <v>35.164999999999999</v>
      </c>
      <c r="J12" s="424">
        <v>247.55</v>
      </c>
      <c r="K12" s="424">
        <v>47.151999999999994</v>
      </c>
      <c r="L12" s="424">
        <v>29.135999999999996</v>
      </c>
      <c r="M12" s="424">
        <v>28.055</v>
      </c>
      <c r="N12" s="424">
        <v>895.43799999999999</v>
      </c>
      <c r="O12" s="424">
        <v>487.70800000000003</v>
      </c>
      <c r="P12" s="424">
        <v>40.744</v>
      </c>
      <c r="Q12" s="424">
        <v>51.59</v>
      </c>
    </row>
    <row r="13" spans="1:17" s="418" customFormat="1" ht="17.45" customHeight="1" x14ac:dyDescent="0.2">
      <c r="B13" s="419" t="s">
        <v>625</v>
      </c>
      <c r="C13" s="420">
        <v>14.090999999999999</v>
      </c>
      <c r="D13" s="421">
        <f>D12</f>
        <v>34</v>
      </c>
      <c r="E13" s="422"/>
      <c r="F13" s="425">
        <f>F12</f>
        <v>52.503</v>
      </c>
      <c r="G13" s="425">
        <f t="shared" ref="G13:Q13" si="0">G12</f>
        <v>247.95500000000004</v>
      </c>
      <c r="H13" s="425">
        <f t="shared" si="0"/>
        <v>75.359000000000009</v>
      </c>
      <c r="I13" s="425">
        <f t="shared" si="0"/>
        <v>35.164999999999999</v>
      </c>
      <c r="J13" s="425">
        <f t="shared" si="0"/>
        <v>247.55</v>
      </c>
      <c r="K13" s="425">
        <f t="shared" si="0"/>
        <v>47.151999999999994</v>
      </c>
      <c r="L13" s="425">
        <f t="shared" si="0"/>
        <v>29.135999999999996</v>
      </c>
      <c r="M13" s="425">
        <f t="shared" si="0"/>
        <v>28.055</v>
      </c>
      <c r="N13" s="425">
        <f t="shared" si="0"/>
        <v>895.43799999999999</v>
      </c>
      <c r="O13" s="425">
        <f t="shared" si="0"/>
        <v>487.70800000000003</v>
      </c>
      <c r="P13" s="425">
        <f t="shared" si="0"/>
        <v>40.744</v>
      </c>
      <c r="Q13" s="425">
        <f t="shared" si="0"/>
        <v>51.59</v>
      </c>
    </row>
    <row r="14" spans="1:17" s="418" customFormat="1" ht="17.45" customHeight="1" x14ac:dyDescent="0.2">
      <c r="B14" s="419" t="s">
        <v>626</v>
      </c>
      <c r="C14" s="420">
        <v>2.9590000000000001</v>
      </c>
      <c r="D14" s="423" t="s">
        <v>123</v>
      </c>
      <c r="E14" s="422"/>
      <c r="F14" s="426" t="s">
        <v>123</v>
      </c>
      <c r="G14" s="427" t="s">
        <v>123</v>
      </c>
      <c r="H14" s="426" t="s">
        <v>123</v>
      </c>
      <c r="I14" s="427" t="s">
        <v>123</v>
      </c>
      <c r="J14" s="426" t="s">
        <v>123</v>
      </c>
      <c r="K14" s="427" t="s">
        <v>123</v>
      </c>
      <c r="L14" s="426" t="s">
        <v>123</v>
      </c>
      <c r="M14" s="427" t="s">
        <v>123</v>
      </c>
      <c r="N14" s="426" t="s">
        <v>123</v>
      </c>
      <c r="O14" s="427" t="s">
        <v>123</v>
      </c>
      <c r="P14" s="426" t="s">
        <v>123</v>
      </c>
      <c r="Q14" s="427" t="s">
        <v>123</v>
      </c>
    </row>
    <row r="15" spans="1:17" ht="17.45" customHeight="1" x14ac:dyDescent="0.25">
      <c r="B15" s="380" t="s">
        <v>627</v>
      </c>
      <c r="C15" s="414">
        <v>105.976</v>
      </c>
      <c r="D15" s="414">
        <v>55.106999999999999</v>
      </c>
      <c r="E15"/>
      <c r="F15" s="424">
        <v>165.74199999999996</v>
      </c>
      <c r="G15" s="424">
        <v>95.514999999999958</v>
      </c>
      <c r="H15" s="424">
        <v>144.93099999999998</v>
      </c>
      <c r="I15" s="424">
        <v>55.106999999999999</v>
      </c>
      <c r="J15" s="424">
        <v>310.202</v>
      </c>
      <c r="K15" s="424">
        <v>83.202999999999989</v>
      </c>
      <c r="L15" s="424">
        <v>75.350000000000009</v>
      </c>
      <c r="M15" s="424">
        <v>27.322000000000003</v>
      </c>
      <c r="N15" s="424">
        <v>198.30099999999999</v>
      </c>
      <c r="O15" s="424">
        <v>36.527000000000001</v>
      </c>
      <c r="P15" s="424">
        <v>53.082000000000001</v>
      </c>
      <c r="Q15" s="424">
        <v>33.301000000000002</v>
      </c>
    </row>
    <row r="16" spans="1:17" ht="17.45" customHeight="1" x14ac:dyDescent="0.25">
      <c r="B16" s="381"/>
      <c r="C16" s="415"/>
      <c r="D16" s="415"/>
      <c r="E16"/>
      <c r="F16" s="428"/>
      <c r="G16" s="428"/>
      <c r="H16" s="428"/>
      <c r="I16" s="428"/>
      <c r="J16" s="428"/>
      <c r="K16" s="428"/>
      <c r="L16" s="428"/>
      <c r="M16" s="428"/>
      <c r="N16" s="428"/>
      <c r="O16" s="428"/>
      <c r="P16" s="428"/>
      <c r="Q16" s="428"/>
    </row>
    <row r="17" spans="2:17" ht="17.45" customHeight="1" x14ac:dyDescent="0.25">
      <c r="B17" s="380" t="s">
        <v>628</v>
      </c>
      <c r="C17" s="414">
        <v>1279.597</v>
      </c>
      <c r="D17" s="414">
        <v>979</v>
      </c>
      <c r="E17"/>
      <c r="F17" s="424">
        <v>1476.3430000000001</v>
      </c>
      <c r="G17" s="424">
        <v>1448.7690000000002</v>
      </c>
      <c r="H17" s="424">
        <v>1178.9670000000003</v>
      </c>
      <c r="I17" s="424">
        <v>972.40499999999997</v>
      </c>
      <c r="J17" s="424">
        <v>4399.973</v>
      </c>
      <c r="K17" s="424">
        <v>1179.2069999999999</v>
      </c>
      <c r="L17" s="424">
        <v>1078.867</v>
      </c>
      <c r="M17" s="424">
        <v>880.19100000000003</v>
      </c>
      <c r="N17" s="424">
        <v>3338.2820000000002</v>
      </c>
      <c r="O17" s="424">
        <v>920.61300000000006</v>
      </c>
      <c r="P17" s="424">
        <v>792.46199999999999</v>
      </c>
      <c r="Q17" s="424">
        <v>632.23199999999997</v>
      </c>
    </row>
    <row r="18" spans="2:17" ht="17.45" customHeight="1" x14ac:dyDescent="0.25">
      <c r="B18" s="381"/>
      <c r="C18" s="415"/>
      <c r="D18" s="415"/>
      <c r="E18"/>
      <c r="F18" s="428"/>
      <c r="G18" s="428"/>
      <c r="H18" s="428"/>
      <c r="I18" s="428"/>
      <c r="J18" s="428"/>
      <c r="K18" s="428"/>
      <c r="L18" s="428"/>
      <c r="M18" s="428"/>
      <c r="N18" s="428"/>
      <c r="O18" s="428"/>
      <c r="P18" s="428"/>
      <c r="Q18" s="428"/>
    </row>
    <row r="19" spans="2:17" ht="17.45" customHeight="1" x14ac:dyDescent="0.25">
      <c r="B19" s="380" t="s">
        <v>282</v>
      </c>
      <c r="C19" s="414">
        <v>38.105000000000004</v>
      </c>
      <c r="D19" s="414">
        <v>85.858000000000004</v>
      </c>
      <c r="E19"/>
      <c r="F19" s="424">
        <v>64.357000000000028</v>
      </c>
      <c r="G19" s="424">
        <v>85.449999999999989</v>
      </c>
      <c r="H19" s="424">
        <v>78.680000000000007</v>
      </c>
      <c r="I19" s="424">
        <v>85.858000000000004</v>
      </c>
      <c r="J19" s="424">
        <v>358.43299999999999</v>
      </c>
      <c r="K19" s="424">
        <v>118.64411437000004</v>
      </c>
      <c r="L19" s="424">
        <v>80.568222459999973</v>
      </c>
      <c r="M19" s="424">
        <v>37.636905720000001</v>
      </c>
      <c r="N19" s="424">
        <v>301.84500000000003</v>
      </c>
      <c r="O19" s="424">
        <v>134.56200000000001</v>
      </c>
      <c r="P19" s="424">
        <v>54.18</v>
      </c>
      <c r="Q19" s="424">
        <v>18.326000000000001</v>
      </c>
    </row>
    <row r="20" spans="2:17" x14ac:dyDescent="0.25">
      <c r="B20" s="381"/>
      <c r="C20" s="416"/>
      <c r="D20" s="416"/>
      <c r="E20"/>
      <c r="F20" s="429"/>
      <c r="G20" s="429"/>
      <c r="H20" s="429"/>
      <c r="I20" s="429"/>
      <c r="J20" s="429"/>
      <c r="K20" s="429"/>
      <c r="L20" s="429"/>
      <c r="M20" s="429"/>
      <c r="N20" s="429"/>
      <c r="O20" s="429"/>
      <c r="P20" s="429"/>
      <c r="Q20" s="429"/>
    </row>
    <row r="21" spans="2:17" x14ac:dyDescent="0.25">
      <c r="B21" s="380" t="s">
        <v>88</v>
      </c>
      <c r="C21" s="414">
        <v>33.909999999999997</v>
      </c>
      <c r="D21" s="414">
        <v>55.225000000000001</v>
      </c>
      <c r="E21"/>
      <c r="F21" s="424">
        <v>141.23600000000005</v>
      </c>
      <c r="G21" s="424">
        <v>97.635000000000005</v>
      </c>
      <c r="H21" s="424">
        <v>67.252999999999986</v>
      </c>
      <c r="I21" s="424">
        <v>55.225000000000001</v>
      </c>
      <c r="J21" s="424">
        <v>393.596</v>
      </c>
      <c r="K21" s="424">
        <v>171.35599999999994</v>
      </c>
      <c r="L21" s="424">
        <v>161.05000000000001</v>
      </c>
      <c r="M21" s="424">
        <v>44.07</v>
      </c>
      <c r="N21" s="424">
        <v>95.099000000000004</v>
      </c>
      <c r="O21" s="424">
        <v>50.478999999999999</v>
      </c>
      <c r="P21" s="424">
        <v>20.404</v>
      </c>
      <c r="Q21" s="424">
        <v>7.9450000000000003</v>
      </c>
    </row>
    <row r="22" spans="2:17" x14ac:dyDescent="0.25">
      <c r="B22" s="381"/>
      <c r="C22" s="416"/>
      <c r="D22" s="416"/>
      <c r="E22"/>
      <c r="F22" s="429"/>
      <c r="G22" s="429"/>
      <c r="H22" s="429"/>
      <c r="I22" s="429"/>
      <c r="J22" s="429"/>
      <c r="K22" s="429"/>
      <c r="L22" s="429"/>
      <c r="M22" s="429"/>
      <c r="N22" s="429"/>
      <c r="O22" s="429"/>
      <c r="P22" s="429"/>
      <c r="Q22" s="429"/>
    </row>
    <row r="23" spans="2:17" x14ac:dyDescent="0.25">
      <c r="B23" s="380" t="s">
        <v>629</v>
      </c>
      <c r="C23" s="414">
        <v>2</v>
      </c>
      <c r="D23" s="414">
        <v>0</v>
      </c>
      <c r="E23"/>
      <c r="F23" s="424">
        <v>1.3130000000000002</v>
      </c>
      <c r="G23" s="424">
        <v>1.232</v>
      </c>
      <c r="H23" s="424">
        <v>1.1719999999999999</v>
      </c>
      <c r="I23" s="424">
        <v>0.16900000000000001</v>
      </c>
      <c r="J23" s="424">
        <v>3.9260000000000002</v>
      </c>
      <c r="K23" s="424">
        <v>6.0999999999999943E-2</v>
      </c>
      <c r="L23" s="424">
        <v>0.14200000000000013</v>
      </c>
      <c r="M23" s="424">
        <v>1.175</v>
      </c>
      <c r="N23" s="424">
        <v>3.4000000000000002E-2</v>
      </c>
      <c r="O23" s="424">
        <v>0</v>
      </c>
      <c r="P23" s="424">
        <v>0</v>
      </c>
      <c r="Q23" s="424">
        <v>0</v>
      </c>
    </row>
    <row r="24" spans="2:17" x14ac:dyDescent="0.25">
      <c r="B24"/>
      <c r="C24" s="416"/>
      <c r="D24" s="416"/>
      <c r="E24"/>
      <c r="F24" s="429"/>
      <c r="G24" s="429"/>
      <c r="H24" s="429"/>
      <c r="I24" s="429"/>
      <c r="J24" s="429"/>
      <c r="K24" s="429"/>
      <c r="L24" s="429"/>
      <c r="M24" s="429"/>
      <c r="N24" s="429"/>
      <c r="O24" s="429"/>
      <c r="P24" s="429"/>
      <c r="Q24" s="429"/>
    </row>
    <row r="25" spans="2:17" x14ac:dyDescent="0.25">
      <c r="B25" s="382" t="s">
        <v>31</v>
      </c>
      <c r="C25" s="417">
        <f>C12+C15+C17+C19+C21+C23</f>
        <v>1476.6380000000001</v>
      </c>
      <c r="D25" s="417">
        <f>D12+D15+D17+D19+D21</f>
        <v>1209.1899999999998</v>
      </c>
      <c r="E25"/>
      <c r="F25" s="430">
        <v>1901.4939999999999</v>
      </c>
      <c r="G25" s="430">
        <v>1976.556</v>
      </c>
      <c r="H25" s="430">
        <v>1546.3620000000003</v>
      </c>
      <c r="I25" s="430">
        <v>1203.9289999999999</v>
      </c>
      <c r="J25" s="430">
        <v>5713.68</v>
      </c>
      <c r="K25" s="430">
        <v>1599.6231143699999</v>
      </c>
      <c r="L25" s="430">
        <v>1425.1132224599999</v>
      </c>
      <c r="M25" s="430">
        <v>1018.4499057199999</v>
      </c>
      <c r="N25" s="430">
        <v>4829</v>
      </c>
      <c r="O25" s="430">
        <v>1630</v>
      </c>
      <c r="P25" s="430">
        <v>961</v>
      </c>
      <c r="Q25" s="430">
        <v>743</v>
      </c>
    </row>
    <row r="27" spans="2:17" ht="23.25" x14ac:dyDescent="0.35">
      <c r="B27" s="232" t="s">
        <v>479</v>
      </c>
      <c r="C27" s="232"/>
      <c r="D27" s="232"/>
    </row>
    <row r="46" spans="2:2" ht="20.25" x14ac:dyDescent="0.25">
      <c r="B46" s="400" t="s">
        <v>649</v>
      </c>
    </row>
    <row r="47" spans="2:2" ht="20.25" x14ac:dyDescent="0.25">
      <c r="B47" s="401" t="s">
        <v>652</v>
      </c>
    </row>
    <row r="93" spans="5:5" x14ac:dyDescent="0.25">
      <c r="E93"/>
    </row>
    <row r="99" spans="4:4" x14ac:dyDescent="0.25">
      <c r="D99"/>
    </row>
  </sheetData>
  <mergeCells count="5">
    <mergeCell ref="B7:G8"/>
    <mergeCell ref="B10:B11"/>
    <mergeCell ref="C10:C11"/>
    <mergeCell ref="D10:D11"/>
    <mergeCell ref="F10:Q10"/>
  </mergeCells>
  <conditionalFormatting sqref="G10">
    <cfRule type="cellIs" dxfId="31" priority="2" operator="notEqual">
      <formula>0</formula>
    </cfRule>
  </conditionalFormatting>
  <pageMargins left="0.511811024" right="0.511811024" top="0.78740157499999996" bottom="0.78740157499999996" header="0.31496062000000002" footer="0.31496062000000002"/>
  <pageSetup orientation="portrait" r:id="rId1"/>
  <headerFooter>
    <oddFooter>&amp;R_x000D_&amp;1#&amp;"Calibri"&amp;10&amp;K000000 Classificação: Público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Planilha17"/>
  <dimension ref="B6:AA56"/>
  <sheetViews>
    <sheetView showGridLines="0" showRowColHeaders="0" zoomScale="70" zoomScaleNormal="70" workbookViewId="0">
      <selection activeCell="K46" sqref="K46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9.140625" defaultRowHeight="15" x14ac:dyDescent="0.25"/>
  <cols>
    <col min="1" max="1" width="5.42578125" customWidth="1"/>
    <col min="2" max="2" width="68.140625" customWidth="1"/>
    <col min="3" max="3" width="18" customWidth="1"/>
    <col min="4" max="4" width="16.42578125" customWidth="1"/>
    <col min="5" max="5" width="15.85546875" customWidth="1"/>
    <col min="6" max="6" width="17.42578125" customWidth="1"/>
    <col min="7" max="7" width="16.42578125" customWidth="1"/>
    <col min="8" max="8" width="15.140625" customWidth="1"/>
    <col min="9" max="9" width="15" customWidth="1"/>
    <col min="10" max="10" width="17.42578125" customWidth="1"/>
    <col min="11" max="11" width="16.140625" customWidth="1"/>
    <col min="12" max="27" width="20.28515625" customWidth="1"/>
  </cols>
  <sheetData>
    <row r="6" spans="2:27" x14ac:dyDescent="0.25">
      <c r="B6" s="480"/>
      <c r="C6" s="480"/>
      <c r="D6" s="480"/>
      <c r="E6" s="480"/>
      <c r="F6" s="480"/>
      <c r="G6" s="480"/>
      <c r="H6" s="480"/>
      <c r="I6" s="480"/>
      <c r="J6" s="480"/>
      <c r="K6" s="480"/>
      <c r="L6" s="492"/>
      <c r="M6" s="492"/>
      <c r="N6" s="492"/>
    </row>
    <row r="7" spans="2:27" x14ac:dyDescent="0.25">
      <c r="B7" s="492"/>
      <c r="C7" s="492"/>
      <c r="D7" s="492"/>
      <c r="E7" s="492"/>
      <c r="F7" s="492"/>
      <c r="G7" s="492"/>
      <c r="H7" s="492"/>
      <c r="I7" s="492"/>
      <c r="J7" s="492"/>
      <c r="K7" s="492"/>
      <c r="L7" s="492"/>
      <c r="M7" s="492"/>
      <c r="N7" s="492"/>
    </row>
    <row r="8" spans="2:27" x14ac:dyDescent="0.25">
      <c r="B8" s="492"/>
      <c r="C8" s="492"/>
      <c r="D8" s="492"/>
      <c r="E8" s="492"/>
      <c r="F8" s="492"/>
      <c r="G8" s="492"/>
      <c r="H8" s="492"/>
      <c r="I8" s="492"/>
      <c r="J8" s="492"/>
      <c r="K8" s="492"/>
      <c r="L8" s="492"/>
      <c r="M8" s="492"/>
      <c r="N8" s="492"/>
    </row>
    <row r="9" spans="2:27" x14ac:dyDescent="0.25">
      <c r="B9" s="16" t="s">
        <v>222</v>
      </c>
      <c r="C9" s="16"/>
      <c r="D9" s="16"/>
      <c r="E9" s="16"/>
      <c r="F9" s="16"/>
      <c r="G9" s="16"/>
      <c r="H9" s="16"/>
      <c r="I9" s="16"/>
      <c r="L9" s="2"/>
      <c r="M9" s="2"/>
      <c r="N9" s="2"/>
    </row>
    <row r="10" spans="2:27" x14ac:dyDescent="0.25">
      <c r="B10" s="142"/>
      <c r="C10" s="326" t="s">
        <v>610</v>
      </c>
      <c r="D10" s="326">
        <v>2025</v>
      </c>
      <c r="E10" s="326" t="s">
        <v>125</v>
      </c>
      <c r="F10" s="236" t="s">
        <v>635</v>
      </c>
      <c r="G10" s="236" t="s">
        <v>295</v>
      </c>
      <c r="H10" s="236">
        <v>2024</v>
      </c>
      <c r="I10" s="236" t="s">
        <v>152</v>
      </c>
      <c r="J10" s="138" t="s">
        <v>636</v>
      </c>
      <c r="K10" s="236" t="s">
        <v>298</v>
      </c>
      <c r="L10" s="236">
        <v>2023</v>
      </c>
      <c r="M10" s="236" t="s">
        <v>153</v>
      </c>
      <c r="N10" s="138" t="s">
        <v>637</v>
      </c>
      <c r="O10" s="58" t="s">
        <v>301</v>
      </c>
      <c r="P10" s="58">
        <v>2022</v>
      </c>
      <c r="Q10" s="236" t="s">
        <v>154</v>
      </c>
      <c r="R10" s="138" t="s">
        <v>638</v>
      </c>
      <c r="S10" s="58" t="s">
        <v>304</v>
      </c>
      <c r="T10" s="58">
        <v>2021</v>
      </c>
      <c r="U10" s="236" t="s">
        <v>155</v>
      </c>
      <c r="V10" s="138" t="s">
        <v>639</v>
      </c>
      <c r="W10" s="58" t="s">
        <v>307</v>
      </c>
      <c r="X10" s="58">
        <v>2020</v>
      </c>
      <c r="Y10" s="58" t="s">
        <v>156</v>
      </c>
      <c r="Z10" s="58" t="s">
        <v>640</v>
      </c>
      <c r="AA10" s="58" t="s">
        <v>641</v>
      </c>
    </row>
    <row r="11" spans="2:27" x14ac:dyDescent="0.25">
      <c r="B11" s="37" t="s">
        <v>223</v>
      </c>
      <c r="C11" s="37"/>
      <c r="D11" s="37"/>
      <c r="E11" s="37"/>
      <c r="F11" s="118"/>
      <c r="G11" s="118"/>
      <c r="H11" s="118"/>
      <c r="I11" s="118"/>
      <c r="J11" s="118"/>
      <c r="K11" s="118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</row>
    <row r="12" spans="2:27" x14ac:dyDescent="0.25">
      <c r="B12" s="41" t="s">
        <v>228</v>
      </c>
      <c r="C12" s="119">
        <v>1377560</v>
      </c>
      <c r="D12" s="119">
        <v>1901636</v>
      </c>
      <c r="E12" s="119">
        <v>1451684</v>
      </c>
      <c r="F12" s="119">
        <v>1757787</v>
      </c>
      <c r="G12" s="119">
        <v>3244030</v>
      </c>
      <c r="H12" s="119">
        <v>1898224</v>
      </c>
      <c r="I12" s="119">
        <v>3660787</v>
      </c>
      <c r="J12" s="119">
        <v>1564249</v>
      </c>
      <c r="K12" s="119">
        <v>2177401</v>
      </c>
      <c r="L12" s="119">
        <v>1537482</v>
      </c>
      <c r="M12" s="119">
        <v>2355680</v>
      </c>
      <c r="N12" s="119">
        <v>2182819</v>
      </c>
      <c r="O12" s="119">
        <v>1600178</v>
      </c>
      <c r="P12" s="117">
        <v>1440661</v>
      </c>
      <c r="Q12" s="117">
        <v>1990712</v>
      </c>
      <c r="R12" s="117">
        <v>1867781</v>
      </c>
      <c r="S12" s="117">
        <v>1409372</v>
      </c>
      <c r="T12" s="117">
        <v>825208</v>
      </c>
      <c r="U12" s="117">
        <v>827784</v>
      </c>
      <c r="V12" s="117">
        <v>2661596</v>
      </c>
      <c r="W12" s="117">
        <v>3332411</v>
      </c>
      <c r="X12" s="117">
        <v>1680397</v>
      </c>
      <c r="Y12" s="117">
        <v>1420751</v>
      </c>
      <c r="Z12" s="117">
        <v>971314</v>
      </c>
      <c r="AA12" s="117">
        <v>795731</v>
      </c>
    </row>
    <row r="13" spans="2:27" x14ac:dyDescent="0.25">
      <c r="B13" s="41" t="s">
        <v>229</v>
      </c>
      <c r="C13" s="119">
        <v>414962</v>
      </c>
      <c r="D13" s="119">
        <v>759702</v>
      </c>
      <c r="E13" s="119">
        <v>865359</v>
      </c>
      <c r="F13" s="119">
        <v>1221070</v>
      </c>
      <c r="G13" s="119">
        <v>1456430</v>
      </c>
      <c r="H13" s="119">
        <v>357913</v>
      </c>
      <c r="I13" s="119">
        <v>2960449</v>
      </c>
      <c r="J13" s="119">
        <v>1353092</v>
      </c>
      <c r="K13" s="119">
        <v>2300277</v>
      </c>
      <c r="L13" s="119">
        <v>773982</v>
      </c>
      <c r="M13" s="119">
        <v>1812392</v>
      </c>
      <c r="N13" s="119">
        <v>1542983</v>
      </c>
      <c r="O13" s="119">
        <v>1356927</v>
      </c>
      <c r="P13" s="117">
        <v>1744546</v>
      </c>
      <c r="Q13" s="117">
        <v>2778971</v>
      </c>
      <c r="R13" s="117">
        <v>1773720</v>
      </c>
      <c r="S13" s="117">
        <v>975334</v>
      </c>
      <c r="T13" s="117">
        <v>1724088</v>
      </c>
      <c r="U13" s="117">
        <v>2338481</v>
      </c>
      <c r="V13" s="117">
        <v>3468420</v>
      </c>
      <c r="W13" s="117">
        <v>2240626</v>
      </c>
      <c r="X13" s="117">
        <v>3360270</v>
      </c>
      <c r="Y13" s="117">
        <v>3689369</v>
      </c>
      <c r="Z13" s="117">
        <v>2529359</v>
      </c>
      <c r="AA13" s="117">
        <v>1511678</v>
      </c>
    </row>
    <row r="14" spans="2:27" x14ac:dyDescent="0.25">
      <c r="B14" s="41" t="s">
        <v>230</v>
      </c>
      <c r="C14" s="119">
        <v>5733063</v>
      </c>
      <c r="D14" s="119">
        <v>5795113</v>
      </c>
      <c r="E14" s="119">
        <v>5570183</v>
      </c>
      <c r="F14" s="119">
        <v>5651867</v>
      </c>
      <c r="G14" s="119">
        <v>5518267</v>
      </c>
      <c r="H14" s="119">
        <v>5596248</v>
      </c>
      <c r="I14" s="119">
        <v>5212452</v>
      </c>
      <c r="J14" s="119">
        <v>5218594</v>
      </c>
      <c r="K14" s="119">
        <v>5225446</v>
      </c>
      <c r="L14" s="119">
        <v>5434358</v>
      </c>
      <c r="M14" s="119">
        <v>4992945</v>
      </c>
      <c r="N14" s="119">
        <v>4688726</v>
      </c>
      <c r="O14" s="119">
        <v>4911463</v>
      </c>
      <c r="P14" s="117">
        <v>4769431</v>
      </c>
      <c r="Q14" s="117">
        <v>4641604</v>
      </c>
      <c r="R14" s="117">
        <v>4403850</v>
      </c>
      <c r="S14" s="117">
        <v>4796738</v>
      </c>
      <c r="T14" s="117">
        <v>4429883</v>
      </c>
      <c r="U14" s="117">
        <v>4989132</v>
      </c>
      <c r="V14" s="117">
        <v>4313779</v>
      </c>
      <c r="W14" s="117">
        <v>4317385</v>
      </c>
      <c r="X14" s="117">
        <v>4373075</v>
      </c>
      <c r="Y14" s="117">
        <v>4436196</v>
      </c>
      <c r="Z14" s="117">
        <v>4173334</v>
      </c>
      <c r="AA14" s="117">
        <v>4326756</v>
      </c>
    </row>
    <row r="15" spans="2:27" x14ac:dyDescent="0.25">
      <c r="B15" s="41" t="s">
        <v>226</v>
      </c>
      <c r="C15" s="119">
        <v>2076104</v>
      </c>
      <c r="D15" s="119">
        <v>1675291</v>
      </c>
      <c r="E15" s="119">
        <v>1353582</v>
      </c>
      <c r="F15" s="119">
        <v>1232360</v>
      </c>
      <c r="G15" s="119">
        <v>1332464</v>
      </c>
      <c r="H15" s="119">
        <v>1190020</v>
      </c>
      <c r="I15" s="119">
        <v>1026072</v>
      </c>
      <c r="J15" s="119">
        <v>811758</v>
      </c>
      <c r="K15" s="119">
        <v>926100</v>
      </c>
      <c r="L15" s="119">
        <v>814378</v>
      </c>
      <c r="M15" s="119">
        <v>834993</v>
      </c>
      <c r="N15" s="119">
        <v>777231</v>
      </c>
      <c r="O15" s="119">
        <v>1028762</v>
      </c>
      <c r="P15" s="117">
        <v>1055378</v>
      </c>
      <c r="Q15" s="117">
        <v>1266468</v>
      </c>
      <c r="R15" s="117">
        <v>1622523</v>
      </c>
      <c r="S15" s="117">
        <v>1340337</v>
      </c>
      <c r="T15" s="117">
        <v>1504666</v>
      </c>
      <c r="U15" s="117">
        <v>959191</v>
      </c>
      <c r="V15" s="117">
        <v>446477</v>
      </c>
      <c r="W15" s="117">
        <v>296393</v>
      </c>
      <c r="X15" s="117">
        <v>258588</v>
      </c>
      <c r="Y15" s="117">
        <v>580989</v>
      </c>
      <c r="Z15" s="117">
        <v>1268509</v>
      </c>
      <c r="AA15" s="117">
        <v>1138980</v>
      </c>
    </row>
    <row r="16" spans="2:27" x14ac:dyDescent="0.25">
      <c r="B16" s="41" t="s">
        <v>227</v>
      </c>
      <c r="C16" s="119">
        <v>1133097</v>
      </c>
      <c r="D16" s="119">
        <v>1115452</v>
      </c>
      <c r="E16" s="119">
        <v>1124444</v>
      </c>
      <c r="F16" s="119">
        <v>1109923</v>
      </c>
      <c r="G16" s="119">
        <v>1179364</v>
      </c>
      <c r="H16" s="119">
        <v>1140037</v>
      </c>
      <c r="I16" s="119">
        <v>1129372</v>
      </c>
      <c r="J16" s="119">
        <v>889247</v>
      </c>
      <c r="K16" s="119">
        <v>860465</v>
      </c>
      <c r="L16" s="119">
        <v>850071</v>
      </c>
      <c r="M16" s="119">
        <v>831592</v>
      </c>
      <c r="N16" s="119">
        <v>786793</v>
      </c>
      <c r="O16" s="119">
        <v>759414</v>
      </c>
      <c r="P16" s="117">
        <v>728404</v>
      </c>
      <c r="Q16" s="117">
        <v>704291</v>
      </c>
      <c r="R16" s="117">
        <v>675325</v>
      </c>
      <c r="S16" s="117">
        <v>638210</v>
      </c>
      <c r="T16" s="117">
        <v>599692</v>
      </c>
      <c r="U16" s="117">
        <v>559885</v>
      </c>
      <c r="V16" s="117">
        <v>540876</v>
      </c>
      <c r="W16" s="117">
        <v>774507</v>
      </c>
      <c r="X16" s="117">
        <v>737110</v>
      </c>
      <c r="Y16" s="117">
        <v>246677</v>
      </c>
      <c r="Z16" s="117">
        <v>176299</v>
      </c>
      <c r="AA16" s="117">
        <v>166220</v>
      </c>
    </row>
    <row r="17" spans="2:27" x14ac:dyDescent="0.25">
      <c r="B17" s="41" t="s">
        <v>231</v>
      </c>
      <c r="C17" s="119">
        <v>648958</v>
      </c>
      <c r="D17" s="119">
        <v>580004</v>
      </c>
      <c r="E17" s="119">
        <v>557882</v>
      </c>
      <c r="F17" s="119">
        <v>551193</v>
      </c>
      <c r="G17" s="119">
        <v>532808</v>
      </c>
      <c r="H17" s="119">
        <v>510963</v>
      </c>
      <c r="I17" s="119">
        <v>625894</v>
      </c>
      <c r="J17" s="119">
        <v>542868</v>
      </c>
      <c r="K17" s="119">
        <v>527561</v>
      </c>
      <c r="L17" s="119">
        <v>634864</v>
      </c>
      <c r="M17" s="119">
        <v>802885</v>
      </c>
      <c r="N17" s="119">
        <v>1163202</v>
      </c>
      <c r="O17" s="119">
        <v>1529363</v>
      </c>
      <c r="P17" s="117">
        <v>1916701</v>
      </c>
      <c r="Q17" s="117">
        <v>1499658</v>
      </c>
      <c r="R17" s="117">
        <v>1583804</v>
      </c>
      <c r="S17" s="117">
        <v>1901020</v>
      </c>
      <c r="T17" s="117">
        <v>1968979</v>
      </c>
      <c r="U17" s="117">
        <v>1939671</v>
      </c>
      <c r="V17" s="117">
        <v>1987881</v>
      </c>
      <c r="W17" s="117">
        <v>1821241</v>
      </c>
      <c r="X17" s="117">
        <v>1850057</v>
      </c>
      <c r="Y17" s="117">
        <v>2183014</v>
      </c>
      <c r="Z17" s="117">
        <v>2117663</v>
      </c>
      <c r="AA17" s="117">
        <v>102273</v>
      </c>
    </row>
    <row r="18" spans="2:27" x14ac:dyDescent="0.25">
      <c r="B18" s="41" t="s">
        <v>232</v>
      </c>
      <c r="C18" s="119">
        <v>291751</v>
      </c>
      <c r="D18" s="119">
        <v>396698</v>
      </c>
      <c r="E18" s="119">
        <v>237826</v>
      </c>
      <c r="F18" s="119">
        <v>152812</v>
      </c>
      <c r="G18" s="119">
        <v>33386</v>
      </c>
      <c r="H18" s="119">
        <v>7283</v>
      </c>
      <c r="I18" s="119">
        <v>1613</v>
      </c>
      <c r="J18" s="119">
        <v>7429</v>
      </c>
      <c r="K18" s="119">
        <v>248910</v>
      </c>
      <c r="L18" s="119">
        <v>411376</v>
      </c>
      <c r="M18" s="119">
        <v>683444</v>
      </c>
      <c r="N18" s="119">
        <v>835924</v>
      </c>
      <c r="O18" s="119">
        <v>778173</v>
      </c>
      <c r="P18" s="117">
        <v>775492</v>
      </c>
      <c r="Q18" s="117">
        <v>798518</v>
      </c>
      <c r="R18" s="117">
        <v>969935</v>
      </c>
      <c r="S18" s="117">
        <v>465150</v>
      </c>
      <c r="T18" s="117">
        <v>698914</v>
      </c>
      <c r="U18" s="117">
        <v>709414</v>
      </c>
      <c r="V18" s="117">
        <v>375554</v>
      </c>
      <c r="W18" s="117">
        <v>482222</v>
      </c>
      <c r="X18" s="117">
        <v>597610</v>
      </c>
      <c r="Y18" s="117">
        <v>579082</v>
      </c>
      <c r="Z18" s="117">
        <v>496822</v>
      </c>
      <c r="AA18" s="117">
        <v>493381</v>
      </c>
    </row>
    <row r="19" spans="2:27" x14ac:dyDescent="0.25">
      <c r="B19" s="41" t="s">
        <v>516</v>
      </c>
      <c r="C19" s="119">
        <v>0</v>
      </c>
      <c r="D19" s="119">
        <v>0</v>
      </c>
      <c r="E19" s="119" t="s">
        <v>123</v>
      </c>
      <c r="F19" s="119">
        <v>0</v>
      </c>
      <c r="G19" s="119">
        <v>0</v>
      </c>
      <c r="H19" s="119" t="s">
        <v>123</v>
      </c>
      <c r="I19" s="119">
        <v>499910</v>
      </c>
      <c r="J19" s="119">
        <v>486625</v>
      </c>
      <c r="K19" s="119">
        <v>410083</v>
      </c>
      <c r="L19" s="119">
        <v>368051</v>
      </c>
      <c r="M19" s="119" t="s">
        <v>123</v>
      </c>
      <c r="N19" s="119" t="s">
        <v>123</v>
      </c>
      <c r="O19" s="119">
        <v>0</v>
      </c>
      <c r="P19" s="119"/>
      <c r="Q19" s="117">
        <v>68609</v>
      </c>
      <c r="R19" s="117" t="s">
        <v>123</v>
      </c>
      <c r="S19" s="117" t="s">
        <v>123</v>
      </c>
      <c r="T19" s="117" t="s">
        <v>123</v>
      </c>
      <c r="U19" s="117">
        <v>152802</v>
      </c>
      <c r="V19" s="117">
        <v>160784</v>
      </c>
      <c r="W19" s="117">
        <v>512050</v>
      </c>
      <c r="X19" s="117">
        <v>522579</v>
      </c>
      <c r="Y19" s="117">
        <v>619119</v>
      </c>
      <c r="Z19" s="117">
        <v>589555</v>
      </c>
      <c r="AA19" s="117">
        <v>485006</v>
      </c>
    </row>
    <row r="20" spans="2:27" x14ac:dyDescent="0.25">
      <c r="B20" s="41" t="s">
        <v>233</v>
      </c>
      <c r="C20" s="119">
        <v>21081</v>
      </c>
      <c r="D20" s="119">
        <v>80677</v>
      </c>
      <c r="E20" s="119">
        <v>81550</v>
      </c>
      <c r="F20" s="119">
        <v>63382</v>
      </c>
      <c r="G20" s="119">
        <v>75462</v>
      </c>
      <c r="H20" s="119">
        <v>111367</v>
      </c>
      <c r="I20" s="119">
        <v>44811</v>
      </c>
      <c r="J20" s="119">
        <v>56091</v>
      </c>
      <c r="K20" s="119">
        <v>88035</v>
      </c>
      <c r="L20" s="119">
        <v>49914</v>
      </c>
      <c r="M20" s="119">
        <v>68837</v>
      </c>
      <c r="N20" s="119">
        <v>74121</v>
      </c>
      <c r="O20" s="119">
        <v>157487</v>
      </c>
      <c r="P20" s="117">
        <v>145908</v>
      </c>
      <c r="Q20" s="117">
        <v>71217</v>
      </c>
      <c r="R20" s="117">
        <v>196364</v>
      </c>
      <c r="S20" s="117">
        <v>230240</v>
      </c>
      <c r="T20" s="117">
        <v>335189</v>
      </c>
      <c r="U20" s="117">
        <v>87301</v>
      </c>
      <c r="V20" s="117">
        <v>111295</v>
      </c>
      <c r="W20" s="117">
        <v>231673</v>
      </c>
      <c r="X20" s="117">
        <v>188327</v>
      </c>
      <c r="Y20" s="117">
        <v>84253</v>
      </c>
      <c r="Z20" s="117">
        <v>97398</v>
      </c>
      <c r="AA20" s="117">
        <v>186310</v>
      </c>
    </row>
    <row r="21" spans="2:27" x14ac:dyDescent="0.25">
      <c r="B21" s="41" t="s">
        <v>234</v>
      </c>
      <c r="C21" s="119">
        <v>798531</v>
      </c>
      <c r="D21" s="119">
        <v>239558</v>
      </c>
      <c r="E21" s="119">
        <v>48244</v>
      </c>
      <c r="F21" s="119">
        <v>45106</v>
      </c>
      <c r="G21" s="119">
        <v>784082</v>
      </c>
      <c r="H21" s="119">
        <v>235206</v>
      </c>
      <c r="I21" s="119"/>
      <c r="J21" s="119"/>
      <c r="K21" s="119"/>
      <c r="L21" s="119">
        <v>30615</v>
      </c>
      <c r="M21" s="119"/>
      <c r="N21" s="119"/>
      <c r="O21" s="119"/>
      <c r="P21" s="117"/>
      <c r="Q21" s="117"/>
      <c r="R21" s="117"/>
      <c r="S21" s="117"/>
      <c r="T21" s="117"/>
      <c r="U21" s="117"/>
      <c r="V21" s="117"/>
      <c r="W21" s="117"/>
      <c r="X21" s="117"/>
      <c r="Y21" s="117"/>
      <c r="Z21" s="117"/>
      <c r="AA21" s="117"/>
    </row>
    <row r="22" spans="2:27" x14ac:dyDescent="0.25">
      <c r="B22" s="41" t="s">
        <v>235</v>
      </c>
      <c r="C22" s="119">
        <v>330599</v>
      </c>
      <c r="D22" s="119">
        <v>340645</v>
      </c>
      <c r="E22" s="119">
        <v>340243</v>
      </c>
      <c r="F22" s="119">
        <v>327073</v>
      </c>
      <c r="G22" s="119">
        <v>309362</v>
      </c>
      <c r="H22" s="119">
        <v>296061</v>
      </c>
      <c r="I22" s="119">
        <v>269300</v>
      </c>
      <c r="J22" s="119">
        <v>257043</v>
      </c>
      <c r="K22" s="119">
        <v>266283</v>
      </c>
      <c r="L22" s="119">
        <v>260722</v>
      </c>
      <c r="M22" s="119">
        <v>239530</v>
      </c>
      <c r="N22" s="119">
        <v>232578</v>
      </c>
      <c r="O22" s="119">
        <v>225055</v>
      </c>
      <c r="P22" s="117">
        <v>207280</v>
      </c>
      <c r="Q22" s="117">
        <v>201325</v>
      </c>
      <c r="R22" s="117">
        <v>198731</v>
      </c>
      <c r="S22" s="117">
        <v>247276</v>
      </c>
      <c r="T22" s="117">
        <v>233309</v>
      </c>
      <c r="U22" s="117">
        <v>237019</v>
      </c>
      <c r="V22" s="117">
        <v>197132</v>
      </c>
      <c r="W22" s="117">
        <v>177499</v>
      </c>
      <c r="X22" s="117">
        <v>179401</v>
      </c>
      <c r="Y22" s="117">
        <v>164967</v>
      </c>
      <c r="Z22" s="117">
        <v>175521</v>
      </c>
      <c r="AA22" s="117">
        <v>173724</v>
      </c>
    </row>
    <row r="23" spans="2:27" x14ac:dyDescent="0.25">
      <c r="B23" s="41" t="s">
        <v>236</v>
      </c>
      <c r="C23" s="119">
        <v>643274</v>
      </c>
      <c r="D23" s="119">
        <v>616328</v>
      </c>
      <c r="E23" s="119">
        <v>617718</v>
      </c>
      <c r="F23" s="119">
        <v>623470</v>
      </c>
      <c r="G23" s="119">
        <v>0</v>
      </c>
      <c r="H23" s="119" t="s">
        <v>123</v>
      </c>
      <c r="I23" s="119">
        <v>0</v>
      </c>
      <c r="J23" s="119">
        <v>0</v>
      </c>
      <c r="K23" s="119">
        <v>0</v>
      </c>
      <c r="L23" s="119">
        <v>0</v>
      </c>
      <c r="M23" s="119">
        <v>195834</v>
      </c>
      <c r="N23" s="119">
        <v>124343</v>
      </c>
      <c r="O23" s="119">
        <v>97336</v>
      </c>
      <c r="P23" s="117">
        <v>0</v>
      </c>
      <c r="Q23" s="117">
        <v>96514</v>
      </c>
      <c r="R23" s="117">
        <v>95588</v>
      </c>
      <c r="S23" s="117">
        <v>101961</v>
      </c>
      <c r="T23" s="117">
        <v>291896</v>
      </c>
      <c r="U23" s="117">
        <v>85400</v>
      </c>
      <c r="V23" s="117">
        <v>85846</v>
      </c>
      <c r="W23" s="117">
        <v>87836</v>
      </c>
      <c r="X23" s="117">
        <v>88349</v>
      </c>
      <c r="Y23" s="117">
        <v>86257</v>
      </c>
      <c r="Z23" s="117">
        <v>89048</v>
      </c>
      <c r="AA23" s="117">
        <v>96836</v>
      </c>
    </row>
    <row r="24" spans="2:27" x14ac:dyDescent="0.25">
      <c r="B24" s="41" t="s">
        <v>237</v>
      </c>
      <c r="C24" s="119">
        <v>948440</v>
      </c>
      <c r="D24" s="119">
        <v>978684</v>
      </c>
      <c r="E24" s="119">
        <v>934051</v>
      </c>
      <c r="F24" s="119">
        <v>819038</v>
      </c>
      <c r="G24" s="119">
        <v>948232</v>
      </c>
      <c r="H24" s="119">
        <v>832396</v>
      </c>
      <c r="I24" s="119">
        <v>803120</v>
      </c>
      <c r="J24" s="119">
        <v>718075</v>
      </c>
      <c r="K24" s="119">
        <v>657085</v>
      </c>
      <c r="L24" s="119">
        <v>645388</v>
      </c>
      <c r="M24" s="119">
        <v>692802</v>
      </c>
      <c r="N24" s="119">
        <v>769286</v>
      </c>
      <c r="O24" s="119">
        <v>686681</v>
      </c>
      <c r="P24" s="119">
        <v>681402</v>
      </c>
      <c r="Q24" s="119">
        <v>588237</v>
      </c>
      <c r="R24" s="119">
        <v>563085</v>
      </c>
      <c r="S24" s="119">
        <v>428120</v>
      </c>
      <c r="T24" s="119">
        <v>337326</v>
      </c>
      <c r="U24" s="119">
        <v>370821</v>
      </c>
      <c r="V24" s="119">
        <v>544122</v>
      </c>
      <c r="W24" s="119">
        <v>392202</v>
      </c>
      <c r="X24" s="119">
        <v>362326</v>
      </c>
      <c r="Y24" s="119">
        <v>372766</v>
      </c>
      <c r="Z24" s="119">
        <v>352706</v>
      </c>
      <c r="AA24" s="119">
        <v>352859</v>
      </c>
    </row>
    <row r="25" spans="2:27" x14ac:dyDescent="0.25">
      <c r="B25" s="41"/>
      <c r="C25" s="120">
        <v>14417420</v>
      </c>
      <c r="D25" s="120">
        <v>14479788</v>
      </c>
      <c r="E25" s="120">
        <v>13182766</v>
      </c>
      <c r="F25" s="120">
        <v>13555081</v>
      </c>
      <c r="G25" s="120">
        <v>15413887</v>
      </c>
      <c r="H25" s="120">
        <v>12175718</v>
      </c>
      <c r="I25" s="120">
        <v>16233780</v>
      </c>
      <c r="J25" s="120">
        <v>11905071</v>
      </c>
      <c r="K25" s="120">
        <v>13687646</v>
      </c>
      <c r="L25" s="120">
        <v>11811201</v>
      </c>
      <c r="M25" s="120">
        <v>13510934</v>
      </c>
      <c r="N25" s="120">
        <v>13178006</v>
      </c>
      <c r="O25" s="120">
        <v>13130839</v>
      </c>
      <c r="P25" s="120">
        <v>13465203</v>
      </c>
      <c r="Q25" s="120">
        <v>14706124</v>
      </c>
      <c r="R25" s="120">
        <v>13950706</v>
      </c>
      <c r="S25" s="120">
        <v>12533758</v>
      </c>
      <c r="T25" s="120">
        <v>12949150</v>
      </c>
      <c r="U25" s="120">
        <v>13256901</v>
      </c>
      <c r="V25" s="120">
        <v>14893762</v>
      </c>
      <c r="W25" s="120">
        <v>14666045</v>
      </c>
      <c r="X25" s="120">
        <v>14198089</v>
      </c>
      <c r="Y25" s="120">
        <v>14463440</v>
      </c>
      <c r="Z25" s="120">
        <v>13037528</v>
      </c>
      <c r="AA25" s="120">
        <v>9829754</v>
      </c>
    </row>
    <row r="26" spans="2:27" x14ac:dyDescent="0.25">
      <c r="B26" s="41"/>
      <c r="C26" s="331"/>
      <c r="D26" s="331"/>
      <c r="E26" s="331"/>
      <c r="F26" s="331"/>
      <c r="G26" s="33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213"/>
      <c r="Z26" s="121"/>
      <c r="AA26" s="121"/>
    </row>
    <row r="27" spans="2:27" x14ac:dyDescent="0.25">
      <c r="B27" s="41" t="s">
        <v>238</v>
      </c>
      <c r="C27" s="119">
        <v>0</v>
      </c>
      <c r="D27" s="119">
        <v>0</v>
      </c>
      <c r="E27" s="122">
        <v>63794</v>
      </c>
      <c r="F27" s="122">
        <v>57114</v>
      </c>
      <c r="G27" s="122">
        <v>57614</v>
      </c>
      <c r="H27" s="122">
        <v>56864</v>
      </c>
      <c r="I27" s="122">
        <v>38959</v>
      </c>
      <c r="J27" s="122">
        <v>1157394</v>
      </c>
      <c r="K27" s="122">
        <v>1118565</v>
      </c>
      <c r="L27" s="122">
        <v>57867</v>
      </c>
      <c r="M27" s="122">
        <v>408422</v>
      </c>
      <c r="N27" s="122">
        <v>362423</v>
      </c>
      <c r="O27" s="122">
        <v>7212</v>
      </c>
      <c r="P27" s="123">
        <v>0</v>
      </c>
      <c r="Q27" s="123">
        <v>0</v>
      </c>
      <c r="R27" s="123">
        <v>0</v>
      </c>
      <c r="S27" s="123">
        <v>0</v>
      </c>
      <c r="T27" s="123">
        <v>0</v>
      </c>
      <c r="U27" s="123">
        <v>0</v>
      </c>
      <c r="V27" s="123">
        <v>0</v>
      </c>
      <c r="W27" s="123">
        <v>0</v>
      </c>
      <c r="X27" s="123">
        <v>1258111</v>
      </c>
      <c r="Y27" s="117">
        <v>987844</v>
      </c>
      <c r="Z27" s="117">
        <v>1124088</v>
      </c>
      <c r="AA27" s="117">
        <v>648951</v>
      </c>
    </row>
    <row r="28" spans="2:27" x14ac:dyDescent="0.25">
      <c r="B28" s="41"/>
      <c r="C28" s="41"/>
      <c r="D28" s="41"/>
      <c r="E28" s="41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</row>
    <row r="29" spans="2:27" ht="15.75" thickBot="1" x14ac:dyDescent="0.3">
      <c r="B29" s="77" t="s">
        <v>224</v>
      </c>
      <c r="C29" s="124">
        <v>14417420</v>
      </c>
      <c r="D29" s="124">
        <v>14479788</v>
      </c>
      <c r="E29" s="124">
        <v>13246560</v>
      </c>
      <c r="F29" s="124">
        <f>F25+F27</f>
        <v>13612195</v>
      </c>
      <c r="G29" s="124">
        <v>15471501</v>
      </c>
      <c r="H29" s="124">
        <v>12232582</v>
      </c>
      <c r="I29" s="124">
        <v>16272739</v>
      </c>
      <c r="J29" s="124">
        <v>13062465</v>
      </c>
      <c r="K29" s="124">
        <f>K27+K25</f>
        <v>14806211</v>
      </c>
      <c r="L29" s="124">
        <v>11869068</v>
      </c>
      <c r="M29" s="124">
        <v>13919356</v>
      </c>
      <c r="N29" s="124">
        <v>13540429</v>
      </c>
      <c r="O29" s="124">
        <v>13138051</v>
      </c>
      <c r="P29" s="124">
        <v>13465203</v>
      </c>
      <c r="Q29" s="124">
        <v>14706124</v>
      </c>
      <c r="R29" s="124">
        <v>13950706</v>
      </c>
      <c r="S29" s="124">
        <v>12533758</v>
      </c>
      <c r="T29" s="124">
        <v>12949150</v>
      </c>
      <c r="U29" s="124">
        <v>13256901</v>
      </c>
      <c r="V29" s="124">
        <v>14893762</v>
      </c>
      <c r="W29" s="124">
        <v>14666045</v>
      </c>
      <c r="X29" s="124">
        <v>15456200</v>
      </c>
      <c r="Y29" s="124">
        <v>15451284</v>
      </c>
      <c r="Z29" s="124">
        <v>14161616</v>
      </c>
      <c r="AA29" s="124">
        <v>10478705</v>
      </c>
    </row>
    <row r="30" spans="2:27" ht="15.75" thickTop="1" x14ac:dyDescent="0.25">
      <c r="B30" s="331"/>
      <c r="C30" s="331"/>
      <c r="D30" s="331"/>
      <c r="E30" s="331"/>
      <c r="F30" s="331"/>
      <c r="G30" s="331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</row>
    <row r="31" spans="2:27" x14ac:dyDescent="0.25">
      <c r="B31" s="37" t="s">
        <v>239</v>
      </c>
      <c r="C31" s="37"/>
      <c r="D31" s="37"/>
      <c r="E31" s="3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</row>
    <row r="32" spans="2:27" x14ac:dyDescent="0.25">
      <c r="B32" s="37" t="s">
        <v>240</v>
      </c>
      <c r="C32" s="286">
        <v>27381823</v>
      </c>
      <c r="D32" s="286">
        <v>26381494</v>
      </c>
      <c r="E32" s="286">
        <v>25854019</v>
      </c>
      <c r="F32" s="286">
        <v>24985060</v>
      </c>
      <c r="G32" s="286">
        <v>23966799</v>
      </c>
      <c r="H32" s="286">
        <v>23365059</v>
      </c>
      <c r="I32" s="286">
        <f>SUM(I33:I44)</f>
        <v>23193143</v>
      </c>
      <c r="J32" s="286">
        <f t="shared" ref="J32:AA32" si="0">SUM(J33:J44)</f>
        <v>20698483</v>
      </c>
      <c r="K32" s="286">
        <f t="shared" si="0"/>
        <v>19908373</v>
      </c>
      <c r="L32" s="286">
        <f t="shared" si="0"/>
        <v>19596217</v>
      </c>
      <c r="M32" s="286">
        <f t="shared" si="0"/>
        <v>19249068</v>
      </c>
      <c r="N32" s="286">
        <f t="shared" si="0"/>
        <v>18566525</v>
      </c>
      <c r="O32" s="286">
        <f t="shared" si="0"/>
        <v>18393906</v>
      </c>
      <c r="P32" s="286">
        <f t="shared" si="0"/>
        <v>17739629</v>
      </c>
      <c r="Q32" s="286">
        <f t="shared" si="0"/>
        <v>18284483</v>
      </c>
      <c r="R32" s="286">
        <f t="shared" si="0"/>
        <v>18106605</v>
      </c>
      <c r="S32" s="286">
        <f t="shared" si="0"/>
        <v>17516702</v>
      </c>
      <c r="T32" s="286">
        <f t="shared" si="0"/>
        <v>18392553</v>
      </c>
      <c r="U32" s="286">
        <f t="shared" si="0"/>
        <v>18671171</v>
      </c>
      <c r="V32" s="286">
        <f t="shared" si="0"/>
        <v>18304138</v>
      </c>
      <c r="W32" s="286">
        <f t="shared" si="0"/>
        <v>18466450</v>
      </c>
      <c r="X32" s="286">
        <f t="shared" si="0"/>
        <v>18782442</v>
      </c>
      <c r="Y32" s="286">
        <f t="shared" si="0"/>
        <v>17945860</v>
      </c>
      <c r="Z32" s="286">
        <f t="shared" si="0"/>
        <v>18511950</v>
      </c>
      <c r="AA32" s="286">
        <f t="shared" si="0"/>
        <v>20042920</v>
      </c>
    </row>
    <row r="33" spans="2:27" x14ac:dyDescent="0.25">
      <c r="B33" s="41" t="s">
        <v>229</v>
      </c>
      <c r="C33" s="119">
        <v>0</v>
      </c>
      <c r="D33" s="119">
        <v>0</v>
      </c>
      <c r="E33" s="119">
        <v>0</v>
      </c>
      <c r="F33" s="119">
        <v>56439</v>
      </c>
      <c r="G33" s="119">
        <v>54627</v>
      </c>
      <c r="H33" s="119">
        <v>134606</v>
      </c>
      <c r="I33" s="119">
        <v>130854</v>
      </c>
      <c r="J33" s="119">
        <v>77916</v>
      </c>
      <c r="K33" s="119">
        <v>75810</v>
      </c>
      <c r="L33" s="168">
        <v>0</v>
      </c>
      <c r="M33" s="168">
        <v>0</v>
      </c>
      <c r="N33" s="117">
        <v>138802</v>
      </c>
      <c r="O33" s="117">
        <v>137079</v>
      </c>
      <c r="P33" s="117">
        <v>133631</v>
      </c>
      <c r="Q33" s="117">
        <v>134737</v>
      </c>
      <c r="R33" s="117">
        <v>150892</v>
      </c>
      <c r="S33" s="117">
        <v>190527</v>
      </c>
      <c r="T33" s="117">
        <v>353730</v>
      </c>
      <c r="U33" s="117">
        <v>688998</v>
      </c>
      <c r="V33" s="117">
        <v>868059</v>
      </c>
      <c r="W33" s="117">
        <v>608066</v>
      </c>
      <c r="X33" s="117">
        <v>764793</v>
      </c>
      <c r="Y33" s="117">
        <v>409268</v>
      </c>
      <c r="Z33" s="117">
        <v>204561</v>
      </c>
      <c r="AA33" s="117">
        <v>133217</v>
      </c>
    </row>
    <row r="34" spans="2:27" x14ac:dyDescent="0.25">
      <c r="B34" s="41" t="s">
        <v>225</v>
      </c>
      <c r="C34" s="117">
        <v>326693</v>
      </c>
      <c r="D34" s="117">
        <v>311771</v>
      </c>
      <c r="E34" s="117">
        <v>291486</v>
      </c>
      <c r="F34" s="117">
        <v>276672</v>
      </c>
      <c r="G34" s="117">
        <v>274714</v>
      </c>
      <c r="H34" s="117">
        <v>253925</v>
      </c>
      <c r="I34" s="117">
        <v>227183</v>
      </c>
      <c r="J34" s="117">
        <v>41142</v>
      </c>
      <c r="K34" s="117">
        <v>42451</v>
      </c>
      <c r="L34" s="117">
        <v>42804</v>
      </c>
      <c r="M34" s="117">
        <v>44523</v>
      </c>
      <c r="N34" s="117">
        <v>46665</v>
      </c>
      <c r="O34" s="117">
        <v>45827</v>
      </c>
      <c r="P34" s="117">
        <v>43449</v>
      </c>
      <c r="Q34" s="117">
        <v>45858</v>
      </c>
      <c r="R34" s="117">
        <v>48158</v>
      </c>
      <c r="S34" s="117">
        <v>49760</v>
      </c>
      <c r="T34" s="117">
        <v>51540</v>
      </c>
      <c r="U34" s="117">
        <v>70027</v>
      </c>
      <c r="V34" s="117">
        <v>107234</v>
      </c>
      <c r="W34" s="117">
        <v>134070</v>
      </c>
      <c r="X34" s="117">
        <v>160969</v>
      </c>
      <c r="Y34" s="117">
        <v>162794</v>
      </c>
      <c r="Z34" s="117">
        <v>74151</v>
      </c>
      <c r="AA34" s="117">
        <v>74622</v>
      </c>
    </row>
    <row r="35" spans="2:27" x14ac:dyDescent="0.25">
      <c r="B35" s="40" t="s">
        <v>231</v>
      </c>
      <c r="C35" s="117">
        <v>1588674</v>
      </c>
      <c r="D35" s="117">
        <v>1556611</v>
      </c>
      <c r="E35" s="117">
        <v>1515913</v>
      </c>
      <c r="F35" s="117">
        <v>1507199</v>
      </c>
      <c r="G35" s="117">
        <v>1475706</v>
      </c>
      <c r="H35" s="117">
        <v>1454662</v>
      </c>
      <c r="I35" s="117">
        <v>1404369</v>
      </c>
      <c r="J35" s="117">
        <v>1353058</v>
      </c>
      <c r="K35" s="117">
        <v>1325410</v>
      </c>
      <c r="L35" s="117">
        <v>1318547</v>
      </c>
      <c r="M35" s="117">
        <v>1263355</v>
      </c>
      <c r="N35" s="117">
        <v>1213329</v>
      </c>
      <c r="O35" s="117">
        <v>1401982</v>
      </c>
      <c r="P35" s="117">
        <v>1357846</v>
      </c>
      <c r="Q35" s="117">
        <v>1672230</v>
      </c>
      <c r="R35" s="117">
        <v>1758675</v>
      </c>
      <c r="S35" s="117">
        <v>1735313</v>
      </c>
      <c r="T35" s="117">
        <v>1997285</v>
      </c>
      <c r="U35" s="117">
        <v>2416545</v>
      </c>
      <c r="V35" s="117">
        <v>2704563</v>
      </c>
      <c r="W35" s="117">
        <v>3087870</v>
      </c>
      <c r="X35" s="117">
        <v>3442071</v>
      </c>
      <c r="Y35" s="117">
        <v>3691045</v>
      </c>
      <c r="Z35" s="117">
        <v>4237507</v>
      </c>
      <c r="AA35" s="117">
        <v>6393879</v>
      </c>
    </row>
    <row r="36" spans="2:27" x14ac:dyDescent="0.25">
      <c r="B36" s="40" t="s">
        <v>241</v>
      </c>
      <c r="C36" s="117">
        <v>638519</v>
      </c>
      <c r="D36" s="117">
        <v>592670</v>
      </c>
      <c r="E36" s="117">
        <v>548439</v>
      </c>
      <c r="F36" s="117">
        <v>511669</v>
      </c>
      <c r="G36" s="117">
        <v>564274</v>
      </c>
      <c r="H36" s="117">
        <v>582348</v>
      </c>
      <c r="I36" s="117">
        <v>602027</v>
      </c>
      <c r="J36" s="117">
        <v>564557</v>
      </c>
      <c r="K36" s="117">
        <v>294536</v>
      </c>
      <c r="L36" s="117">
        <v>445339</v>
      </c>
      <c r="M36" s="117">
        <v>222747</v>
      </c>
      <c r="N36" s="117">
        <v>148505</v>
      </c>
      <c r="O36" s="117">
        <v>144086</v>
      </c>
      <c r="P36" s="117">
        <v>172718</v>
      </c>
      <c r="Q36" s="117">
        <v>294216</v>
      </c>
      <c r="R36" s="117">
        <v>301000</v>
      </c>
      <c r="S36" s="117">
        <v>327478</v>
      </c>
      <c r="T36" s="117">
        <v>315405</v>
      </c>
      <c r="U36" s="117">
        <v>286386</v>
      </c>
      <c r="V36" s="117">
        <v>302510</v>
      </c>
      <c r="W36" s="117">
        <v>271266</v>
      </c>
      <c r="X36" s="117">
        <v>346523</v>
      </c>
      <c r="Y36" s="117">
        <v>195622</v>
      </c>
      <c r="Z36" s="117">
        <v>195622</v>
      </c>
      <c r="AA36" s="117">
        <v>193307</v>
      </c>
    </row>
    <row r="37" spans="2:27" x14ac:dyDescent="0.25">
      <c r="B37" s="41" t="s">
        <v>242</v>
      </c>
      <c r="C37" s="117">
        <v>1894104</v>
      </c>
      <c r="D37" s="117">
        <v>1852995</v>
      </c>
      <c r="E37" s="117">
        <v>2396172</v>
      </c>
      <c r="F37" s="117">
        <v>2348044</v>
      </c>
      <c r="G37" s="117">
        <v>2367343</v>
      </c>
      <c r="H37" s="117">
        <v>2333721</v>
      </c>
      <c r="I37" s="117">
        <v>2684617</v>
      </c>
      <c r="J37" s="117">
        <v>2725604</v>
      </c>
      <c r="K37" s="117">
        <v>3017520</v>
      </c>
      <c r="L37" s="117">
        <v>3044738</v>
      </c>
      <c r="M37" s="117">
        <v>2963432</v>
      </c>
      <c r="N37" s="117">
        <v>2982457</v>
      </c>
      <c r="O37" s="117">
        <v>3131998</v>
      </c>
      <c r="P37" s="117">
        <v>3119522</v>
      </c>
      <c r="Q37" s="117">
        <v>3116860</v>
      </c>
      <c r="R37" s="117">
        <v>3072772</v>
      </c>
      <c r="S37" s="117">
        <v>2524598</v>
      </c>
      <c r="T37" s="117">
        <v>2464734</v>
      </c>
      <c r="U37" s="117">
        <v>2435285</v>
      </c>
      <c r="V37" s="117">
        <v>2464775</v>
      </c>
      <c r="W37" s="117">
        <v>2544690</v>
      </c>
      <c r="X37" s="117">
        <v>2452860</v>
      </c>
      <c r="Y37" s="117">
        <v>2505092</v>
      </c>
      <c r="Z37" s="117">
        <v>2537820</v>
      </c>
      <c r="AA37" s="117">
        <v>2644927</v>
      </c>
    </row>
    <row r="38" spans="2:27" x14ac:dyDescent="0.25">
      <c r="B38" s="41" t="s">
        <v>243</v>
      </c>
      <c r="C38" s="117">
        <v>1211544</v>
      </c>
      <c r="D38" s="117">
        <v>1311033</v>
      </c>
      <c r="E38" s="117">
        <v>1288796</v>
      </c>
      <c r="F38" s="117">
        <v>1207197</v>
      </c>
      <c r="G38" s="117">
        <v>1204150</v>
      </c>
      <c r="H38" s="117">
        <v>1196083</v>
      </c>
      <c r="I38" s="117">
        <v>1276044</v>
      </c>
      <c r="J38" s="117">
        <v>1276268</v>
      </c>
      <c r="K38" s="117">
        <v>1267276</v>
      </c>
      <c r="L38" s="117">
        <v>1243012</v>
      </c>
      <c r="M38" s="117">
        <v>1231984</v>
      </c>
      <c r="N38" s="117">
        <v>1214964</v>
      </c>
      <c r="O38" s="117">
        <v>1205273</v>
      </c>
      <c r="P38" s="117">
        <v>1206595</v>
      </c>
      <c r="Q38" s="117">
        <v>1246581</v>
      </c>
      <c r="R38" s="117">
        <v>1219483</v>
      </c>
      <c r="S38" s="117">
        <v>1195649</v>
      </c>
      <c r="T38" s="117">
        <v>1155169</v>
      </c>
      <c r="U38" s="117">
        <v>1150331</v>
      </c>
      <c r="V38" s="117">
        <v>1111042</v>
      </c>
      <c r="W38" s="117">
        <v>1106468</v>
      </c>
      <c r="X38" s="117">
        <v>1055797</v>
      </c>
      <c r="Y38" s="117">
        <v>1088828</v>
      </c>
      <c r="Z38" s="117">
        <v>1170254</v>
      </c>
      <c r="AA38" s="117">
        <v>1137584</v>
      </c>
    </row>
    <row r="39" spans="2:27" x14ac:dyDescent="0.25">
      <c r="B39" s="41" t="s">
        <v>236</v>
      </c>
      <c r="C39" s="117">
        <v>54655</v>
      </c>
      <c r="D39" s="117">
        <v>106863</v>
      </c>
      <c r="E39" s="117">
        <v>88079</v>
      </c>
      <c r="F39" s="117">
        <v>15620</v>
      </c>
      <c r="G39" s="117"/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</row>
    <row r="40" spans="2:27" x14ac:dyDescent="0.25">
      <c r="B40" s="41" t="s">
        <v>517</v>
      </c>
      <c r="C40" s="168">
        <v>0</v>
      </c>
      <c r="D40" s="168">
        <v>0</v>
      </c>
      <c r="E40" s="168">
        <v>0</v>
      </c>
      <c r="F40" s="168"/>
      <c r="G40" s="168">
        <v>0</v>
      </c>
      <c r="H40" s="168" t="s">
        <v>123</v>
      </c>
      <c r="I40" s="168">
        <v>0</v>
      </c>
      <c r="J40" s="168">
        <v>0</v>
      </c>
      <c r="K40" s="168" t="s">
        <v>123</v>
      </c>
      <c r="L40" s="168">
        <v>0</v>
      </c>
      <c r="M40" s="117">
        <v>378531</v>
      </c>
      <c r="N40" s="117">
        <v>339382</v>
      </c>
      <c r="O40" s="117">
        <v>709067</v>
      </c>
      <c r="P40" s="117">
        <v>702734</v>
      </c>
      <c r="Q40" s="117">
        <v>744179</v>
      </c>
      <c r="R40" s="117">
        <v>975023</v>
      </c>
      <c r="S40" s="117">
        <v>866223</v>
      </c>
      <c r="T40" s="117">
        <v>1219176</v>
      </c>
      <c r="U40" s="117">
        <v>1149837</v>
      </c>
      <c r="V40" s="117">
        <v>1188952</v>
      </c>
      <c r="W40" s="117">
        <v>2249532</v>
      </c>
      <c r="X40" s="117">
        <v>2426351</v>
      </c>
      <c r="Y40" s="117">
        <v>2665023</v>
      </c>
      <c r="Z40" s="117">
        <v>2691936</v>
      </c>
      <c r="AA40" s="117">
        <v>2520178</v>
      </c>
    </row>
    <row r="41" spans="2:27" x14ac:dyDescent="0.25">
      <c r="B41" s="41" t="s">
        <v>244</v>
      </c>
      <c r="C41" s="117">
        <v>26864</v>
      </c>
      <c r="D41" s="117">
        <v>29572</v>
      </c>
      <c r="E41" s="117">
        <v>32281</v>
      </c>
      <c r="F41" s="117">
        <v>34987</v>
      </c>
      <c r="G41" s="117">
        <v>37690</v>
      </c>
      <c r="H41" s="117">
        <v>40393</v>
      </c>
      <c r="I41" s="117">
        <v>43095</v>
      </c>
      <c r="J41" s="117">
        <v>45798</v>
      </c>
      <c r="K41" s="117">
        <v>13366</v>
      </c>
      <c r="L41" s="117">
        <v>13366</v>
      </c>
      <c r="M41" s="117">
        <v>13366</v>
      </c>
      <c r="N41" s="117">
        <v>13366</v>
      </c>
      <c r="O41" s="117">
        <v>13366</v>
      </c>
      <c r="P41" s="117">
        <v>13366</v>
      </c>
      <c r="Q41" s="117">
        <v>13366</v>
      </c>
      <c r="R41" s="117">
        <v>13366</v>
      </c>
      <c r="S41" s="117">
        <v>13366</v>
      </c>
      <c r="T41" s="117">
        <v>13366</v>
      </c>
      <c r="U41" s="117">
        <v>13366</v>
      </c>
      <c r="V41" s="117">
        <v>13366</v>
      </c>
      <c r="W41" s="117">
        <v>12573</v>
      </c>
      <c r="X41" s="117">
        <v>11614</v>
      </c>
      <c r="Y41" s="117">
        <v>131794</v>
      </c>
      <c r="Z41" s="117">
        <v>120258</v>
      </c>
      <c r="AA41" s="117">
        <v>117144</v>
      </c>
    </row>
    <row r="42" spans="2:27" x14ac:dyDescent="0.25">
      <c r="B42" s="41" t="s">
        <v>226</v>
      </c>
      <c r="C42" s="117">
        <v>8668223</v>
      </c>
      <c r="D42" s="117">
        <v>8394918</v>
      </c>
      <c r="E42" s="117">
        <v>8047513</v>
      </c>
      <c r="F42" s="117">
        <v>7642329</v>
      </c>
      <c r="G42" s="117">
        <v>7183855</v>
      </c>
      <c r="H42" s="117">
        <v>6881394</v>
      </c>
      <c r="I42" s="117">
        <v>6506199</v>
      </c>
      <c r="J42" s="117">
        <v>6141972</v>
      </c>
      <c r="K42" s="117">
        <v>5903547</v>
      </c>
      <c r="L42" s="117">
        <v>5726352</v>
      </c>
      <c r="M42" s="117">
        <v>5621191</v>
      </c>
      <c r="N42" s="117">
        <v>5444226</v>
      </c>
      <c r="O42" s="117">
        <v>5155986</v>
      </c>
      <c r="P42" s="117">
        <v>4937187</v>
      </c>
      <c r="Q42" s="117">
        <v>4375746</v>
      </c>
      <c r="R42" s="117">
        <v>4262681</v>
      </c>
      <c r="S42" s="117">
        <v>4591689</v>
      </c>
      <c r="T42" s="117">
        <v>4969400</v>
      </c>
      <c r="U42" s="117">
        <v>5168068</v>
      </c>
      <c r="V42" s="117">
        <v>4468750</v>
      </c>
      <c r="W42" s="117">
        <v>4010432</v>
      </c>
      <c r="X42" s="117">
        <v>3798734</v>
      </c>
      <c r="Y42" s="117">
        <v>4470210</v>
      </c>
      <c r="Z42" s="117">
        <v>4728409</v>
      </c>
      <c r="AA42" s="117">
        <v>4730622</v>
      </c>
    </row>
    <row r="43" spans="2:27" x14ac:dyDescent="0.25">
      <c r="B43" s="41" t="s">
        <v>245</v>
      </c>
      <c r="C43" s="117">
        <v>12870479</v>
      </c>
      <c r="D43" s="117">
        <v>12081355</v>
      </c>
      <c r="E43" s="117">
        <v>11496117</v>
      </c>
      <c r="F43" s="117">
        <v>11243748</v>
      </c>
      <c r="G43" s="117">
        <v>10669960</v>
      </c>
      <c r="H43" s="117">
        <v>10326877</v>
      </c>
      <c r="I43" s="117">
        <v>10171720</v>
      </c>
      <c r="J43" s="117">
        <v>8353321</v>
      </c>
      <c r="K43" s="117">
        <v>7872906</v>
      </c>
      <c r="L43" s="117">
        <v>7675592</v>
      </c>
      <c r="M43" s="117">
        <v>7410163</v>
      </c>
      <c r="N43" s="117">
        <v>6947683</v>
      </c>
      <c r="O43" s="117">
        <v>6369437</v>
      </c>
      <c r="P43" s="117">
        <v>5976420</v>
      </c>
      <c r="Q43" s="117">
        <v>6568231</v>
      </c>
      <c r="R43" s="117">
        <v>6223570</v>
      </c>
      <c r="S43" s="117">
        <v>5949114</v>
      </c>
      <c r="T43" s="117">
        <v>5780316</v>
      </c>
      <c r="U43" s="117">
        <v>5216007</v>
      </c>
      <c r="V43" s="117">
        <v>5000117</v>
      </c>
      <c r="W43" s="117">
        <v>4368011</v>
      </c>
      <c r="X43" s="117">
        <v>4242962</v>
      </c>
      <c r="Y43" s="117">
        <v>2528645</v>
      </c>
      <c r="Z43" s="117">
        <v>2429995</v>
      </c>
      <c r="AA43" s="117">
        <v>1930945</v>
      </c>
    </row>
    <row r="44" spans="2:27" x14ac:dyDescent="0.25">
      <c r="B44" s="41" t="s">
        <v>246</v>
      </c>
      <c r="C44" s="117">
        <v>102068</v>
      </c>
      <c r="D44" s="117">
        <v>143706</v>
      </c>
      <c r="E44" s="117">
        <v>149223</v>
      </c>
      <c r="F44" s="117">
        <v>141156</v>
      </c>
      <c r="G44" s="117">
        <v>134480</v>
      </c>
      <c r="H44" s="117">
        <v>161050</v>
      </c>
      <c r="I44" s="117">
        <v>147035</v>
      </c>
      <c r="J44" s="117">
        <v>118847</v>
      </c>
      <c r="K44" s="117">
        <v>95551</v>
      </c>
      <c r="L44" s="117">
        <v>86467</v>
      </c>
      <c r="M44" s="117">
        <v>99776</v>
      </c>
      <c r="N44" s="117">
        <v>77146</v>
      </c>
      <c r="O44" s="117">
        <v>79805</v>
      </c>
      <c r="P44" s="117">
        <v>76161</v>
      </c>
      <c r="Q44" s="117">
        <v>72479</v>
      </c>
      <c r="R44" s="117">
        <v>80985</v>
      </c>
      <c r="S44" s="117">
        <v>72985</v>
      </c>
      <c r="T44" s="117">
        <v>72432</v>
      </c>
      <c r="U44" s="117">
        <v>76321</v>
      </c>
      <c r="V44" s="117">
        <v>74770</v>
      </c>
      <c r="W44" s="117">
        <v>73472</v>
      </c>
      <c r="X44" s="117">
        <v>79768</v>
      </c>
      <c r="Y44" s="117">
        <v>97539</v>
      </c>
      <c r="Z44" s="117">
        <v>121437</v>
      </c>
      <c r="AA44" s="117">
        <v>166495</v>
      </c>
    </row>
    <row r="45" spans="2:27" x14ac:dyDescent="0.25">
      <c r="B45" s="80" t="s">
        <v>247</v>
      </c>
      <c r="C45" s="117">
        <v>3058790</v>
      </c>
      <c r="D45" s="117">
        <v>3059741</v>
      </c>
      <c r="E45" s="117">
        <v>3233714</v>
      </c>
      <c r="F45" s="117">
        <v>3275291</v>
      </c>
      <c r="G45" s="117">
        <v>3253848</v>
      </c>
      <c r="H45" s="117">
        <v>3221020</v>
      </c>
      <c r="I45" s="117">
        <v>3367882</v>
      </c>
      <c r="J45" s="117">
        <v>3376358</v>
      </c>
      <c r="K45" s="117">
        <v>3461948</v>
      </c>
      <c r="L45" s="117">
        <v>4631720</v>
      </c>
      <c r="M45" s="117">
        <v>4797643</v>
      </c>
      <c r="N45" s="117">
        <v>4821254</v>
      </c>
      <c r="O45" s="117">
        <v>5123692</v>
      </c>
      <c r="P45" s="117">
        <v>5105724</v>
      </c>
      <c r="Q45" s="117">
        <v>5373517</v>
      </c>
      <c r="R45" s="117">
        <v>5404996</v>
      </c>
      <c r="S45" s="117">
        <v>5404409</v>
      </c>
      <c r="T45" s="117">
        <v>5105926</v>
      </c>
      <c r="U45" s="117">
        <v>5613565</v>
      </c>
      <c r="V45" s="117">
        <v>5331408</v>
      </c>
      <c r="W45" s="117">
        <v>5502497</v>
      </c>
      <c r="X45" s="117">
        <v>5415293</v>
      </c>
      <c r="Y45" s="117">
        <v>5504974</v>
      </c>
      <c r="Z45" s="117">
        <v>5455180</v>
      </c>
      <c r="AA45" s="117">
        <v>5453989</v>
      </c>
    </row>
    <row r="46" spans="2:27" x14ac:dyDescent="0.25">
      <c r="B46" s="80" t="s">
        <v>248</v>
      </c>
      <c r="C46" s="117">
        <v>4259245</v>
      </c>
      <c r="D46" s="117">
        <v>4189942</v>
      </c>
      <c r="E46" s="117">
        <v>4017948</v>
      </c>
      <c r="F46" s="117">
        <v>3910084</v>
      </c>
      <c r="G46" s="117">
        <v>3749261</v>
      </c>
      <c r="H46" s="117">
        <v>3715105</v>
      </c>
      <c r="I46" s="117">
        <v>3590827</v>
      </c>
      <c r="J46" s="117">
        <v>3422825</v>
      </c>
      <c r="K46" s="117">
        <v>3351219</v>
      </c>
      <c r="L46" s="117">
        <v>3256226</v>
      </c>
      <c r="M46" s="117">
        <v>2958286</v>
      </c>
      <c r="N46" s="117">
        <v>2608064</v>
      </c>
      <c r="O46" s="117">
        <v>2408039</v>
      </c>
      <c r="P46" s="117">
        <v>2409351</v>
      </c>
      <c r="Q46" s="117">
        <v>2404840</v>
      </c>
      <c r="R46" s="117">
        <v>2372711</v>
      </c>
      <c r="S46" s="117">
        <v>2389491</v>
      </c>
      <c r="T46" s="117">
        <v>2419269</v>
      </c>
      <c r="U46" s="117">
        <v>2390117</v>
      </c>
      <c r="V46" s="117">
        <v>2392881</v>
      </c>
      <c r="W46" s="117">
        <v>2391080</v>
      </c>
      <c r="X46" s="117">
        <v>2407143</v>
      </c>
      <c r="Y46" s="117">
        <v>2404412</v>
      </c>
      <c r="Z46" s="117">
        <v>2422073</v>
      </c>
      <c r="AA46" s="117">
        <v>2429566</v>
      </c>
    </row>
    <row r="47" spans="2:27" x14ac:dyDescent="0.25">
      <c r="B47" s="80" t="s">
        <v>249</v>
      </c>
      <c r="C47" s="117">
        <v>18704246</v>
      </c>
      <c r="D47" s="117">
        <v>18547016</v>
      </c>
      <c r="E47" s="117">
        <v>18020044</v>
      </c>
      <c r="F47" s="117">
        <v>17247304</v>
      </c>
      <c r="G47" s="117">
        <v>17086997</v>
      </c>
      <c r="H47" s="117">
        <v>16805900</v>
      </c>
      <c r="I47" s="117">
        <v>16203774</v>
      </c>
      <c r="J47" s="117">
        <v>15790780</v>
      </c>
      <c r="K47" s="117">
        <v>15528596</v>
      </c>
      <c r="L47" s="117">
        <v>15248980</v>
      </c>
      <c r="M47" s="117">
        <v>14864580</v>
      </c>
      <c r="N47" s="117">
        <v>14620636</v>
      </c>
      <c r="O47" s="117">
        <v>14644219</v>
      </c>
      <c r="P47" s="117">
        <v>14621853</v>
      </c>
      <c r="Q47" s="117">
        <v>13523670</v>
      </c>
      <c r="R47" s="117">
        <v>13185048</v>
      </c>
      <c r="S47" s="117">
        <v>13011817</v>
      </c>
      <c r="T47" s="117">
        <v>12953317</v>
      </c>
      <c r="U47" s="117">
        <v>12947049</v>
      </c>
      <c r="V47" s="117">
        <v>12728720</v>
      </c>
      <c r="W47" s="117">
        <v>11782273</v>
      </c>
      <c r="X47" s="117">
        <v>11809928</v>
      </c>
      <c r="Y47" s="117">
        <v>11789311</v>
      </c>
      <c r="Z47" s="117">
        <v>11741863</v>
      </c>
      <c r="AA47" s="117">
        <v>11717025</v>
      </c>
    </row>
    <row r="48" spans="2:27" x14ac:dyDescent="0.25">
      <c r="B48" s="80" t="s">
        <v>250</v>
      </c>
      <c r="C48" s="117">
        <v>352769</v>
      </c>
      <c r="D48" s="117">
        <v>370095</v>
      </c>
      <c r="E48" s="117">
        <v>377858</v>
      </c>
      <c r="F48" s="117">
        <v>381295</v>
      </c>
      <c r="G48" s="117">
        <v>373525</v>
      </c>
      <c r="H48" s="117">
        <v>387170</v>
      </c>
      <c r="I48" s="117">
        <v>378533</v>
      </c>
      <c r="J48" s="117">
        <v>389862</v>
      </c>
      <c r="K48" s="117">
        <v>385683</v>
      </c>
      <c r="L48" s="117">
        <v>397869</v>
      </c>
      <c r="M48" s="117">
        <v>376497</v>
      </c>
      <c r="N48" s="117">
        <v>386156</v>
      </c>
      <c r="O48" s="117">
        <v>377453</v>
      </c>
      <c r="P48" s="117">
        <v>329077</v>
      </c>
      <c r="Q48" s="117">
        <v>221407</v>
      </c>
      <c r="R48" s="117">
        <v>201320</v>
      </c>
      <c r="S48" s="117">
        <v>211215</v>
      </c>
      <c r="T48" s="117">
        <v>225593</v>
      </c>
      <c r="U48" s="117">
        <v>237863</v>
      </c>
      <c r="V48" s="117">
        <v>188345</v>
      </c>
      <c r="W48" s="117">
        <v>202709</v>
      </c>
      <c r="X48" s="117">
        <v>212074</v>
      </c>
      <c r="Y48" s="117">
        <v>230316</v>
      </c>
      <c r="Z48" s="117">
        <v>242458</v>
      </c>
      <c r="AA48" s="117">
        <v>259282</v>
      </c>
    </row>
    <row r="49" spans="2:27" x14ac:dyDescent="0.25">
      <c r="B49" s="80" t="s">
        <v>251</v>
      </c>
      <c r="C49" s="125">
        <v>53756873</v>
      </c>
      <c r="D49" s="125">
        <v>52548288</v>
      </c>
      <c r="E49" s="125">
        <v>51503583</v>
      </c>
      <c r="F49" s="125">
        <v>49799034</v>
      </c>
      <c r="G49" s="125">
        <v>48430430</v>
      </c>
      <c r="H49" s="125">
        <v>47494254</v>
      </c>
      <c r="I49" s="125">
        <v>46734159</v>
      </c>
      <c r="J49" s="125">
        <v>43678308</v>
      </c>
      <c r="K49" s="125">
        <f>SUM(K33:K48)</f>
        <v>42635819</v>
      </c>
      <c r="L49" s="125">
        <v>43131012</v>
      </c>
      <c r="M49" s="125">
        <v>42246074</v>
      </c>
      <c r="N49" s="125">
        <v>41002635</v>
      </c>
      <c r="O49" s="125">
        <v>40947309</v>
      </c>
      <c r="P49" s="125">
        <v>40205634</v>
      </c>
      <c r="Q49" s="125">
        <v>39807917</v>
      </c>
      <c r="R49" s="125">
        <v>39270680</v>
      </c>
      <c r="S49" s="125">
        <v>38533634</v>
      </c>
      <c r="T49" s="125">
        <v>39096658</v>
      </c>
      <c r="U49" s="125">
        <v>39859765</v>
      </c>
      <c r="V49" s="125">
        <v>38945492</v>
      </c>
      <c r="W49" s="125">
        <v>38345009</v>
      </c>
      <c r="X49" s="125">
        <v>38626880</v>
      </c>
      <c r="Y49" s="125">
        <v>37874873</v>
      </c>
      <c r="Z49" s="125">
        <v>38373524</v>
      </c>
      <c r="AA49" s="125">
        <v>39902782</v>
      </c>
    </row>
    <row r="50" spans="2:27" ht="15.75" thickBot="1" x14ac:dyDescent="0.3">
      <c r="B50" s="80" t="s">
        <v>252</v>
      </c>
      <c r="C50" s="124">
        <v>68174293</v>
      </c>
      <c r="D50" s="124">
        <v>67028076</v>
      </c>
      <c r="E50" s="124">
        <v>64750143</v>
      </c>
      <c r="F50" s="124">
        <v>63411229</v>
      </c>
      <c r="G50" s="124">
        <v>63901931</v>
      </c>
      <c r="H50" s="124">
        <v>59726836</v>
      </c>
      <c r="I50" s="124">
        <v>63006898</v>
      </c>
      <c r="J50" s="124">
        <v>56740773</v>
      </c>
      <c r="K50" s="124">
        <f>K49+K29</f>
        <v>57442030</v>
      </c>
      <c r="L50" s="124">
        <v>55000080</v>
      </c>
      <c r="M50" s="124">
        <v>56165430</v>
      </c>
      <c r="N50" s="124">
        <v>54543064</v>
      </c>
      <c r="O50" s="124">
        <v>54085360</v>
      </c>
      <c r="P50" s="124">
        <v>53670837</v>
      </c>
      <c r="Q50" s="124">
        <v>54514041</v>
      </c>
      <c r="R50" s="124">
        <v>53221386</v>
      </c>
      <c r="S50" s="124">
        <v>51067392</v>
      </c>
      <c r="T50" s="124">
        <v>52045808</v>
      </c>
      <c r="U50" s="124">
        <v>53116666</v>
      </c>
      <c r="V50" s="124">
        <v>53839254</v>
      </c>
      <c r="W50" s="124">
        <v>53011054</v>
      </c>
      <c r="X50" s="124">
        <v>54083080</v>
      </c>
      <c r="Y50" s="124">
        <v>53326157</v>
      </c>
      <c r="Z50" s="124">
        <v>52535140</v>
      </c>
      <c r="AA50" s="124">
        <v>50381487</v>
      </c>
    </row>
    <row r="51" spans="2:27" ht="15.75" thickTop="1" x14ac:dyDescent="0.25">
      <c r="B51" s="327"/>
      <c r="C51" s="327"/>
      <c r="D51" s="327"/>
      <c r="E51" s="329"/>
      <c r="F51" s="329"/>
      <c r="G51" s="329"/>
      <c r="H51" s="275"/>
      <c r="I51" s="275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</row>
    <row r="52" spans="2:27" x14ac:dyDescent="0.25">
      <c r="B52" s="327"/>
      <c r="C52" s="327"/>
      <c r="D52" s="327"/>
      <c r="E52" s="329"/>
      <c r="F52" s="329"/>
      <c r="G52" s="329"/>
      <c r="H52" s="275"/>
      <c r="I52" s="275"/>
      <c r="J52" s="275"/>
      <c r="K52" s="275"/>
      <c r="L52" s="275"/>
      <c r="M52" s="275"/>
      <c r="N52" s="275"/>
      <c r="O52" s="275"/>
      <c r="P52" s="275"/>
      <c r="Q52" s="275"/>
      <c r="R52" s="275"/>
      <c r="S52" s="275"/>
      <c r="T52" s="275"/>
      <c r="U52" s="275"/>
      <c r="V52" s="275"/>
      <c r="W52" s="275"/>
      <c r="X52" s="275"/>
      <c r="Y52" s="275"/>
      <c r="Z52" s="275"/>
      <c r="AA52" s="93"/>
    </row>
    <row r="53" spans="2:27" x14ac:dyDescent="0.25">
      <c r="B53" s="327"/>
      <c r="C53" s="327"/>
      <c r="D53" s="327"/>
      <c r="E53" s="329"/>
      <c r="F53" s="329"/>
      <c r="G53" s="329"/>
      <c r="H53" s="275"/>
      <c r="I53" s="275"/>
      <c r="J53" s="275"/>
      <c r="K53" s="275"/>
      <c r="L53" s="275"/>
      <c r="M53" s="275"/>
      <c r="N53" s="275"/>
      <c r="O53" s="275"/>
      <c r="P53" s="275"/>
      <c r="Q53" s="275"/>
      <c r="R53" s="275"/>
      <c r="S53" s="275"/>
      <c r="T53" s="275"/>
      <c r="U53" s="275"/>
      <c r="V53" s="275"/>
      <c r="W53" s="275"/>
      <c r="X53" s="275"/>
      <c r="Y53" s="275"/>
      <c r="Z53" s="275"/>
      <c r="AA53" s="93"/>
    </row>
    <row r="54" spans="2:27" x14ac:dyDescent="0.25">
      <c r="E54" s="329"/>
      <c r="F54" s="329"/>
      <c r="G54" s="329"/>
      <c r="H54" s="275"/>
      <c r="I54" s="275"/>
      <c r="J54" s="275"/>
      <c r="K54" s="275"/>
      <c r="L54" s="275"/>
      <c r="M54" s="275"/>
      <c r="N54" s="275"/>
      <c r="O54" s="275"/>
      <c r="P54" s="275"/>
      <c r="Q54" s="275"/>
      <c r="R54" s="275"/>
      <c r="S54" s="275"/>
      <c r="T54" s="275"/>
      <c r="U54" s="275"/>
      <c r="V54" s="275"/>
      <c r="W54" s="275"/>
      <c r="X54" s="275"/>
      <c r="Y54" s="275"/>
      <c r="Z54" s="275"/>
      <c r="AA54" s="93"/>
    </row>
    <row r="55" spans="2:27" x14ac:dyDescent="0.25">
      <c r="E55" s="275"/>
      <c r="F55" s="275"/>
      <c r="G55" s="275"/>
      <c r="H55" s="275"/>
      <c r="I55" s="275"/>
      <c r="J55" s="275"/>
      <c r="K55" s="275"/>
      <c r="L55" s="275"/>
      <c r="M55" s="275"/>
      <c r="N55" s="275"/>
      <c r="O55" s="275"/>
      <c r="P55" s="275"/>
      <c r="Q55" s="275"/>
      <c r="R55" s="275"/>
      <c r="S55" s="275"/>
      <c r="T55" s="275"/>
      <c r="U55" s="275"/>
      <c r="V55" s="275"/>
      <c r="W55" s="275"/>
      <c r="X55" s="275"/>
      <c r="Y55" s="275"/>
      <c r="Z55" s="275"/>
      <c r="AA55" s="93"/>
    </row>
    <row r="56" spans="2:27" x14ac:dyDescent="0.25">
      <c r="K56" s="93"/>
    </row>
  </sheetData>
  <mergeCells count="1">
    <mergeCell ref="B6:N8"/>
  </mergeCells>
  <conditionalFormatting sqref="C11:E11 B11:B50 C26:G26 C28:E28 E30:G30 C30:D31 E31">
    <cfRule type="expression" dxfId="30" priority="31">
      <formula>MOD(ROW(),2)=0</formula>
    </cfRule>
  </conditionalFormatting>
  <conditionalFormatting sqref="C12:E25">
    <cfRule type="expression" dxfId="29" priority="3">
      <formula>MOD(ROW(),2)=0</formula>
    </cfRule>
  </conditionalFormatting>
  <conditionalFormatting sqref="C27:E27">
    <cfRule type="expression" dxfId="28" priority="6">
      <formula>MOD(ROW(),2)=0</formula>
    </cfRule>
  </conditionalFormatting>
  <conditionalFormatting sqref="C29:E29">
    <cfRule type="expression" dxfId="27" priority="11">
      <formula>MOD(ROW(),2)=0</formula>
    </cfRule>
  </conditionalFormatting>
  <conditionalFormatting sqref="C32:E50">
    <cfRule type="expression" dxfId="26" priority="1">
      <formula>MOD(ROW(),2)=0</formula>
    </cfRule>
  </conditionalFormatting>
  <conditionalFormatting sqref="F11:AA25 H26:AA26 F27:AA29 H30:AA30">
    <cfRule type="expression" dxfId="25" priority="14">
      <formula>MOD(ROW(),2)=0</formula>
    </cfRule>
  </conditionalFormatting>
  <conditionalFormatting sqref="F31:AA50">
    <cfRule type="expression" dxfId="24" priority="9">
      <formula>MOD(ROW(),2)=0</formula>
    </cfRule>
  </conditionalFormatting>
  <conditionalFormatting sqref="K51:AA51 K56">
    <cfRule type="cellIs" dxfId="23" priority="20" operator="notEqual">
      <formula>0</formula>
    </cfRule>
  </conditionalFormatting>
  <conditionalFormatting sqref="AA52:AA55">
    <cfRule type="cellIs" dxfId="22" priority="21" operator="notEqual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headerFooter>
    <oddFooter>&amp;R_x000D_&amp;1#&amp;"Calibri"&amp;10&amp;K000000 Classificação: Público</oddFooter>
  </headerFooter>
  <ignoredErrors>
    <ignoredError sqref="I32:AA32" formulaRange="1"/>
  </ignoredError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Planilha18"/>
  <dimension ref="B6:AB58"/>
  <sheetViews>
    <sheetView showGridLines="0" showRowColHeaders="0" zoomScale="70" zoomScaleNormal="70" workbookViewId="0">
      <selection activeCell="K46" sqref="K46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8.7109375" defaultRowHeight="15" x14ac:dyDescent="0.25"/>
  <cols>
    <col min="2" max="2" width="65.7109375" customWidth="1"/>
    <col min="3" max="3" width="15" customWidth="1"/>
    <col min="4" max="4" width="19.28515625" customWidth="1"/>
    <col min="5" max="5" width="16.5703125" customWidth="1"/>
    <col min="6" max="26" width="15.7109375" customWidth="1"/>
    <col min="27" max="27" width="20.28515625" customWidth="1"/>
  </cols>
  <sheetData>
    <row r="6" spans="2:28" ht="17.25" customHeight="1" x14ac:dyDescent="0.25">
      <c r="B6" s="480"/>
      <c r="C6" s="480"/>
      <c r="D6" s="480"/>
      <c r="E6" s="480"/>
      <c r="F6" s="480"/>
      <c r="G6" s="480"/>
      <c r="H6" s="480"/>
      <c r="I6" s="480"/>
      <c r="J6" s="480"/>
      <c r="K6" s="480"/>
      <c r="L6" s="492"/>
      <c r="M6" s="492"/>
      <c r="N6" s="492"/>
    </row>
    <row r="7" spans="2:28" ht="6.75" customHeight="1" x14ac:dyDescent="0.25">
      <c r="B7" s="492"/>
      <c r="C7" s="492"/>
      <c r="D7" s="492"/>
      <c r="E7" s="492"/>
      <c r="F7" s="492"/>
      <c r="G7" s="492"/>
      <c r="H7" s="492"/>
      <c r="I7" s="492"/>
      <c r="J7" s="492"/>
      <c r="K7" s="492"/>
      <c r="L7" s="492"/>
      <c r="M7" s="492"/>
      <c r="N7" s="492"/>
    </row>
    <row r="8" spans="2:28" ht="17.25" customHeight="1" x14ac:dyDescent="0.25">
      <c r="B8" s="492"/>
      <c r="C8" s="492"/>
      <c r="D8" s="492"/>
      <c r="E8" s="492"/>
      <c r="F8" s="492"/>
      <c r="G8" s="492"/>
      <c r="H8" s="492"/>
      <c r="I8" s="492"/>
      <c r="J8" s="492"/>
      <c r="K8" s="492"/>
      <c r="L8" s="492"/>
      <c r="M8" s="492"/>
      <c r="N8" s="492"/>
    </row>
    <row r="9" spans="2:28" ht="20.45" customHeight="1" x14ac:dyDescent="0.25">
      <c r="B9" s="16" t="s">
        <v>222</v>
      </c>
      <c r="C9" s="16"/>
      <c r="D9" s="16"/>
      <c r="E9" s="16"/>
      <c r="F9" s="16"/>
      <c r="G9" s="16"/>
      <c r="H9" s="16"/>
      <c r="I9" s="16"/>
      <c r="J9" s="16"/>
      <c r="K9" s="16"/>
      <c r="L9" s="2"/>
      <c r="M9" s="2"/>
      <c r="N9" s="2"/>
    </row>
    <row r="10" spans="2:28" ht="15.75" x14ac:dyDescent="0.25">
      <c r="B10" s="143"/>
      <c r="C10" s="326" t="s">
        <v>610</v>
      </c>
      <c r="D10" s="326">
        <v>2025</v>
      </c>
      <c r="E10" s="326" t="s">
        <v>125</v>
      </c>
      <c r="F10" s="236" t="s">
        <v>635</v>
      </c>
      <c r="G10" s="236" t="s">
        <v>295</v>
      </c>
      <c r="H10" s="236">
        <v>2024</v>
      </c>
      <c r="I10" s="236" t="s">
        <v>152</v>
      </c>
      <c r="J10" s="138" t="s">
        <v>636</v>
      </c>
      <c r="K10" s="236" t="s">
        <v>298</v>
      </c>
      <c r="L10" s="236">
        <v>2023</v>
      </c>
      <c r="M10" s="236" t="s">
        <v>153</v>
      </c>
      <c r="N10" s="138" t="s">
        <v>637</v>
      </c>
      <c r="O10" s="58" t="s">
        <v>301</v>
      </c>
      <c r="P10" s="58">
        <v>2022</v>
      </c>
      <c r="Q10" s="236" t="s">
        <v>154</v>
      </c>
      <c r="R10" s="138" t="s">
        <v>638</v>
      </c>
      <c r="S10" s="58" t="s">
        <v>304</v>
      </c>
      <c r="T10" s="58">
        <v>2021</v>
      </c>
      <c r="U10" s="236" t="s">
        <v>155</v>
      </c>
      <c r="V10" s="138" t="s">
        <v>639</v>
      </c>
      <c r="W10" s="58" t="s">
        <v>307</v>
      </c>
      <c r="X10" s="58">
        <v>2020</v>
      </c>
      <c r="Y10" s="58" t="s">
        <v>156</v>
      </c>
      <c r="Z10" s="58" t="s">
        <v>640</v>
      </c>
      <c r="AA10" s="58" t="s">
        <v>641</v>
      </c>
    </row>
    <row r="11" spans="2:28" s="31" customFormat="1" ht="20.45" customHeight="1" x14ac:dyDescent="0.25">
      <c r="B11" s="25" t="s">
        <v>223</v>
      </c>
      <c r="C11" s="25"/>
      <c r="D11" s="2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5"/>
      <c r="X11" s="105"/>
      <c r="Y11" s="105"/>
      <c r="Z11" s="105"/>
      <c r="AA11" s="105"/>
      <c r="AB11"/>
    </row>
    <row r="12" spans="2:28" s="31" customFormat="1" ht="20.45" customHeight="1" x14ac:dyDescent="0.25">
      <c r="B12" s="40" t="s">
        <v>254</v>
      </c>
      <c r="C12" s="105">
        <v>3165012</v>
      </c>
      <c r="D12" s="105">
        <v>3039004</v>
      </c>
      <c r="E12" s="105">
        <v>3297521</v>
      </c>
      <c r="F12" s="105">
        <v>3080310</v>
      </c>
      <c r="G12" s="105">
        <v>2981341</v>
      </c>
      <c r="H12" s="105">
        <v>2951571</v>
      </c>
      <c r="I12" s="105">
        <v>3159525</v>
      </c>
      <c r="J12" s="105">
        <v>2759683</v>
      </c>
      <c r="K12" s="105">
        <v>2667047</v>
      </c>
      <c r="L12" s="105">
        <v>3016696</v>
      </c>
      <c r="M12" s="105">
        <v>2783365</v>
      </c>
      <c r="N12" s="105">
        <v>2492971</v>
      </c>
      <c r="O12" s="105">
        <v>2447668</v>
      </c>
      <c r="P12" s="105">
        <v>2832049</v>
      </c>
      <c r="Q12" s="105">
        <v>2740736</v>
      </c>
      <c r="R12" s="105">
        <v>2385580</v>
      </c>
      <c r="S12" s="105">
        <v>2242655</v>
      </c>
      <c r="T12" s="105">
        <v>2683343</v>
      </c>
      <c r="U12" s="105">
        <v>3370554</v>
      </c>
      <c r="V12" s="105">
        <v>2381696</v>
      </c>
      <c r="W12" s="105">
        <v>1956774</v>
      </c>
      <c r="X12" s="105">
        <v>2358320</v>
      </c>
      <c r="Y12" s="105">
        <v>1991051</v>
      </c>
      <c r="Z12" s="105">
        <v>1945496</v>
      </c>
      <c r="AA12" s="105">
        <v>1722772</v>
      </c>
      <c r="AB12"/>
    </row>
    <row r="13" spans="2:28" s="31" customFormat="1" ht="20.45" customHeight="1" x14ac:dyDescent="0.25">
      <c r="B13" s="40" t="s">
        <v>255</v>
      </c>
      <c r="C13" s="105">
        <v>431685</v>
      </c>
      <c r="D13" s="105">
        <v>441269</v>
      </c>
      <c r="E13" s="105">
        <v>493211</v>
      </c>
      <c r="F13" s="105">
        <v>462985</v>
      </c>
      <c r="G13" s="105">
        <v>417280</v>
      </c>
      <c r="H13" s="105">
        <v>343944</v>
      </c>
      <c r="I13" s="105">
        <v>356501</v>
      </c>
      <c r="J13" s="105">
        <v>388031</v>
      </c>
      <c r="K13" s="105">
        <v>453044</v>
      </c>
      <c r="L13" s="105">
        <v>487241</v>
      </c>
      <c r="M13" s="105">
        <v>531494</v>
      </c>
      <c r="N13" s="105">
        <v>540623</v>
      </c>
      <c r="O13" s="105">
        <v>530616</v>
      </c>
      <c r="P13" s="105">
        <v>510247</v>
      </c>
      <c r="Q13" s="105">
        <v>540031</v>
      </c>
      <c r="R13" s="105">
        <v>551046</v>
      </c>
      <c r="S13" s="105">
        <v>491293</v>
      </c>
      <c r="T13" s="105">
        <v>610695</v>
      </c>
      <c r="U13" s="105">
        <v>659433</v>
      </c>
      <c r="V13" s="105">
        <v>600418</v>
      </c>
      <c r="W13" s="105">
        <v>589439</v>
      </c>
      <c r="X13" s="105">
        <v>445807</v>
      </c>
      <c r="Y13" s="105">
        <v>387141</v>
      </c>
      <c r="Z13" s="105">
        <v>377372</v>
      </c>
      <c r="AA13" s="105">
        <v>448177</v>
      </c>
      <c r="AB13"/>
    </row>
    <row r="14" spans="2:28" s="31" customFormat="1" ht="20.45" customHeight="1" x14ac:dyDescent="0.25">
      <c r="B14" s="40" t="s">
        <v>256</v>
      </c>
      <c r="C14" s="105">
        <v>181549</v>
      </c>
      <c r="D14" s="105">
        <v>136100</v>
      </c>
      <c r="E14" s="105">
        <v>130602</v>
      </c>
      <c r="F14" s="105">
        <v>92893</v>
      </c>
      <c r="G14" s="105">
        <v>154217</v>
      </c>
      <c r="H14" s="105">
        <v>111045</v>
      </c>
      <c r="I14" s="105">
        <v>126481</v>
      </c>
      <c r="J14" s="105">
        <v>87913</v>
      </c>
      <c r="K14" s="105">
        <v>207174</v>
      </c>
      <c r="L14" s="105">
        <v>164761</v>
      </c>
      <c r="M14" s="105">
        <v>120919</v>
      </c>
      <c r="N14" s="105">
        <v>80311</v>
      </c>
      <c r="O14" s="105">
        <v>146507</v>
      </c>
      <c r="P14" s="105">
        <v>105207</v>
      </c>
      <c r="Q14" s="105">
        <v>125365</v>
      </c>
      <c r="R14" s="105">
        <v>99601</v>
      </c>
      <c r="S14" s="105">
        <v>176329</v>
      </c>
      <c r="T14" s="105">
        <v>136580</v>
      </c>
      <c r="U14" s="105">
        <v>109903</v>
      </c>
      <c r="V14" s="105">
        <v>66788</v>
      </c>
      <c r="W14" s="105">
        <v>147269</v>
      </c>
      <c r="X14" s="105">
        <v>121865</v>
      </c>
      <c r="Y14" s="105">
        <v>99644</v>
      </c>
      <c r="Z14" s="105">
        <v>200715</v>
      </c>
      <c r="AA14" s="105">
        <v>197483</v>
      </c>
      <c r="AB14"/>
    </row>
    <row r="15" spans="2:28" s="31" customFormat="1" ht="20.45" customHeight="1" x14ac:dyDescent="0.25">
      <c r="B15" s="40" t="s">
        <v>257</v>
      </c>
      <c r="C15" s="105">
        <v>772617</v>
      </c>
      <c r="D15" s="105">
        <v>745945</v>
      </c>
      <c r="E15" s="105">
        <v>734196</v>
      </c>
      <c r="F15" s="105">
        <v>749371</v>
      </c>
      <c r="G15" s="105">
        <v>674173</v>
      </c>
      <c r="H15" s="105">
        <v>724521</v>
      </c>
      <c r="I15" s="105">
        <v>605683</v>
      </c>
      <c r="J15" s="105">
        <v>550599</v>
      </c>
      <c r="K15" s="105">
        <v>535375</v>
      </c>
      <c r="L15" s="105">
        <v>643623</v>
      </c>
      <c r="M15" s="105">
        <v>546699</v>
      </c>
      <c r="N15" s="105">
        <v>884370</v>
      </c>
      <c r="O15" s="105">
        <v>908844</v>
      </c>
      <c r="P15" s="105">
        <v>544146</v>
      </c>
      <c r="Q15" s="105">
        <v>430905</v>
      </c>
      <c r="R15" s="105">
        <v>418173</v>
      </c>
      <c r="S15" s="105">
        <v>466486</v>
      </c>
      <c r="T15" s="105">
        <v>528096</v>
      </c>
      <c r="U15" s="105">
        <v>491421</v>
      </c>
      <c r="V15" s="105">
        <v>440877</v>
      </c>
      <c r="W15" s="105">
        <v>472805</v>
      </c>
      <c r="X15" s="105">
        <v>505739</v>
      </c>
      <c r="Y15" s="105">
        <v>492365</v>
      </c>
      <c r="Z15" s="105">
        <v>622514</v>
      </c>
      <c r="AA15" s="105">
        <v>313569</v>
      </c>
      <c r="AB15"/>
    </row>
    <row r="16" spans="2:28" s="31" customFormat="1" ht="20.45" customHeight="1" x14ac:dyDescent="0.25">
      <c r="B16" s="40" t="s">
        <v>258</v>
      </c>
      <c r="C16" s="105">
        <v>92288</v>
      </c>
      <c r="D16" s="105">
        <v>133299</v>
      </c>
      <c r="E16" s="105">
        <v>192265</v>
      </c>
      <c r="F16" s="105">
        <v>159260</v>
      </c>
      <c r="G16" s="105">
        <v>128127</v>
      </c>
      <c r="H16" s="105">
        <v>162975</v>
      </c>
      <c r="I16" s="105">
        <v>799516</v>
      </c>
      <c r="J16" s="105">
        <v>134410</v>
      </c>
      <c r="K16" s="105">
        <v>48239</v>
      </c>
      <c r="L16" s="105">
        <v>111232</v>
      </c>
      <c r="M16" s="105">
        <v>78159</v>
      </c>
      <c r="N16" s="105">
        <v>111667</v>
      </c>
      <c r="O16" s="105">
        <v>253607</v>
      </c>
      <c r="P16" s="105">
        <v>239674</v>
      </c>
      <c r="Q16" s="105">
        <v>260059</v>
      </c>
      <c r="R16" s="105">
        <v>217182</v>
      </c>
      <c r="S16" s="105">
        <v>184834</v>
      </c>
      <c r="T16" s="105">
        <v>190002</v>
      </c>
      <c r="U16" s="105">
        <v>191182</v>
      </c>
      <c r="V16" s="105">
        <v>143198</v>
      </c>
      <c r="W16" s="105">
        <v>76529</v>
      </c>
      <c r="X16" s="105">
        <v>140058</v>
      </c>
      <c r="Y16" s="105">
        <v>100899</v>
      </c>
      <c r="Z16" s="105">
        <v>65605</v>
      </c>
      <c r="AA16" s="105">
        <v>46431</v>
      </c>
      <c r="AB16"/>
    </row>
    <row r="17" spans="2:28" s="31" customFormat="1" ht="20.45" customHeight="1" x14ac:dyDescent="0.25">
      <c r="B17" s="40" t="s">
        <v>259</v>
      </c>
      <c r="C17" s="105">
        <v>3515505</v>
      </c>
      <c r="D17" s="105">
        <v>2928378</v>
      </c>
      <c r="E17" s="105">
        <v>3413378</v>
      </c>
      <c r="F17" s="105">
        <v>2865571</v>
      </c>
      <c r="G17" s="105">
        <v>4100466</v>
      </c>
      <c r="H17" s="105">
        <v>3611198</v>
      </c>
      <c r="I17" s="105">
        <v>2658565</v>
      </c>
      <c r="J17" s="105">
        <v>2227157</v>
      </c>
      <c r="K17" s="105">
        <v>3310765</v>
      </c>
      <c r="L17" s="105">
        <v>2924430</v>
      </c>
      <c r="M17" s="105">
        <v>2101947</v>
      </c>
      <c r="N17" s="105">
        <v>1722915</v>
      </c>
      <c r="O17" s="105">
        <v>2246458</v>
      </c>
      <c r="P17" s="105">
        <v>1862798</v>
      </c>
      <c r="Q17" s="105">
        <v>1945118</v>
      </c>
      <c r="R17" s="105">
        <v>1517328</v>
      </c>
      <c r="S17" s="105">
        <v>2130995</v>
      </c>
      <c r="T17" s="105">
        <v>1909050</v>
      </c>
      <c r="U17" s="105">
        <v>747757</v>
      </c>
      <c r="V17" s="105">
        <v>748284</v>
      </c>
      <c r="W17" s="105">
        <v>1448818</v>
      </c>
      <c r="X17" s="105">
        <v>1448846</v>
      </c>
      <c r="Y17" s="105">
        <v>854246</v>
      </c>
      <c r="Z17" s="105">
        <v>745864</v>
      </c>
      <c r="AA17" s="105">
        <v>745642</v>
      </c>
      <c r="AB17"/>
    </row>
    <row r="18" spans="2:28" s="31" customFormat="1" ht="20.45" customHeight="1" x14ac:dyDescent="0.25">
      <c r="B18" s="40" t="s">
        <v>260</v>
      </c>
      <c r="C18" s="105">
        <v>3083137</v>
      </c>
      <c r="D18" s="105">
        <v>3051643</v>
      </c>
      <c r="E18" s="105">
        <v>2982371</v>
      </c>
      <c r="F18" s="105">
        <v>2747228</v>
      </c>
      <c r="G18" s="105">
        <v>2635806</v>
      </c>
      <c r="H18" s="105">
        <v>2876548</v>
      </c>
      <c r="I18" s="105">
        <v>4795244</v>
      </c>
      <c r="J18" s="105">
        <v>4657882</v>
      </c>
      <c r="K18" s="105">
        <v>2713786</v>
      </c>
      <c r="L18" s="105">
        <v>2629708</v>
      </c>
      <c r="M18" s="105">
        <v>1162186</v>
      </c>
      <c r="N18" s="105">
        <v>951750</v>
      </c>
      <c r="O18" s="105">
        <v>1091484</v>
      </c>
      <c r="P18" s="105">
        <v>955497</v>
      </c>
      <c r="Q18" s="105">
        <v>1188699</v>
      </c>
      <c r="R18" s="105">
        <v>1003209</v>
      </c>
      <c r="S18" s="105">
        <v>1121332</v>
      </c>
      <c r="T18" s="105">
        <v>1465133</v>
      </c>
      <c r="U18" s="105">
        <v>1569440</v>
      </c>
      <c r="V18" s="105">
        <v>1409378</v>
      </c>
      <c r="W18" s="105">
        <v>1628278</v>
      </c>
      <c r="X18" s="105">
        <v>2059315</v>
      </c>
      <c r="Y18" s="105">
        <v>2373644</v>
      </c>
      <c r="Z18" s="105">
        <v>3001664</v>
      </c>
      <c r="AA18" s="105">
        <v>3069072</v>
      </c>
      <c r="AB18"/>
    </row>
    <row r="19" spans="2:28" s="31" customFormat="1" ht="20.45" customHeight="1" x14ac:dyDescent="0.25">
      <c r="B19" s="40" t="s">
        <v>261</v>
      </c>
      <c r="C19" s="105">
        <v>214998</v>
      </c>
      <c r="D19" s="105">
        <v>229611</v>
      </c>
      <c r="E19" s="105">
        <v>265108</v>
      </c>
      <c r="F19" s="105">
        <v>255802</v>
      </c>
      <c r="G19" s="105">
        <v>210108</v>
      </c>
      <c r="H19" s="105">
        <v>217415</v>
      </c>
      <c r="I19" s="105">
        <v>306508</v>
      </c>
      <c r="J19" s="105">
        <v>338917</v>
      </c>
      <c r="K19" s="105">
        <v>231113</v>
      </c>
      <c r="L19" s="105">
        <v>238749</v>
      </c>
      <c r="M19" s="105">
        <v>246979</v>
      </c>
      <c r="N19" s="105">
        <v>233218</v>
      </c>
      <c r="O19" s="105">
        <v>232002</v>
      </c>
      <c r="P19" s="105">
        <v>260015</v>
      </c>
      <c r="Q19" s="105">
        <v>260746</v>
      </c>
      <c r="R19" s="105">
        <v>263971</v>
      </c>
      <c r="S19" s="105">
        <v>207030</v>
      </c>
      <c r="T19" s="105">
        <v>225189</v>
      </c>
      <c r="U19" s="105">
        <v>233151</v>
      </c>
      <c r="V19" s="105">
        <v>239834</v>
      </c>
      <c r="W19" s="105">
        <v>190448</v>
      </c>
      <c r="X19" s="105">
        <v>212755</v>
      </c>
      <c r="Y19" s="105">
        <v>237996</v>
      </c>
      <c r="Z19" s="105">
        <v>234073</v>
      </c>
      <c r="AA19" s="105">
        <v>186238</v>
      </c>
      <c r="AB19"/>
    </row>
    <row r="20" spans="2:28" s="31" customFormat="1" ht="20.45" customHeight="1" x14ac:dyDescent="0.25">
      <c r="B20" s="40" t="s">
        <v>235</v>
      </c>
      <c r="C20" s="105">
        <v>525086</v>
      </c>
      <c r="D20" s="105">
        <v>542704</v>
      </c>
      <c r="E20" s="105">
        <v>539632</v>
      </c>
      <c r="F20" s="105">
        <v>496942</v>
      </c>
      <c r="G20" s="105">
        <v>480505</v>
      </c>
      <c r="H20" s="105">
        <v>475032</v>
      </c>
      <c r="I20" s="105">
        <v>435596</v>
      </c>
      <c r="J20" s="105">
        <v>410341</v>
      </c>
      <c r="K20" s="105">
        <v>419029</v>
      </c>
      <c r="L20" s="105">
        <v>424713</v>
      </c>
      <c r="M20" s="105">
        <v>384611</v>
      </c>
      <c r="N20" s="105">
        <v>372093</v>
      </c>
      <c r="O20" s="105">
        <v>330992</v>
      </c>
      <c r="P20" s="105">
        <v>312475</v>
      </c>
      <c r="Q20" s="105">
        <v>290352</v>
      </c>
      <c r="R20" s="105">
        <v>291510</v>
      </c>
      <c r="S20" s="105">
        <v>376412</v>
      </c>
      <c r="T20" s="105">
        <v>357105</v>
      </c>
      <c r="U20" s="105">
        <v>334804</v>
      </c>
      <c r="V20" s="105">
        <v>282268</v>
      </c>
      <c r="W20" s="105">
        <v>268843</v>
      </c>
      <c r="X20" s="105">
        <v>304869</v>
      </c>
      <c r="Y20" s="105">
        <v>233749</v>
      </c>
      <c r="Z20" s="105">
        <v>238295</v>
      </c>
      <c r="AA20" s="105">
        <v>247967</v>
      </c>
      <c r="AB20"/>
    </row>
    <row r="21" spans="2:28" s="31" customFormat="1" ht="20.45" customHeight="1" x14ac:dyDescent="0.25">
      <c r="B21" s="40" t="s">
        <v>262</v>
      </c>
      <c r="C21" s="105">
        <v>1868040</v>
      </c>
      <c r="D21" s="105">
        <v>1825274</v>
      </c>
      <c r="E21" s="105">
        <v>1739449</v>
      </c>
      <c r="F21" s="105">
        <v>1640563</v>
      </c>
      <c r="G21" s="105">
        <v>1434732</v>
      </c>
      <c r="H21" s="105">
        <v>1251298</v>
      </c>
      <c r="I21" s="105">
        <v>1145073</v>
      </c>
      <c r="J21" s="105">
        <v>967329</v>
      </c>
      <c r="K21" s="105">
        <v>781661</v>
      </c>
      <c r="L21" s="105">
        <v>704653</v>
      </c>
      <c r="M21" s="105">
        <v>608389</v>
      </c>
      <c r="N21" s="105">
        <v>510559</v>
      </c>
      <c r="O21" s="105">
        <v>563397</v>
      </c>
      <c r="P21" s="105">
        <v>455273</v>
      </c>
      <c r="Q21" s="105" t="s">
        <v>123</v>
      </c>
      <c r="R21" s="105" t="s">
        <v>123</v>
      </c>
      <c r="S21" s="105" t="s">
        <v>123</v>
      </c>
      <c r="T21" s="105" t="s">
        <v>123</v>
      </c>
      <c r="U21" s="105" t="s">
        <v>123</v>
      </c>
      <c r="V21" s="105" t="s">
        <v>123</v>
      </c>
      <c r="W21" s="105" t="s">
        <v>123</v>
      </c>
      <c r="X21" s="105" t="s">
        <v>123</v>
      </c>
      <c r="Y21" s="105" t="s">
        <v>123</v>
      </c>
      <c r="Z21" s="105" t="s">
        <v>123</v>
      </c>
      <c r="AA21" s="105" t="s">
        <v>123</v>
      </c>
      <c r="AB21"/>
    </row>
    <row r="22" spans="2:28" s="31" customFormat="1" ht="20.45" customHeight="1" x14ac:dyDescent="0.25">
      <c r="B22" s="40" t="s">
        <v>263</v>
      </c>
      <c r="C22" s="105">
        <v>142547</v>
      </c>
      <c r="D22" s="105">
        <v>130155</v>
      </c>
      <c r="E22" s="105">
        <v>212129</v>
      </c>
      <c r="F22" s="105">
        <v>218428</v>
      </c>
      <c r="G22" s="105">
        <v>190546</v>
      </c>
      <c r="H22" s="105">
        <v>232898</v>
      </c>
      <c r="I22" s="105">
        <v>226626</v>
      </c>
      <c r="J22" s="105">
        <v>229109</v>
      </c>
      <c r="K22" s="105">
        <v>282200</v>
      </c>
      <c r="L22" s="105">
        <v>328621</v>
      </c>
      <c r="M22" s="105">
        <v>374385</v>
      </c>
      <c r="N22" s="105">
        <v>408023</v>
      </c>
      <c r="O22" s="105">
        <v>399078</v>
      </c>
      <c r="P22" s="105">
        <v>388447</v>
      </c>
      <c r="Q22" s="105">
        <v>374460</v>
      </c>
      <c r="R22" s="105">
        <v>366545</v>
      </c>
      <c r="S22" s="105">
        <v>352358</v>
      </c>
      <c r="T22" s="105">
        <v>346733</v>
      </c>
      <c r="U22" s="105">
        <v>333587</v>
      </c>
      <c r="V22" s="105">
        <v>324307</v>
      </c>
      <c r="W22" s="105">
        <v>313392</v>
      </c>
      <c r="X22" s="105">
        <v>304551</v>
      </c>
      <c r="Y22" s="105">
        <v>296686</v>
      </c>
      <c r="Z22" s="105">
        <v>311265</v>
      </c>
      <c r="AA22" s="105">
        <v>290319</v>
      </c>
      <c r="AB22"/>
    </row>
    <row r="23" spans="2:28" s="31" customFormat="1" ht="20.45" customHeight="1" x14ac:dyDescent="0.25">
      <c r="B23" s="40" t="s">
        <v>603</v>
      </c>
      <c r="C23" s="105">
        <v>208337</v>
      </c>
      <c r="D23" s="105">
        <v>417705</v>
      </c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  <c r="Y23" s="105"/>
      <c r="Z23" s="105"/>
      <c r="AA23" s="105"/>
      <c r="AB23"/>
    </row>
    <row r="24" spans="2:28" s="31" customFormat="1" ht="20.45" customHeight="1" x14ac:dyDescent="0.25">
      <c r="B24" s="40" t="s">
        <v>520</v>
      </c>
      <c r="C24" s="105">
        <v>0</v>
      </c>
      <c r="D24" s="105">
        <v>0</v>
      </c>
      <c r="E24" s="105">
        <v>0</v>
      </c>
      <c r="F24" s="105" t="s">
        <v>123</v>
      </c>
      <c r="G24" s="105">
        <v>19678</v>
      </c>
      <c r="H24" s="105">
        <v>16470</v>
      </c>
      <c r="I24" s="105">
        <v>0</v>
      </c>
      <c r="J24" s="105">
        <v>0</v>
      </c>
      <c r="K24" s="105">
        <v>0</v>
      </c>
      <c r="L24" s="105">
        <v>0</v>
      </c>
      <c r="M24" s="105" t="s">
        <v>123</v>
      </c>
      <c r="N24" s="105" t="s">
        <v>123</v>
      </c>
      <c r="O24" s="105" t="s">
        <v>123</v>
      </c>
      <c r="P24" s="105" t="s">
        <v>123</v>
      </c>
      <c r="Q24" s="105" t="s">
        <v>123</v>
      </c>
      <c r="R24" s="105" t="s">
        <v>123</v>
      </c>
      <c r="S24" s="105">
        <v>1466</v>
      </c>
      <c r="T24" s="105">
        <v>51359</v>
      </c>
      <c r="U24" s="105">
        <v>98537</v>
      </c>
      <c r="V24" s="105">
        <v>138808</v>
      </c>
      <c r="W24" s="105">
        <v>59026</v>
      </c>
      <c r="X24" s="105">
        <v>231322</v>
      </c>
      <c r="Y24" s="105">
        <v>330743</v>
      </c>
      <c r="Z24" s="105" t="s">
        <v>123</v>
      </c>
      <c r="AA24" s="105" t="s">
        <v>123</v>
      </c>
      <c r="AB24"/>
    </row>
    <row r="25" spans="2:28" s="31" customFormat="1" ht="20.45" customHeight="1" x14ac:dyDescent="0.25">
      <c r="B25" s="40" t="s">
        <v>264</v>
      </c>
      <c r="C25" s="105">
        <v>354860</v>
      </c>
      <c r="D25" s="105">
        <v>340800</v>
      </c>
      <c r="E25" s="105">
        <v>340800</v>
      </c>
      <c r="F25" s="105">
        <v>371510</v>
      </c>
      <c r="G25" s="105">
        <v>456888</v>
      </c>
      <c r="H25" s="105">
        <v>526499</v>
      </c>
      <c r="I25" s="105">
        <v>515823</v>
      </c>
      <c r="J25" s="105">
        <v>340800</v>
      </c>
      <c r="K25" s="105">
        <v>531359</v>
      </c>
      <c r="L25" s="105">
        <v>854025</v>
      </c>
      <c r="M25" s="105">
        <v>1193429</v>
      </c>
      <c r="N25" s="105">
        <v>1164003</v>
      </c>
      <c r="O25" s="105">
        <v>458810</v>
      </c>
      <c r="P25" s="105">
        <v>1495598</v>
      </c>
      <c r="Q25" s="105">
        <v>1873276</v>
      </c>
      <c r="R25" s="105">
        <v>2579363</v>
      </c>
      <c r="S25" s="105">
        <v>267307</v>
      </c>
      <c r="T25" s="105">
        <v>704025</v>
      </c>
      <c r="U25" s="105">
        <v>1145019</v>
      </c>
      <c r="V25" s="105">
        <v>1590108</v>
      </c>
      <c r="W25" s="105">
        <v>836107</v>
      </c>
      <c r="X25" s="105">
        <v>448019</v>
      </c>
      <c r="Y25" s="105">
        <v>630993</v>
      </c>
      <c r="Z25" s="105">
        <v>714339</v>
      </c>
      <c r="AA25" s="105" t="s">
        <v>123</v>
      </c>
      <c r="AB25"/>
    </row>
    <row r="26" spans="2:28" s="31" customFormat="1" ht="20.45" customHeight="1" x14ac:dyDescent="0.25">
      <c r="B26" s="40" t="s">
        <v>518</v>
      </c>
      <c r="C26" s="105">
        <v>0</v>
      </c>
      <c r="D26" s="105">
        <v>0</v>
      </c>
      <c r="E26" s="105">
        <v>0</v>
      </c>
      <c r="F26" s="105"/>
      <c r="G26" s="105">
        <v>0</v>
      </c>
      <c r="H26" s="105" t="s">
        <v>123</v>
      </c>
      <c r="I26" s="105">
        <v>0</v>
      </c>
      <c r="J26" s="105">
        <v>0</v>
      </c>
      <c r="K26" s="105">
        <v>0</v>
      </c>
      <c r="L26" s="105">
        <v>0</v>
      </c>
      <c r="M26" s="105">
        <v>41742</v>
      </c>
      <c r="N26" s="105">
        <v>105020</v>
      </c>
      <c r="O26" s="105">
        <v>109584</v>
      </c>
      <c r="P26" s="105">
        <v>90526</v>
      </c>
      <c r="Q26" s="105">
        <v>91693</v>
      </c>
      <c r="R26" s="105">
        <v>128499</v>
      </c>
      <c r="S26" s="105">
        <v>109824</v>
      </c>
      <c r="T26" s="105">
        <v>6130</v>
      </c>
      <c r="U26" s="105" t="s">
        <v>123</v>
      </c>
      <c r="V26" s="105">
        <v>59032</v>
      </c>
      <c r="W26" s="105" t="s">
        <v>123</v>
      </c>
      <c r="X26" s="105" t="s">
        <v>123</v>
      </c>
      <c r="Y26" s="105"/>
      <c r="Z26" s="105" t="s">
        <v>123</v>
      </c>
      <c r="AA26" s="105" t="s">
        <v>123</v>
      </c>
      <c r="AB26"/>
    </row>
    <row r="27" spans="2:28" s="31" customFormat="1" ht="20.45" customHeight="1" x14ac:dyDescent="0.25">
      <c r="B27" s="40" t="s">
        <v>519</v>
      </c>
      <c r="C27" s="105">
        <v>0</v>
      </c>
      <c r="D27" s="105">
        <v>0</v>
      </c>
      <c r="E27" s="105">
        <v>0</v>
      </c>
      <c r="F27" s="105"/>
      <c r="G27" s="105">
        <v>0</v>
      </c>
      <c r="H27" s="105" t="s">
        <v>123</v>
      </c>
      <c r="I27" s="105">
        <v>0</v>
      </c>
      <c r="J27" s="105">
        <v>0</v>
      </c>
      <c r="K27" s="105">
        <v>0</v>
      </c>
      <c r="L27" s="105">
        <v>0</v>
      </c>
      <c r="M27" s="105" t="s">
        <v>123</v>
      </c>
      <c r="N27" s="105" t="s">
        <v>123</v>
      </c>
      <c r="O27" s="105">
        <v>705171</v>
      </c>
      <c r="P27" s="105">
        <v>672416</v>
      </c>
      <c r="Q27" s="105">
        <v>653967</v>
      </c>
      <c r="R27" s="105">
        <v>668691</v>
      </c>
      <c r="S27" s="105">
        <v>663719</v>
      </c>
      <c r="T27" s="105">
        <v>636292</v>
      </c>
      <c r="U27" s="105">
        <v>572490</v>
      </c>
      <c r="V27" s="105">
        <v>549513</v>
      </c>
      <c r="W27" s="105">
        <v>522988</v>
      </c>
      <c r="X27" s="105">
        <v>536155</v>
      </c>
      <c r="Y27" s="105">
        <v>515887</v>
      </c>
      <c r="Z27" s="105" t="s">
        <v>123</v>
      </c>
      <c r="AA27" s="105" t="s">
        <v>123</v>
      </c>
      <c r="AB27"/>
    </row>
    <row r="28" spans="2:28" s="31" customFormat="1" ht="20.45" customHeight="1" x14ac:dyDescent="0.25">
      <c r="B28" s="40" t="s">
        <v>265</v>
      </c>
      <c r="C28" s="105">
        <v>87945</v>
      </c>
      <c r="D28" s="105">
        <v>89111</v>
      </c>
      <c r="E28" s="105">
        <v>87747</v>
      </c>
      <c r="F28" s="105">
        <v>86030</v>
      </c>
      <c r="G28" s="105">
        <v>80026</v>
      </c>
      <c r="H28" s="105">
        <v>79228</v>
      </c>
      <c r="I28" s="105">
        <v>75011</v>
      </c>
      <c r="J28" s="105">
        <v>74821</v>
      </c>
      <c r="K28" s="105">
        <v>67870</v>
      </c>
      <c r="L28" s="105">
        <v>78532</v>
      </c>
      <c r="M28" s="105">
        <v>75788</v>
      </c>
      <c r="N28" s="105">
        <v>75495</v>
      </c>
      <c r="O28" s="105">
        <v>71676</v>
      </c>
      <c r="P28" s="105">
        <v>57438</v>
      </c>
      <c r="Q28" s="105">
        <v>29313</v>
      </c>
      <c r="R28" s="105">
        <v>38950</v>
      </c>
      <c r="S28" s="105">
        <v>50599</v>
      </c>
      <c r="T28" s="105">
        <v>61586</v>
      </c>
      <c r="U28" s="105">
        <v>71752</v>
      </c>
      <c r="V28" s="105">
        <v>35863</v>
      </c>
      <c r="W28" s="105">
        <v>44599</v>
      </c>
      <c r="X28" s="105">
        <v>47799</v>
      </c>
      <c r="Y28" s="105">
        <v>69862</v>
      </c>
      <c r="Z28" s="105">
        <v>76251</v>
      </c>
      <c r="AA28" s="105">
        <v>79962</v>
      </c>
      <c r="AB28"/>
    </row>
    <row r="29" spans="2:28" s="31" customFormat="1" ht="20.45" customHeight="1" x14ac:dyDescent="0.25">
      <c r="B29" s="41" t="s">
        <v>266</v>
      </c>
      <c r="C29" s="126">
        <v>835040</v>
      </c>
      <c r="D29" s="126">
        <v>411507</v>
      </c>
      <c r="E29" s="126">
        <v>455206</v>
      </c>
      <c r="F29" s="126">
        <v>446189</v>
      </c>
      <c r="G29" s="126">
        <v>639396</v>
      </c>
      <c r="H29" s="126">
        <v>565166</v>
      </c>
      <c r="I29" s="126">
        <v>389369</v>
      </c>
      <c r="J29" s="126">
        <v>460259</v>
      </c>
      <c r="K29" s="126">
        <v>599329</v>
      </c>
      <c r="L29" s="126">
        <v>485832</v>
      </c>
      <c r="M29" s="126">
        <v>465608</v>
      </c>
      <c r="N29" s="126">
        <v>474624</v>
      </c>
      <c r="O29" s="126">
        <v>525910</v>
      </c>
      <c r="P29" s="126">
        <v>423372</v>
      </c>
      <c r="Q29" s="126">
        <v>766965</v>
      </c>
      <c r="R29" s="126">
        <v>662617</v>
      </c>
      <c r="S29" s="126">
        <v>810231</v>
      </c>
      <c r="T29" s="126">
        <v>776275</v>
      </c>
      <c r="U29" s="126">
        <v>565454</v>
      </c>
      <c r="V29" s="126">
        <v>536925</v>
      </c>
      <c r="W29" s="126">
        <v>502641</v>
      </c>
      <c r="X29" s="126">
        <v>524795</v>
      </c>
      <c r="Y29" s="126">
        <v>463853</v>
      </c>
      <c r="Z29" s="126">
        <v>519698</v>
      </c>
      <c r="AA29" s="126">
        <v>407466</v>
      </c>
      <c r="AB29"/>
    </row>
    <row r="30" spans="2:28" s="31" customFormat="1" ht="20.45" customHeight="1" x14ac:dyDescent="0.25">
      <c r="B30" s="78" t="s">
        <v>224</v>
      </c>
      <c r="C30" s="127">
        <v>15478646</v>
      </c>
      <c r="D30" s="127">
        <v>14462505</v>
      </c>
      <c r="E30" s="127">
        <v>14883615</v>
      </c>
      <c r="F30" s="127">
        <v>13673082</v>
      </c>
      <c r="G30" s="127">
        <v>14603289</v>
      </c>
      <c r="H30" s="127">
        <v>14145808</v>
      </c>
      <c r="I30" s="127">
        <v>15595521</v>
      </c>
      <c r="J30" s="127">
        <v>13627251</v>
      </c>
      <c r="K30" s="127">
        <v>12847991</v>
      </c>
      <c r="L30" s="127">
        <v>13092816</v>
      </c>
      <c r="M30" s="127">
        <v>10715700</v>
      </c>
      <c r="N30" s="127">
        <v>10127642</v>
      </c>
      <c r="O30" s="127">
        <v>11021804</v>
      </c>
      <c r="P30" s="127">
        <v>11205178</v>
      </c>
      <c r="Q30" s="127">
        <v>11571685</v>
      </c>
      <c r="R30" s="127">
        <v>11192265</v>
      </c>
      <c r="S30" s="127">
        <v>9652870</v>
      </c>
      <c r="T30" s="127">
        <v>10687593</v>
      </c>
      <c r="U30" s="127">
        <v>10494484</v>
      </c>
      <c r="V30" s="127">
        <v>9547297</v>
      </c>
      <c r="W30" s="127">
        <v>9057956</v>
      </c>
      <c r="X30" s="127">
        <v>9690215</v>
      </c>
      <c r="Y30" s="127">
        <v>9078759</v>
      </c>
      <c r="Z30" s="127">
        <v>9053151</v>
      </c>
      <c r="AA30" s="127">
        <v>7755098</v>
      </c>
      <c r="AB30"/>
    </row>
    <row r="31" spans="2:28" s="31" customFormat="1" ht="20.45" customHeight="1" x14ac:dyDescent="0.25">
      <c r="B31" s="328"/>
      <c r="C31" s="330"/>
      <c r="D31" s="330"/>
      <c r="E31" s="330"/>
      <c r="F31" s="330"/>
      <c r="G31" s="330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/>
    </row>
    <row r="32" spans="2:28" s="31" customFormat="1" ht="20.45" customHeight="1" x14ac:dyDescent="0.25">
      <c r="B32" s="78" t="s">
        <v>239</v>
      </c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/>
    </row>
    <row r="33" spans="2:28" s="31" customFormat="1" ht="20.45" customHeight="1" x14ac:dyDescent="0.25">
      <c r="B33" s="40" t="s">
        <v>255</v>
      </c>
      <c r="C33" s="105">
        <v>165931</v>
      </c>
      <c r="D33" s="105">
        <v>148247</v>
      </c>
      <c r="E33" s="105">
        <v>143177</v>
      </c>
      <c r="F33" s="105">
        <v>128466</v>
      </c>
      <c r="G33" s="105">
        <v>113732</v>
      </c>
      <c r="H33" s="105">
        <v>171893</v>
      </c>
      <c r="I33" s="105">
        <v>203613</v>
      </c>
      <c r="J33" s="105">
        <v>181077</v>
      </c>
      <c r="K33" s="105">
        <v>115444</v>
      </c>
      <c r="L33" s="105">
        <v>90360</v>
      </c>
      <c r="M33" s="105">
        <v>36251</v>
      </c>
      <c r="N33" s="105">
        <v>46129</v>
      </c>
      <c r="O33" s="105">
        <v>47104</v>
      </c>
      <c r="P33" s="105">
        <v>65360</v>
      </c>
      <c r="Q33" s="105">
        <v>67004</v>
      </c>
      <c r="R33" s="105">
        <v>57331</v>
      </c>
      <c r="S33" s="105">
        <v>84310</v>
      </c>
      <c r="T33" s="105">
        <v>204623</v>
      </c>
      <c r="U33" s="105">
        <v>183297</v>
      </c>
      <c r="V33" s="105">
        <v>159566</v>
      </c>
      <c r="W33" s="105">
        <v>124788</v>
      </c>
      <c r="X33" s="105">
        <v>291189</v>
      </c>
      <c r="Y33" s="105">
        <v>277068</v>
      </c>
      <c r="Z33" s="105">
        <v>286900</v>
      </c>
      <c r="AA33" s="105">
        <v>175777</v>
      </c>
      <c r="AB33"/>
    </row>
    <row r="34" spans="2:28" s="31" customFormat="1" ht="20.45" customHeight="1" x14ac:dyDescent="0.25">
      <c r="B34" s="40" t="s">
        <v>260</v>
      </c>
      <c r="C34" s="105">
        <v>16527380</v>
      </c>
      <c r="D34" s="105">
        <v>16413688</v>
      </c>
      <c r="E34" s="105">
        <v>12429018</v>
      </c>
      <c r="F34" s="105">
        <v>12516709</v>
      </c>
      <c r="G34" s="105">
        <v>12606768</v>
      </c>
      <c r="H34" s="105">
        <v>9402752</v>
      </c>
      <c r="I34" s="105">
        <v>9339029</v>
      </c>
      <c r="J34" s="105">
        <v>6985556</v>
      </c>
      <c r="K34" s="105">
        <v>8912088</v>
      </c>
      <c r="L34" s="105">
        <v>7201431</v>
      </c>
      <c r="M34" s="105">
        <v>10943728</v>
      </c>
      <c r="N34" s="105">
        <v>10879296</v>
      </c>
      <c r="O34" s="105">
        <v>9187833</v>
      </c>
      <c r="P34" s="105">
        <v>9624001</v>
      </c>
      <c r="Q34" s="105">
        <v>10180253</v>
      </c>
      <c r="R34" s="105">
        <v>10181636</v>
      </c>
      <c r="S34" s="105">
        <v>8728364</v>
      </c>
      <c r="T34" s="105">
        <v>9898830</v>
      </c>
      <c r="U34" s="105">
        <v>9781813</v>
      </c>
      <c r="V34" s="105">
        <v>11909610</v>
      </c>
      <c r="W34" s="105">
        <v>13037225</v>
      </c>
      <c r="X34" s="105">
        <v>12961243</v>
      </c>
      <c r="Y34" s="105">
        <v>13733097</v>
      </c>
      <c r="Z34" s="105">
        <v>12860765</v>
      </c>
      <c r="AA34" s="105">
        <v>12693502</v>
      </c>
      <c r="AB34"/>
    </row>
    <row r="35" spans="2:28" s="31" customFormat="1" ht="20.45" customHeight="1" x14ac:dyDescent="0.25">
      <c r="B35" s="40" t="s">
        <v>257</v>
      </c>
      <c r="C35" s="105">
        <v>493215</v>
      </c>
      <c r="D35" s="105">
        <v>491736</v>
      </c>
      <c r="E35" s="105">
        <v>485480</v>
      </c>
      <c r="F35" s="105">
        <v>487885</v>
      </c>
      <c r="G35" s="105">
        <v>499473</v>
      </c>
      <c r="H35" s="105">
        <v>496253</v>
      </c>
      <c r="I35" s="105">
        <v>488570</v>
      </c>
      <c r="J35" s="105">
        <v>357220</v>
      </c>
      <c r="K35" s="105">
        <v>357899</v>
      </c>
      <c r="L35" s="105">
        <v>361973</v>
      </c>
      <c r="M35" s="105">
        <v>361977</v>
      </c>
      <c r="N35" s="105">
        <v>369686</v>
      </c>
      <c r="O35" s="105">
        <v>370279</v>
      </c>
      <c r="P35" s="105">
        <v>370168</v>
      </c>
      <c r="Q35" s="105">
        <v>364289</v>
      </c>
      <c r="R35" s="105">
        <v>364378</v>
      </c>
      <c r="S35" s="105">
        <v>350819</v>
      </c>
      <c r="T35" s="105">
        <v>341689</v>
      </c>
      <c r="U35" s="105">
        <v>313918</v>
      </c>
      <c r="V35" s="105">
        <v>305041</v>
      </c>
      <c r="W35" s="105">
        <v>261465</v>
      </c>
      <c r="X35" s="105">
        <v>262745</v>
      </c>
      <c r="Y35" s="105"/>
      <c r="Z35" s="105">
        <v>671</v>
      </c>
      <c r="AA35" s="105">
        <v>671</v>
      </c>
      <c r="AB35"/>
    </row>
    <row r="36" spans="2:28" s="31" customFormat="1" ht="20.45" customHeight="1" x14ac:dyDescent="0.25">
      <c r="B36" s="40" t="s">
        <v>267</v>
      </c>
      <c r="C36" s="105">
        <v>1560931</v>
      </c>
      <c r="D36" s="105">
        <v>1569412</v>
      </c>
      <c r="E36" s="105">
        <v>1415200</v>
      </c>
      <c r="F36" s="105">
        <v>1421542</v>
      </c>
      <c r="G36" s="105">
        <v>1512311</v>
      </c>
      <c r="H36" s="105">
        <v>1543290</v>
      </c>
      <c r="I36" s="105">
        <v>1651323</v>
      </c>
      <c r="J36" s="105">
        <v>1198502</v>
      </c>
      <c r="K36" s="105">
        <v>1173827</v>
      </c>
      <c r="L36" s="105">
        <v>1112162</v>
      </c>
      <c r="M36" s="105">
        <v>1017814</v>
      </c>
      <c r="N36" s="105">
        <v>975392</v>
      </c>
      <c r="O36" s="105">
        <v>915565</v>
      </c>
      <c r="P36" s="105">
        <v>932235</v>
      </c>
      <c r="Q36" s="105">
        <v>809625</v>
      </c>
      <c r="R36" s="105">
        <v>839713</v>
      </c>
      <c r="S36" s="105">
        <v>941956</v>
      </c>
      <c r="T36" s="105">
        <v>962255</v>
      </c>
      <c r="U36" s="105">
        <v>940300</v>
      </c>
      <c r="V36" s="105">
        <v>991293</v>
      </c>
      <c r="W36" s="105">
        <v>792422</v>
      </c>
      <c r="X36" s="105">
        <v>1040003</v>
      </c>
      <c r="Y36" s="105">
        <v>684661</v>
      </c>
      <c r="Z36" s="105">
        <v>753718</v>
      </c>
      <c r="AA36" s="105">
        <v>575642</v>
      </c>
      <c r="AB36"/>
    </row>
    <row r="37" spans="2:28" s="31" customFormat="1" ht="20.45" customHeight="1" x14ac:dyDescent="0.25">
      <c r="B37" s="40" t="s">
        <v>186</v>
      </c>
      <c r="C37" s="105">
        <v>2161583</v>
      </c>
      <c r="D37" s="105">
        <v>2242991</v>
      </c>
      <c r="E37" s="105">
        <v>2001458</v>
      </c>
      <c r="F37" s="105">
        <v>1959945</v>
      </c>
      <c r="G37" s="105">
        <v>1920017</v>
      </c>
      <c r="H37" s="105">
        <v>1853043</v>
      </c>
      <c r="I37" s="105">
        <v>1766616</v>
      </c>
      <c r="J37" s="105">
        <v>1751503</v>
      </c>
      <c r="K37" s="105">
        <v>2264265</v>
      </c>
      <c r="L37" s="105">
        <v>2199913</v>
      </c>
      <c r="M37" s="105">
        <v>2169803</v>
      </c>
      <c r="N37" s="105">
        <v>2111240</v>
      </c>
      <c r="O37" s="105">
        <v>2059993</v>
      </c>
      <c r="P37" s="105">
        <v>2029021</v>
      </c>
      <c r="Q37" s="105">
        <v>2012091</v>
      </c>
      <c r="R37" s="105">
        <v>3356954</v>
      </c>
      <c r="S37" s="105">
        <v>1937588</v>
      </c>
      <c r="T37" s="105">
        <v>1888972</v>
      </c>
      <c r="U37" s="105">
        <v>1879114</v>
      </c>
      <c r="V37" s="105">
        <v>1884702</v>
      </c>
      <c r="W37" s="105">
        <v>1867263</v>
      </c>
      <c r="X37" s="105">
        <v>1892437</v>
      </c>
      <c r="Y37" s="105">
        <v>1883672</v>
      </c>
      <c r="Z37" s="105">
        <v>1864956</v>
      </c>
      <c r="AA37" s="105">
        <v>1877095</v>
      </c>
      <c r="AB37"/>
    </row>
    <row r="38" spans="2:28" s="31" customFormat="1" ht="20.45" customHeight="1" x14ac:dyDescent="0.25">
      <c r="B38" s="40" t="s">
        <v>263</v>
      </c>
      <c r="C38" s="105">
        <v>1673866</v>
      </c>
      <c r="D38" s="105">
        <v>1672414</v>
      </c>
      <c r="E38" s="105">
        <v>4036669</v>
      </c>
      <c r="F38" s="105">
        <v>4117758</v>
      </c>
      <c r="G38" s="105">
        <v>4082136</v>
      </c>
      <c r="H38" s="105">
        <v>4072608</v>
      </c>
      <c r="I38" s="105">
        <v>5217152</v>
      </c>
      <c r="J38" s="105">
        <v>5173353</v>
      </c>
      <c r="K38" s="105">
        <v>5152774</v>
      </c>
      <c r="L38" s="105">
        <v>5087975</v>
      </c>
      <c r="M38" s="105">
        <v>5325007</v>
      </c>
      <c r="N38" s="105">
        <v>5249788</v>
      </c>
      <c r="O38" s="105">
        <v>5223476</v>
      </c>
      <c r="P38" s="105">
        <v>5303538</v>
      </c>
      <c r="Q38" s="105">
        <v>5984278</v>
      </c>
      <c r="R38" s="105">
        <v>5944240</v>
      </c>
      <c r="S38" s="105">
        <v>5908924</v>
      </c>
      <c r="T38" s="105">
        <v>5857941</v>
      </c>
      <c r="U38" s="105">
        <v>6583022</v>
      </c>
      <c r="V38" s="105">
        <v>6569887</v>
      </c>
      <c r="W38" s="105">
        <v>6555131</v>
      </c>
      <c r="X38" s="105">
        <v>6538496</v>
      </c>
      <c r="Y38" s="105">
        <v>6513541</v>
      </c>
      <c r="Z38" s="105">
        <v>6513321</v>
      </c>
      <c r="AA38" s="105">
        <v>6453328</v>
      </c>
      <c r="AB38"/>
    </row>
    <row r="39" spans="2:28" s="31" customFormat="1" ht="20.45" customHeight="1" x14ac:dyDescent="0.25">
      <c r="B39" s="40" t="s">
        <v>603</v>
      </c>
      <c r="C39" s="105">
        <v>623926</v>
      </c>
      <c r="D39" s="105">
        <v>834441</v>
      </c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/>
    </row>
    <row r="40" spans="2:28" s="31" customFormat="1" ht="20.45" customHeight="1" x14ac:dyDescent="0.25">
      <c r="B40" s="40" t="s">
        <v>520</v>
      </c>
      <c r="C40" s="105">
        <v>0</v>
      </c>
      <c r="D40" s="105">
        <v>0</v>
      </c>
      <c r="E40" s="105">
        <v>0</v>
      </c>
      <c r="F40" s="105"/>
      <c r="G40" s="105">
        <v>0</v>
      </c>
      <c r="H40" s="105" t="s">
        <v>123</v>
      </c>
      <c r="I40" s="105">
        <v>0</v>
      </c>
      <c r="J40" s="105">
        <v>0</v>
      </c>
      <c r="K40" s="105">
        <v>0</v>
      </c>
      <c r="L40" s="105">
        <v>0</v>
      </c>
      <c r="M40" s="105" t="s">
        <v>123</v>
      </c>
      <c r="N40" s="105" t="s">
        <v>123</v>
      </c>
      <c r="O40" s="105" t="s">
        <v>123</v>
      </c>
      <c r="P40" s="105" t="s">
        <v>123</v>
      </c>
      <c r="Q40" s="105">
        <v>271196</v>
      </c>
      <c r="R40" s="105">
        <v>270951</v>
      </c>
      <c r="S40" s="105" t="s">
        <v>123</v>
      </c>
      <c r="T40" s="105" t="s">
        <v>123</v>
      </c>
      <c r="U40" s="105" t="s">
        <v>123</v>
      </c>
      <c r="V40" s="105" t="s">
        <v>123</v>
      </c>
      <c r="W40" s="105" t="s">
        <v>123</v>
      </c>
      <c r="X40" s="105" t="s">
        <v>123</v>
      </c>
      <c r="Y40" s="105">
        <v>633</v>
      </c>
      <c r="Z40" s="105" t="s">
        <v>123</v>
      </c>
      <c r="AA40" s="105" t="s">
        <v>123</v>
      </c>
      <c r="AB40"/>
    </row>
    <row r="41" spans="2:28" s="31" customFormat="1" ht="20.45" customHeight="1" x14ac:dyDescent="0.25">
      <c r="B41" s="40" t="s">
        <v>264</v>
      </c>
      <c r="C41" s="105">
        <v>147305</v>
      </c>
      <c r="D41" s="105">
        <v>150957</v>
      </c>
      <c r="E41" s="105">
        <v>154677</v>
      </c>
      <c r="F41" s="105">
        <v>158531</v>
      </c>
      <c r="G41" s="105">
        <v>162699</v>
      </c>
      <c r="H41" s="105">
        <v>166089</v>
      </c>
      <c r="I41" s="105">
        <v>170374</v>
      </c>
      <c r="J41" s="105">
        <v>277055</v>
      </c>
      <c r="K41" s="105">
        <v>683208</v>
      </c>
      <c r="L41" s="105">
        <v>664275</v>
      </c>
      <c r="M41" s="105">
        <v>633547</v>
      </c>
      <c r="N41" s="105">
        <v>607684</v>
      </c>
      <c r="O41" s="105">
        <v>1873038</v>
      </c>
      <c r="P41" s="105">
        <v>1808074</v>
      </c>
      <c r="Q41" s="105">
        <v>1723626</v>
      </c>
      <c r="R41" s="105">
        <v>213869</v>
      </c>
      <c r="S41" s="105">
        <v>2366849</v>
      </c>
      <c r="T41" s="105">
        <v>2318910</v>
      </c>
      <c r="U41" s="105">
        <v>2262966</v>
      </c>
      <c r="V41" s="105">
        <v>2233992</v>
      </c>
      <c r="W41" s="105">
        <v>3023426</v>
      </c>
      <c r="X41" s="105">
        <v>3569837</v>
      </c>
      <c r="Y41" s="105">
        <v>3535250</v>
      </c>
      <c r="Z41" s="105">
        <v>3522442</v>
      </c>
      <c r="AA41" s="105">
        <v>4217114</v>
      </c>
      <c r="AB41"/>
    </row>
    <row r="42" spans="2:28" s="31" customFormat="1" ht="20.45" customHeight="1" x14ac:dyDescent="0.25">
      <c r="B42" s="276" t="s">
        <v>604</v>
      </c>
      <c r="C42" s="105">
        <v>0</v>
      </c>
      <c r="D42" s="105">
        <v>0</v>
      </c>
      <c r="E42" s="105">
        <v>0</v>
      </c>
      <c r="F42" s="105"/>
      <c r="G42" s="105">
        <v>0</v>
      </c>
      <c r="H42" s="105" t="s">
        <v>123</v>
      </c>
      <c r="I42" s="105">
        <v>0</v>
      </c>
      <c r="J42" s="105">
        <v>0</v>
      </c>
      <c r="K42" s="105">
        <v>0</v>
      </c>
      <c r="L42" s="105">
        <v>0</v>
      </c>
      <c r="M42" s="105" t="s">
        <v>123</v>
      </c>
      <c r="N42" s="105" t="s">
        <v>123</v>
      </c>
      <c r="O42" s="105" t="s">
        <v>123</v>
      </c>
      <c r="P42" s="105" t="s">
        <v>123</v>
      </c>
      <c r="Q42" s="105" t="s">
        <v>123</v>
      </c>
      <c r="R42" s="105" t="s">
        <v>123</v>
      </c>
      <c r="S42" s="105" t="s">
        <v>123</v>
      </c>
      <c r="T42" s="105" t="s">
        <v>123</v>
      </c>
      <c r="U42" s="105" t="s">
        <v>123</v>
      </c>
      <c r="V42" s="105" t="s">
        <v>123</v>
      </c>
      <c r="W42" s="105" t="s">
        <v>123</v>
      </c>
      <c r="X42" s="105" t="s">
        <v>123</v>
      </c>
      <c r="Y42" s="105" t="s">
        <v>157</v>
      </c>
      <c r="Z42" s="105">
        <v>505641</v>
      </c>
      <c r="AA42" s="105">
        <v>503653</v>
      </c>
      <c r="AB42"/>
    </row>
    <row r="43" spans="2:28" s="31" customFormat="1" ht="20.45" customHeight="1" x14ac:dyDescent="0.25">
      <c r="B43" s="40" t="s">
        <v>265</v>
      </c>
      <c r="C43" s="105">
        <v>312912</v>
      </c>
      <c r="D43" s="105">
        <v>328118</v>
      </c>
      <c r="E43" s="105">
        <v>336534</v>
      </c>
      <c r="F43" s="105">
        <v>340262</v>
      </c>
      <c r="G43" s="105">
        <v>337002</v>
      </c>
      <c r="H43" s="105">
        <v>349972</v>
      </c>
      <c r="I43" s="105">
        <v>344353</v>
      </c>
      <c r="J43" s="105">
        <v>354235</v>
      </c>
      <c r="K43" s="105">
        <v>355287</v>
      </c>
      <c r="L43" s="105">
        <v>354404</v>
      </c>
      <c r="M43" s="105">
        <v>333422</v>
      </c>
      <c r="N43" s="105">
        <v>340578</v>
      </c>
      <c r="O43" s="105">
        <v>334048</v>
      </c>
      <c r="P43" s="105">
        <v>297195</v>
      </c>
      <c r="Q43" s="105">
        <v>215402</v>
      </c>
      <c r="R43" s="105">
        <v>183666</v>
      </c>
      <c r="S43" s="105">
        <v>180596</v>
      </c>
      <c r="T43" s="105">
        <v>182437</v>
      </c>
      <c r="U43" s="105">
        <v>183064</v>
      </c>
      <c r="V43" s="105">
        <v>169101</v>
      </c>
      <c r="W43" s="105">
        <v>173390</v>
      </c>
      <c r="X43" s="105">
        <v>178704</v>
      </c>
      <c r="Y43" s="105">
        <v>175158</v>
      </c>
      <c r="Z43" s="105">
        <v>180000</v>
      </c>
      <c r="AA43" s="105">
        <v>191780</v>
      </c>
      <c r="AB43"/>
    </row>
    <row r="44" spans="2:28" s="31" customFormat="1" ht="20.45" customHeight="1" x14ac:dyDescent="0.25">
      <c r="B44" s="41" t="s">
        <v>266</v>
      </c>
      <c r="C44" s="126">
        <v>135222</v>
      </c>
      <c r="D44" s="126">
        <v>131864</v>
      </c>
      <c r="E44" s="126">
        <v>129656</v>
      </c>
      <c r="F44" s="126">
        <v>128189</v>
      </c>
      <c r="G44" s="126">
        <v>144264</v>
      </c>
      <c r="H44" s="126">
        <v>142049</v>
      </c>
      <c r="I44" s="126">
        <v>164964</v>
      </c>
      <c r="J44" s="126">
        <v>157397</v>
      </c>
      <c r="K44" s="126">
        <v>159093</v>
      </c>
      <c r="L44" s="126">
        <v>179578</v>
      </c>
      <c r="M44" s="126">
        <v>194213</v>
      </c>
      <c r="N44" s="126">
        <v>220994</v>
      </c>
      <c r="O44" s="126">
        <v>254790</v>
      </c>
      <c r="P44" s="126">
        <v>252801</v>
      </c>
      <c r="Q44" s="126">
        <v>235385</v>
      </c>
      <c r="R44" s="126">
        <v>248000</v>
      </c>
      <c r="S44" s="126">
        <v>242488</v>
      </c>
      <c r="T44" s="126">
        <v>240793</v>
      </c>
      <c r="U44" s="126">
        <v>227333</v>
      </c>
      <c r="V44" s="126">
        <v>222757</v>
      </c>
      <c r="W44" s="126">
        <v>218161</v>
      </c>
      <c r="X44" s="126">
        <v>180863</v>
      </c>
      <c r="Y44" s="126">
        <v>142077</v>
      </c>
      <c r="Z44" s="126">
        <v>116513</v>
      </c>
      <c r="AA44" s="126">
        <v>104510</v>
      </c>
      <c r="AB44"/>
    </row>
    <row r="45" spans="2:28" ht="20.25" customHeight="1" x14ac:dyDescent="0.25">
      <c r="B45" s="78" t="s">
        <v>251</v>
      </c>
      <c r="C45" s="127">
        <v>23802271</v>
      </c>
      <c r="D45" s="127">
        <v>23983868</v>
      </c>
      <c r="E45" s="127">
        <v>21131869</v>
      </c>
      <c r="F45" s="127">
        <v>21259287</v>
      </c>
      <c r="G45" s="127">
        <v>21378402</v>
      </c>
      <c r="H45" s="127">
        <v>18197949</v>
      </c>
      <c r="I45" s="127">
        <v>19345994</v>
      </c>
      <c r="J45" s="127">
        <v>16435898</v>
      </c>
      <c r="K45" s="127">
        <v>19173885</v>
      </c>
      <c r="L45" s="127">
        <v>17252071</v>
      </c>
      <c r="M45" s="127">
        <v>21015762</v>
      </c>
      <c r="N45" s="127">
        <v>20800787</v>
      </c>
      <c r="O45" s="127">
        <v>20266126</v>
      </c>
      <c r="P45" s="127">
        <v>20682393</v>
      </c>
      <c r="Q45" s="127">
        <v>21863149</v>
      </c>
      <c r="R45" s="127">
        <v>21660738</v>
      </c>
      <c r="S45" s="127">
        <v>20741894</v>
      </c>
      <c r="T45" s="127">
        <v>21896450</v>
      </c>
      <c r="U45" s="127">
        <v>22354827</v>
      </c>
      <c r="V45" s="127">
        <v>24445949</v>
      </c>
      <c r="W45" s="127">
        <v>26053271</v>
      </c>
      <c r="X45" s="127">
        <v>26915517</v>
      </c>
      <c r="Y45" s="127">
        <v>26945157</v>
      </c>
      <c r="Z45" s="127">
        <v>26604927</v>
      </c>
      <c r="AA45" s="127">
        <v>26793072</v>
      </c>
    </row>
    <row r="46" spans="2:28" ht="20.25" customHeight="1" x14ac:dyDescent="0.25">
      <c r="B46" s="78" t="s">
        <v>253</v>
      </c>
      <c r="C46" s="127">
        <v>39280917</v>
      </c>
      <c r="D46" s="127">
        <v>38446373</v>
      </c>
      <c r="E46" s="127">
        <v>36015484</v>
      </c>
      <c r="F46" s="127">
        <v>34932369</v>
      </c>
      <c r="G46" s="127">
        <v>35981691</v>
      </c>
      <c r="H46" s="127">
        <v>32343757</v>
      </c>
      <c r="I46" s="127">
        <v>34941515</v>
      </c>
      <c r="J46" s="127">
        <v>30063149</v>
      </c>
      <c r="K46" s="127">
        <v>32021876</v>
      </c>
      <c r="L46" s="127">
        <v>30344887</v>
      </c>
      <c r="M46" s="127">
        <v>31731462</v>
      </c>
      <c r="N46" s="127">
        <v>30928429</v>
      </c>
      <c r="O46" s="127">
        <v>31287930</v>
      </c>
      <c r="P46" s="127">
        <v>31887571</v>
      </c>
      <c r="Q46" s="127">
        <v>33434834</v>
      </c>
      <c r="R46" s="127">
        <v>32853003</v>
      </c>
      <c r="S46" s="127">
        <v>30394764</v>
      </c>
      <c r="T46" s="127">
        <v>32584043</v>
      </c>
      <c r="U46" s="127">
        <v>32849311</v>
      </c>
      <c r="V46" s="127">
        <v>33993246</v>
      </c>
      <c r="W46" s="127">
        <v>35111227</v>
      </c>
      <c r="X46" s="127">
        <v>36605732</v>
      </c>
      <c r="Y46" s="127">
        <v>36023916</v>
      </c>
      <c r="Z46" s="127">
        <v>35658078</v>
      </c>
      <c r="AA46" s="127">
        <v>34548170</v>
      </c>
    </row>
    <row r="47" spans="2:28" ht="20.25" customHeight="1" x14ac:dyDescent="0.25">
      <c r="B47" s="78"/>
      <c r="C47" s="105"/>
      <c r="D47" s="105"/>
      <c r="E47" s="105"/>
      <c r="F47" s="105"/>
      <c r="G47" s="105"/>
      <c r="H47" s="105"/>
      <c r="I47" s="105"/>
      <c r="J47" s="105"/>
      <c r="K47" s="105"/>
      <c r="L47" s="105"/>
      <c r="M47" s="105"/>
      <c r="N47" s="105"/>
      <c r="O47" s="105"/>
      <c r="P47" s="105"/>
      <c r="Q47" s="105"/>
      <c r="R47" s="105"/>
      <c r="S47" s="105"/>
      <c r="T47" s="105"/>
      <c r="U47" s="105"/>
      <c r="V47" s="105"/>
      <c r="W47" s="105"/>
      <c r="X47" s="105"/>
      <c r="Y47" s="105"/>
      <c r="Z47" s="105"/>
      <c r="AA47" s="105"/>
    </row>
    <row r="48" spans="2:28" ht="20.25" customHeight="1" x14ac:dyDescent="0.25">
      <c r="B48" s="81" t="s">
        <v>268</v>
      </c>
      <c r="C48" s="105"/>
      <c r="D48" s="105"/>
      <c r="E48" s="105"/>
      <c r="F48" s="105"/>
      <c r="G48" s="105"/>
      <c r="H48" s="105"/>
      <c r="I48" s="105"/>
      <c r="J48" s="105"/>
      <c r="K48" s="105"/>
      <c r="L48" s="105"/>
      <c r="M48" s="105"/>
      <c r="N48" s="105"/>
      <c r="O48" s="105"/>
      <c r="P48" s="105"/>
      <c r="Q48" s="105"/>
      <c r="R48" s="105"/>
      <c r="S48" s="105"/>
      <c r="T48" s="105"/>
      <c r="U48" s="105"/>
      <c r="V48" s="105"/>
      <c r="W48" s="105"/>
      <c r="X48" s="105"/>
      <c r="Y48" s="105"/>
      <c r="Z48" s="105"/>
      <c r="AA48" s="105"/>
    </row>
    <row r="49" spans="2:27" ht="18" customHeight="1" x14ac:dyDescent="0.25">
      <c r="B49" s="40" t="s">
        <v>269</v>
      </c>
      <c r="C49" s="105">
        <v>14308909</v>
      </c>
      <c r="D49" s="105">
        <v>14308909</v>
      </c>
      <c r="E49" s="105">
        <v>14308909</v>
      </c>
      <c r="F49" s="105">
        <v>14308909</v>
      </c>
      <c r="G49" s="105">
        <v>14308909</v>
      </c>
      <c r="H49" s="105">
        <v>14308909</v>
      </c>
      <c r="I49" s="105">
        <v>14308909</v>
      </c>
      <c r="J49" s="105">
        <v>14308909</v>
      </c>
      <c r="K49" s="105">
        <v>11006853</v>
      </c>
      <c r="L49" s="105">
        <v>11006853</v>
      </c>
      <c r="M49" s="105">
        <v>11006853</v>
      </c>
      <c r="N49" s="105">
        <v>11006853</v>
      </c>
      <c r="O49" s="105">
        <v>11006853</v>
      </c>
      <c r="P49" s="105">
        <v>11006853</v>
      </c>
      <c r="Q49" s="105">
        <v>11006853</v>
      </c>
      <c r="R49" s="105">
        <v>11006853</v>
      </c>
      <c r="S49" s="105">
        <v>8466810</v>
      </c>
      <c r="T49" s="105">
        <v>8466810</v>
      </c>
      <c r="U49" s="105">
        <v>8466810</v>
      </c>
      <c r="V49" s="105">
        <v>8466810</v>
      </c>
      <c r="W49" s="105">
        <v>7593763</v>
      </c>
      <c r="X49" s="105">
        <v>7593763</v>
      </c>
      <c r="Y49" s="105">
        <v>7593763</v>
      </c>
      <c r="Z49" s="105">
        <v>7293763</v>
      </c>
      <c r="AA49" s="105">
        <v>7293763</v>
      </c>
    </row>
    <row r="50" spans="2:27" x14ac:dyDescent="0.25">
      <c r="B50" s="40" t="s">
        <v>270</v>
      </c>
      <c r="C50" s="105">
        <v>393093</v>
      </c>
      <c r="D50" s="105">
        <v>393093</v>
      </c>
      <c r="E50" s="105">
        <v>393093</v>
      </c>
      <c r="F50" s="105">
        <v>393093</v>
      </c>
      <c r="G50" s="105">
        <v>393093</v>
      </c>
      <c r="H50" s="105">
        <v>393093</v>
      </c>
      <c r="I50" s="105">
        <v>393093</v>
      </c>
      <c r="J50" s="105">
        <v>393093</v>
      </c>
      <c r="K50" s="105">
        <v>2249721</v>
      </c>
      <c r="L50" s="105">
        <v>2249721</v>
      </c>
      <c r="M50" s="105">
        <v>2249721</v>
      </c>
      <c r="N50" s="105">
        <v>2249721</v>
      </c>
      <c r="O50" s="105">
        <v>2249721</v>
      </c>
      <c r="P50" s="105">
        <v>2249721</v>
      </c>
      <c r="Q50" s="105">
        <v>2249721</v>
      </c>
      <c r="R50" s="105">
        <v>2249721</v>
      </c>
      <c r="S50" s="105">
        <v>2249721</v>
      </c>
      <c r="T50" s="105">
        <v>2249721</v>
      </c>
      <c r="U50" s="105">
        <v>2249721</v>
      </c>
      <c r="V50" s="105">
        <v>2249721</v>
      </c>
      <c r="W50" s="105">
        <v>2249721</v>
      </c>
      <c r="X50" s="105">
        <v>2249721</v>
      </c>
      <c r="Y50" s="105">
        <v>2249721</v>
      </c>
      <c r="Z50" s="105">
        <v>2249721</v>
      </c>
      <c r="AA50" s="105">
        <v>2249721</v>
      </c>
    </row>
    <row r="51" spans="2:27" x14ac:dyDescent="0.25">
      <c r="B51" s="40" t="s">
        <v>271</v>
      </c>
      <c r="C51" s="105">
        <v>14217595</v>
      </c>
      <c r="D51" s="105">
        <v>14217595</v>
      </c>
      <c r="E51" s="105">
        <v>13575648</v>
      </c>
      <c r="F51" s="105">
        <v>13575648</v>
      </c>
      <c r="G51" s="105">
        <v>13575648</v>
      </c>
      <c r="H51" s="105">
        <v>13575648</v>
      </c>
      <c r="I51" s="105">
        <v>10175461</v>
      </c>
      <c r="J51" s="105">
        <v>11595308</v>
      </c>
      <c r="K51" s="105">
        <v>13040736</v>
      </c>
      <c r="L51" s="105">
        <v>13040736</v>
      </c>
      <c r="M51" s="105">
        <v>10394823</v>
      </c>
      <c r="N51" s="105">
        <v>10394823</v>
      </c>
      <c r="O51" s="105">
        <v>10394823</v>
      </c>
      <c r="P51" s="105">
        <v>10394823</v>
      </c>
      <c r="Q51" s="105">
        <v>8408051</v>
      </c>
      <c r="R51" s="105">
        <v>8408051</v>
      </c>
      <c r="S51" s="105">
        <v>10703094</v>
      </c>
      <c r="T51" s="105">
        <v>10948094</v>
      </c>
      <c r="U51" s="105">
        <v>9187558</v>
      </c>
      <c r="V51" s="105">
        <v>9187558</v>
      </c>
      <c r="W51" s="105">
        <v>10060605</v>
      </c>
      <c r="X51" s="105">
        <v>10060605</v>
      </c>
      <c r="Y51" s="105">
        <v>8450928</v>
      </c>
      <c r="Z51" s="105">
        <v>8750928</v>
      </c>
      <c r="AA51" s="105">
        <v>8750928</v>
      </c>
    </row>
    <row r="52" spans="2:27" x14ac:dyDescent="0.25">
      <c r="B52" s="40" t="s">
        <v>272</v>
      </c>
      <c r="C52" s="105">
        <v>-355704</v>
      </c>
      <c r="D52" s="105">
        <v>-343217</v>
      </c>
      <c r="E52" s="105">
        <v>-838522</v>
      </c>
      <c r="F52" s="105">
        <v>-898517</v>
      </c>
      <c r="G52" s="105">
        <v>-862876</v>
      </c>
      <c r="H52" s="105">
        <v>-899864</v>
      </c>
      <c r="I52" s="105">
        <v>-1664663</v>
      </c>
      <c r="J52" s="105">
        <v>-1661128</v>
      </c>
      <c r="K52" s="105">
        <v>-1658106</v>
      </c>
      <c r="L52" s="105">
        <v>-1648075</v>
      </c>
      <c r="M52" s="105">
        <v>-1836868</v>
      </c>
      <c r="N52" s="105">
        <v>-1833851</v>
      </c>
      <c r="O52" s="128">
        <v>-1836916</v>
      </c>
      <c r="P52" s="128">
        <v>-1874041</v>
      </c>
      <c r="Q52" s="128">
        <v>-2217950</v>
      </c>
      <c r="R52" s="128">
        <v>-2214579</v>
      </c>
      <c r="S52" s="128">
        <v>-2211204</v>
      </c>
      <c r="T52" s="128">
        <v>-2208214</v>
      </c>
      <c r="U52" s="128">
        <v>-2442246</v>
      </c>
      <c r="V52" s="128">
        <v>-2438406</v>
      </c>
      <c r="W52" s="128">
        <v>-2435407</v>
      </c>
      <c r="X52" s="128">
        <v>-2431423</v>
      </c>
      <c r="Y52" s="128">
        <v>-2420179</v>
      </c>
      <c r="Z52" s="128">
        <v>-2415245</v>
      </c>
      <c r="AA52" s="128">
        <v>-2410645</v>
      </c>
    </row>
    <row r="53" spans="2:27" x14ac:dyDescent="0.25">
      <c r="B53" s="40" t="s">
        <v>273</v>
      </c>
      <c r="C53" s="129">
        <v>323712</v>
      </c>
      <c r="D53" s="129">
        <v>0</v>
      </c>
      <c r="E53" s="129">
        <v>1289363</v>
      </c>
      <c r="F53" s="129">
        <v>1094034</v>
      </c>
      <c r="G53" s="129">
        <v>499681</v>
      </c>
      <c r="H53" s="129" t="s">
        <v>123</v>
      </c>
      <c r="I53" s="129">
        <v>4847232</v>
      </c>
      <c r="J53" s="129">
        <v>2036654</v>
      </c>
      <c r="K53" s="129">
        <v>775348</v>
      </c>
      <c r="L53" s="129">
        <v>0</v>
      </c>
      <c r="M53" s="129">
        <v>2613255</v>
      </c>
      <c r="N53" s="129">
        <v>1791504</v>
      </c>
      <c r="O53" s="126">
        <v>976584</v>
      </c>
      <c r="P53" s="130" t="s">
        <v>123</v>
      </c>
      <c r="Q53" s="126">
        <v>1627177</v>
      </c>
      <c r="R53" s="126">
        <v>913467</v>
      </c>
      <c r="S53" s="126">
        <v>1458572</v>
      </c>
      <c r="T53" s="126" t="s">
        <v>123</v>
      </c>
      <c r="U53" s="126">
        <v>2800312</v>
      </c>
      <c r="V53" s="126">
        <v>2375421</v>
      </c>
      <c r="W53" s="126">
        <v>426185</v>
      </c>
      <c r="X53" s="126" t="s">
        <v>123</v>
      </c>
      <c r="Y53" s="126">
        <v>1423435</v>
      </c>
      <c r="Z53" s="126">
        <v>993437</v>
      </c>
      <c r="AA53" s="126">
        <v>-54969</v>
      </c>
    </row>
    <row r="54" spans="2:27" ht="21.75" customHeight="1" x14ac:dyDescent="0.25">
      <c r="B54" s="25" t="s">
        <v>274</v>
      </c>
      <c r="C54" s="131">
        <v>28887605</v>
      </c>
      <c r="D54" s="131">
        <v>28576380</v>
      </c>
      <c r="E54" s="131">
        <v>28728491</v>
      </c>
      <c r="F54" s="131">
        <v>28473167</v>
      </c>
      <c r="G54" s="131">
        <v>27914455</v>
      </c>
      <c r="H54" s="131">
        <v>27377786</v>
      </c>
      <c r="I54" s="131">
        <v>28060032</v>
      </c>
      <c r="J54" s="131">
        <v>26672836</v>
      </c>
      <c r="K54" s="131">
        <v>25414552</v>
      </c>
      <c r="L54" s="131">
        <v>24649235</v>
      </c>
      <c r="M54" s="131">
        <v>24427784</v>
      </c>
      <c r="N54" s="131">
        <v>23609050</v>
      </c>
      <c r="O54" s="131">
        <v>22791065</v>
      </c>
      <c r="P54" s="131">
        <v>21777356</v>
      </c>
      <c r="Q54" s="131">
        <v>21073852</v>
      </c>
      <c r="R54" s="131">
        <v>20363513</v>
      </c>
      <c r="S54" s="131">
        <v>20666993</v>
      </c>
      <c r="T54" s="131">
        <v>19456411</v>
      </c>
      <c r="U54" s="131">
        <v>20262155</v>
      </c>
      <c r="V54" s="131">
        <v>19841104</v>
      </c>
      <c r="W54" s="131">
        <v>17894867</v>
      </c>
      <c r="X54" s="131">
        <v>17472666</v>
      </c>
      <c r="Y54" s="131">
        <v>17297668</v>
      </c>
      <c r="Z54" s="131">
        <v>16872604</v>
      </c>
      <c r="AA54" s="131">
        <v>15828798</v>
      </c>
    </row>
    <row r="55" spans="2:27" x14ac:dyDescent="0.25">
      <c r="B55" s="23" t="s">
        <v>275</v>
      </c>
      <c r="C55" s="126">
        <v>5771</v>
      </c>
      <c r="D55" s="126">
        <v>5323</v>
      </c>
      <c r="E55" s="126">
        <v>6168</v>
      </c>
      <c r="F55" s="126">
        <v>5693</v>
      </c>
      <c r="G55" s="126">
        <v>5785</v>
      </c>
      <c r="H55" s="126">
        <v>5293</v>
      </c>
      <c r="I55" s="126">
        <v>5351</v>
      </c>
      <c r="J55" s="126">
        <v>4788</v>
      </c>
      <c r="K55" s="126">
        <v>5602</v>
      </c>
      <c r="L55" s="126">
        <v>5958</v>
      </c>
      <c r="M55" s="126">
        <v>6184</v>
      </c>
      <c r="N55" s="126">
        <v>5585</v>
      </c>
      <c r="O55" s="126">
        <v>6365</v>
      </c>
      <c r="P55" s="126">
        <v>5910</v>
      </c>
      <c r="Q55" s="126">
        <v>5355</v>
      </c>
      <c r="R55" s="126">
        <v>4870</v>
      </c>
      <c r="S55" s="126">
        <v>5635</v>
      </c>
      <c r="T55" s="126">
        <v>5354</v>
      </c>
      <c r="U55" s="126">
        <v>5200</v>
      </c>
      <c r="V55" s="126">
        <v>4904</v>
      </c>
      <c r="W55" s="126">
        <v>4960</v>
      </c>
      <c r="X55" s="126">
        <v>4682</v>
      </c>
      <c r="Y55" s="126">
        <v>4573</v>
      </c>
      <c r="Z55" s="126">
        <v>4458</v>
      </c>
      <c r="AA55" s="126">
        <v>4519</v>
      </c>
    </row>
    <row r="56" spans="2:27" x14ac:dyDescent="0.25">
      <c r="B56" s="25" t="s">
        <v>276</v>
      </c>
      <c r="C56" s="127">
        <v>28893376</v>
      </c>
      <c r="D56" s="127">
        <v>28581703</v>
      </c>
      <c r="E56" s="127">
        <v>28734659</v>
      </c>
      <c r="F56" s="127">
        <v>28478860</v>
      </c>
      <c r="G56" s="127">
        <v>27920240</v>
      </c>
      <c r="H56" s="127">
        <v>27383079</v>
      </c>
      <c r="I56" s="127">
        <v>28065383</v>
      </c>
      <c r="J56" s="127">
        <v>26677624</v>
      </c>
      <c r="K56" s="127">
        <v>25420154</v>
      </c>
      <c r="L56" s="127">
        <v>24655193</v>
      </c>
      <c r="M56" s="127">
        <v>24433968</v>
      </c>
      <c r="N56" s="127">
        <v>23614635</v>
      </c>
      <c r="O56" s="127">
        <v>22797430</v>
      </c>
      <c r="P56" s="127">
        <v>21783266</v>
      </c>
      <c r="Q56" s="127">
        <v>21079207</v>
      </c>
      <c r="R56" s="127">
        <v>20368383</v>
      </c>
      <c r="S56" s="127">
        <v>20672628</v>
      </c>
      <c r="T56" s="127">
        <v>19461765</v>
      </c>
      <c r="U56" s="127">
        <v>20267355</v>
      </c>
      <c r="V56" s="127">
        <v>19846008</v>
      </c>
      <c r="W56" s="127">
        <v>17899827</v>
      </c>
      <c r="X56" s="127">
        <v>17477348</v>
      </c>
      <c r="Y56" s="127">
        <v>17302241</v>
      </c>
      <c r="Z56" s="127">
        <v>16877062</v>
      </c>
      <c r="AA56" s="127">
        <v>15833317</v>
      </c>
    </row>
    <row r="57" spans="2:27" ht="15.75" thickBot="1" x14ac:dyDescent="0.3">
      <c r="B57" s="25" t="s">
        <v>277</v>
      </c>
      <c r="C57" s="132">
        <v>68174293</v>
      </c>
      <c r="D57" s="132">
        <v>67028076</v>
      </c>
      <c r="E57" s="132">
        <v>64750143</v>
      </c>
      <c r="F57" s="132">
        <v>63411229</v>
      </c>
      <c r="G57" s="132">
        <v>63901931</v>
      </c>
      <c r="H57" s="132">
        <v>59726836</v>
      </c>
      <c r="I57" s="132">
        <v>63006898</v>
      </c>
      <c r="J57" s="132">
        <v>56740773</v>
      </c>
      <c r="K57" s="132">
        <v>57442030</v>
      </c>
      <c r="L57" s="132">
        <v>55000080</v>
      </c>
      <c r="M57" s="132">
        <v>56165430</v>
      </c>
      <c r="N57" s="132">
        <v>54543064</v>
      </c>
      <c r="O57" s="132">
        <v>54085360</v>
      </c>
      <c r="P57" s="132">
        <v>53670837</v>
      </c>
      <c r="Q57" s="132">
        <v>54514041</v>
      </c>
      <c r="R57" s="132">
        <v>53221386</v>
      </c>
      <c r="S57" s="132">
        <v>51067392</v>
      </c>
      <c r="T57" s="132">
        <v>52045808</v>
      </c>
      <c r="U57" s="132">
        <v>53116666</v>
      </c>
      <c r="V57" s="132">
        <v>53839254</v>
      </c>
      <c r="W57" s="132">
        <v>53011054</v>
      </c>
      <c r="X57" s="132">
        <v>54083080</v>
      </c>
      <c r="Y57" s="132">
        <v>53326157</v>
      </c>
      <c r="Z57" s="132">
        <v>52535140</v>
      </c>
      <c r="AA57" s="132">
        <v>50381487</v>
      </c>
    </row>
    <row r="58" spans="2:27" ht="15.75" thickTop="1" x14ac:dyDescent="0.25"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</row>
  </sheetData>
  <mergeCells count="1">
    <mergeCell ref="B6:N8"/>
  </mergeCells>
  <conditionalFormatting sqref="C11:D11 B11:B57">
    <cfRule type="expression" dxfId="21" priority="21">
      <formula>MOD(ROW(),2)=0</formula>
    </cfRule>
  </conditionalFormatting>
  <conditionalFormatting sqref="C12:D57">
    <cfRule type="expression" dxfId="20" priority="1">
      <formula>MOD(ROW(),2)=0</formula>
    </cfRule>
  </conditionalFormatting>
  <conditionalFormatting sqref="E11:AA57">
    <cfRule type="expression" dxfId="19" priority="6">
      <formula>MOD(ROW(),2)=0</formula>
    </cfRule>
  </conditionalFormatting>
  <pageMargins left="0.511811024" right="0.511811024" top="0.78740157499999996" bottom="0.78740157499999996" header="0.31496062000000002" footer="0.31496062000000002"/>
  <pageSetup orientation="portrait" r:id="rId1"/>
  <headerFooter>
    <oddFooter>&amp;R_x000D_&amp;1#&amp;"Calibri"&amp;10&amp;K000000 Classificação: Público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12"/>
  <dimension ref="B6:AH85"/>
  <sheetViews>
    <sheetView showGridLines="0" showRowColHeaders="0" zoomScale="70" zoomScaleNormal="70" workbookViewId="0">
      <selection activeCell="K46" sqref="K46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8.7109375" defaultRowHeight="15" x14ac:dyDescent="0.25"/>
  <cols>
    <col min="1" max="1" width="9.85546875" customWidth="1"/>
    <col min="2" max="2" width="57" bestFit="1" customWidth="1"/>
    <col min="3" max="4" width="16.140625" customWidth="1"/>
    <col min="5" max="5" width="22.140625" customWidth="1"/>
    <col min="6" max="6" width="14.7109375" customWidth="1"/>
    <col min="7" max="7" width="14" customWidth="1"/>
    <col min="8" max="8" width="17.5703125" customWidth="1"/>
    <col min="9" max="12" width="16.28515625" customWidth="1"/>
    <col min="13" max="13" width="17.140625" customWidth="1"/>
    <col min="14" max="15" width="16.28515625" customWidth="1"/>
    <col min="16" max="17" width="18.28515625" customWidth="1"/>
    <col min="18" max="18" width="16.85546875" customWidth="1"/>
    <col min="19" max="19" width="14.5703125" customWidth="1"/>
    <col min="20" max="21" width="15.85546875" bestFit="1" customWidth="1"/>
    <col min="22" max="22" width="16" bestFit="1" customWidth="1"/>
    <col min="23" max="23" width="16.5703125" bestFit="1" customWidth="1"/>
    <col min="24" max="24" width="15" bestFit="1" customWidth="1"/>
    <col min="25" max="25" width="15.85546875" bestFit="1" customWidth="1"/>
    <col min="26" max="26" width="16" bestFit="1" customWidth="1"/>
    <col min="27" max="27" width="16.5703125" bestFit="1" customWidth="1"/>
    <col min="28" max="28" width="15" bestFit="1" customWidth="1"/>
    <col min="29" max="29" width="15.85546875" bestFit="1" customWidth="1"/>
    <col min="30" max="30" width="16" bestFit="1" customWidth="1"/>
    <col min="31" max="31" width="16.5703125" bestFit="1" customWidth="1"/>
    <col min="32" max="36" width="12.85546875" customWidth="1"/>
  </cols>
  <sheetData>
    <row r="6" spans="2:34" ht="27.95" customHeight="1" x14ac:dyDescent="0.25">
      <c r="B6" s="35"/>
      <c r="C6" s="35"/>
      <c r="D6" s="35"/>
      <c r="E6" s="35"/>
      <c r="F6" s="35"/>
      <c r="G6" s="13"/>
      <c r="H6" s="13"/>
    </row>
    <row r="7" spans="2:34" ht="23.45" customHeight="1" x14ac:dyDescent="0.25">
      <c r="F7" s="34"/>
    </row>
    <row r="8" spans="2:34" ht="23.45" customHeight="1" x14ac:dyDescent="0.25">
      <c r="K8" s="475" t="s">
        <v>293</v>
      </c>
      <c r="L8" s="475"/>
      <c r="M8" s="475"/>
      <c r="N8" s="475"/>
      <c r="O8" s="475"/>
      <c r="P8" s="475"/>
      <c r="Q8" s="475"/>
      <c r="R8" s="475"/>
      <c r="S8" s="475"/>
      <c r="T8" s="475"/>
      <c r="U8" s="475"/>
      <c r="V8" s="475"/>
      <c r="W8" s="475"/>
      <c r="X8" s="475"/>
      <c r="Y8" s="475"/>
      <c r="Z8" s="475"/>
      <c r="AA8" s="475"/>
      <c r="AB8" s="475"/>
      <c r="AC8" s="475"/>
      <c r="AD8" s="475"/>
      <c r="AE8" s="475"/>
      <c r="AF8" s="475"/>
      <c r="AG8" s="475"/>
      <c r="AH8" s="475"/>
    </row>
    <row r="9" spans="2:34" ht="33.75" customHeight="1" x14ac:dyDescent="0.25">
      <c r="B9" s="222" t="s">
        <v>632</v>
      </c>
      <c r="C9" s="221" t="s">
        <v>278</v>
      </c>
      <c r="D9" s="87" t="s">
        <v>279</v>
      </c>
      <c r="E9" s="87" t="s">
        <v>280</v>
      </c>
      <c r="F9" s="87" t="s">
        <v>281</v>
      </c>
      <c r="G9" s="87" t="s">
        <v>282</v>
      </c>
      <c r="H9" s="87" t="s">
        <v>283</v>
      </c>
      <c r="I9" s="233" t="s">
        <v>1</v>
      </c>
      <c r="K9" s="261" t="s">
        <v>583</v>
      </c>
      <c r="L9" s="261" t="s">
        <v>312</v>
      </c>
      <c r="M9" s="261" t="s">
        <v>294</v>
      </c>
      <c r="N9" s="261" t="s">
        <v>295</v>
      </c>
      <c r="O9" s="261">
        <v>2024</v>
      </c>
      <c r="P9" s="261" t="s">
        <v>296</v>
      </c>
      <c r="Q9" s="261" t="s">
        <v>297</v>
      </c>
      <c r="R9" s="261" t="s">
        <v>298</v>
      </c>
      <c r="S9" s="58">
        <v>2023</v>
      </c>
      <c r="T9" s="216" t="s">
        <v>299</v>
      </c>
      <c r="U9" s="58" t="s">
        <v>300</v>
      </c>
      <c r="V9" s="58" t="s">
        <v>301</v>
      </c>
      <c r="W9" s="58">
        <v>2022</v>
      </c>
      <c r="X9" s="58" t="s">
        <v>302</v>
      </c>
      <c r="Y9" s="58" t="s">
        <v>303</v>
      </c>
      <c r="Z9" s="58" t="s">
        <v>304</v>
      </c>
      <c r="AA9" s="58">
        <v>2021</v>
      </c>
      <c r="AB9" s="58" t="s">
        <v>305</v>
      </c>
      <c r="AC9" s="58" t="s">
        <v>306</v>
      </c>
      <c r="AD9" s="58" t="s">
        <v>307</v>
      </c>
      <c r="AE9" s="58">
        <v>2020</v>
      </c>
      <c r="AF9" s="58" t="s">
        <v>308</v>
      </c>
      <c r="AG9" s="58" t="s">
        <v>309</v>
      </c>
      <c r="AH9" s="58" t="s">
        <v>310</v>
      </c>
    </row>
    <row r="10" spans="2:34" x14ac:dyDescent="0.25">
      <c r="B10" s="159" t="s">
        <v>284</v>
      </c>
      <c r="C10" s="112">
        <v>396428</v>
      </c>
      <c r="D10" s="112">
        <v>138987</v>
      </c>
      <c r="E10" s="112">
        <v>-125152</v>
      </c>
      <c r="F10" s="112">
        <v>397653</v>
      </c>
      <c r="G10" s="112">
        <v>100598</v>
      </c>
      <c r="H10" s="112">
        <v>70465</v>
      </c>
      <c r="I10" s="112">
        <v>978979</v>
      </c>
      <c r="J10" s="329"/>
      <c r="K10" s="112">
        <v>1875854</v>
      </c>
      <c r="L10" s="112">
        <v>796742</v>
      </c>
      <c r="M10" s="112">
        <v>1188281</v>
      </c>
      <c r="N10" s="112">
        <v>1038740</v>
      </c>
      <c r="O10" s="112">
        <v>7119287</v>
      </c>
      <c r="P10" s="112">
        <v>3280197</v>
      </c>
      <c r="Q10" s="112">
        <v>1688586</v>
      </c>
      <c r="R10" s="112">
        <v>1152891</v>
      </c>
      <c r="S10" s="161">
        <v>5766835</v>
      </c>
      <c r="T10" s="161">
        <v>1237307</v>
      </c>
      <c r="U10" s="161">
        <v>1245382</v>
      </c>
      <c r="V10" s="161">
        <v>1398206</v>
      </c>
      <c r="W10" s="161">
        <v>4094367</v>
      </c>
      <c r="X10" s="161">
        <v>1182353</v>
      </c>
      <c r="Y10" s="161">
        <v>49876</v>
      </c>
      <c r="Z10" s="161">
        <v>1455571</v>
      </c>
      <c r="AA10" s="161">
        <v>3752869</v>
      </c>
      <c r="AB10" s="161">
        <v>421477</v>
      </c>
      <c r="AC10" s="161">
        <v>1946639</v>
      </c>
      <c r="AD10" s="161">
        <v>422351</v>
      </c>
      <c r="AE10" s="161">
        <v>2865121</v>
      </c>
      <c r="AF10" s="161">
        <v>579299</v>
      </c>
      <c r="AG10" s="161">
        <v>1081650</v>
      </c>
      <c r="AH10" s="161">
        <v>-68133</v>
      </c>
    </row>
    <row r="11" spans="2:34" x14ac:dyDescent="0.25">
      <c r="B11" s="159" t="s">
        <v>285</v>
      </c>
      <c r="C11" s="112">
        <v>33065</v>
      </c>
      <c r="D11" s="112">
        <v>20581</v>
      </c>
      <c r="E11" s="112">
        <v>-28658</v>
      </c>
      <c r="F11" s="112">
        <v>54435</v>
      </c>
      <c r="G11" s="112">
        <v>38568</v>
      </c>
      <c r="H11" s="112">
        <v>-48039</v>
      </c>
      <c r="I11" s="112">
        <v>69952</v>
      </c>
      <c r="J11" s="329"/>
      <c r="K11" s="112">
        <v>356985</v>
      </c>
      <c r="L11" s="112">
        <v>49787</v>
      </c>
      <c r="M11" s="112">
        <v>189809</v>
      </c>
      <c r="N11" s="112">
        <v>175026</v>
      </c>
      <c r="O11" s="112">
        <v>2237853</v>
      </c>
      <c r="P11" s="112">
        <v>1270423</v>
      </c>
      <c r="Q11" s="112">
        <v>462337</v>
      </c>
      <c r="R11" s="112">
        <v>348815</v>
      </c>
      <c r="S11" s="162">
        <v>1084325</v>
      </c>
      <c r="T11" s="162">
        <v>242337</v>
      </c>
      <c r="U11" s="162">
        <v>370099</v>
      </c>
      <c r="V11" s="162">
        <v>355185</v>
      </c>
      <c r="W11" s="162">
        <v>26189</v>
      </c>
      <c r="X11" s="162">
        <v>209871</v>
      </c>
      <c r="Y11" s="162">
        <v>-855151</v>
      </c>
      <c r="Z11" s="162">
        <v>491496</v>
      </c>
      <c r="AA11" s="162">
        <v>945309</v>
      </c>
      <c r="AB11" s="162">
        <v>49710</v>
      </c>
      <c r="AC11" s="162">
        <v>880346</v>
      </c>
      <c r="AD11" s="162">
        <v>-80673</v>
      </c>
      <c r="AE11" s="162">
        <v>935716</v>
      </c>
      <c r="AF11" s="162">
        <v>153921</v>
      </c>
      <c r="AG11" s="162">
        <v>503384</v>
      </c>
      <c r="AH11" s="162">
        <v>-110244</v>
      </c>
    </row>
    <row r="12" spans="2:34" x14ac:dyDescent="0.25">
      <c r="B12" s="159" t="s">
        <v>286</v>
      </c>
      <c r="C12" s="112">
        <v>23619</v>
      </c>
      <c r="D12" s="112">
        <v>14414</v>
      </c>
      <c r="E12" s="112">
        <v>-7243</v>
      </c>
      <c r="F12" s="112">
        <v>283611</v>
      </c>
      <c r="G12" s="112">
        <v>21138</v>
      </c>
      <c r="H12" s="112">
        <v>2885</v>
      </c>
      <c r="I12" s="112">
        <v>338424</v>
      </c>
      <c r="J12" s="329"/>
      <c r="K12" s="112">
        <v>290431</v>
      </c>
      <c r="L12" s="112">
        <v>276062</v>
      </c>
      <c r="M12" s="112">
        <v>262960</v>
      </c>
      <c r="N12" s="112">
        <v>249631</v>
      </c>
      <c r="O12" s="112">
        <v>520792</v>
      </c>
      <c r="P12" s="112">
        <v>61545</v>
      </c>
      <c r="Q12" s="112">
        <v>-118119</v>
      </c>
      <c r="R12" s="112">
        <v>180986</v>
      </c>
      <c r="S12" s="161">
        <v>378966</v>
      </c>
      <c r="T12" s="161">
        <v>214852</v>
      </c>
      <c r="U12" s="161">
        <v>-39810</v>
      </c>
      <c r="V12" s="161">
        <v>105914</v>
      </c>
      <c r="W12" s="161">
        <v>1566621</v>
      </c>
      <c r="X12" s="161">
        <v>109461</v>
      </c>
      <c r="Y12" s="161">
        <v>870949</v>
      </c>
      <c r="Z12" s="161">
        <v>-314163</v>
      </c>
      <c r="AA12" s="161">
        <v>2252993</v>
      </c>
      <c r="AB12" s="161">
        <v>1155490</v>
      </c>
      <c r="AC12" s="161">
        <v>-478528</v>
      </c>
      <c r="AD12" s="161">
        <v>1265220</v>
      </c>
      <c r="AE12" s="161">
        <v>905459</v>
      </c>
      <c r="AF12" s="161">
        <v>496619</v>
      </c>
      <c r="AG12" s="161">
        <v>35317</v>
      </c>
      <c r="AH12" s="161">
        <v>726746</v>
      </c>
    </row>
    <row r="13" spans="2:34" x14ac:dyDescent="0.25">
      <c r="B13" s="159" t="s">
        <v>287</v>
      </c>
      <c r="C13" s="112">
        <v>79143</v>
      </c>
      <c r="D13" s="112">
        <v>4610</v>
      </c>
      <c r="E13" s="112">
        <v>3</v>
      </c>
      <c r="F13" s="112">
        <v>274697</v>
      </c>
      <c r="G13" s="112">
        <v>32437</v>
      </c>
      <c r="H13" s="112">
        <v>10431</v>
      </c>
      <c r="I13" s="112">
        <v>401321</v>
      </c>
      <c r="J13" s="329"/>
      <c r="K13" s="112">
        <v>423244</v>
      </c>
      <c r="L13" s="112">
        <v>377932</v>
      </c>
      <c r="M13" s="112">
        <v>368393</v>
      </c>
      <c r="N13" s="112">
        <v>363847</v>
      </c>
      <c r="O13" s="112">
        <v>1376028</v>
      </c>
      <c r="P13" s="113">
        <v>345742</v>
      </c>
      <c r="Q13" s="113">
        <v>337779</v>
      </c>
      <c r="R13" s="113">
        <v>328542</v>
      </c>
      <c r="S13" s="281">
        <v>1274074</v>
      </c>
      <c r="T13" s="281">
        <v>316693</v>
      </c>
      <c r="U13" s="281">
        <v>303263</v>
      </c>
      <c r="V13" s="281">
        <v>302666</v>
      </c>
      <c r="W13" s="281">
        <v>1182084</v>
      </c>
      <c r="X13" s="281">
        <v>297607</v>
      </c>
      <c r="Y13" s="281">
        <v>288020</v>
      </c>
      <c r="Z13" s="281">
        <v>283909</v>
      </c>
      <c r="AA13" s="281">
        <v>1049109</v>
      </c>
      <c r="AB13" s="281">
        <v>286400</v>
      </c>
      <c r="AC13" s="281">
        <v>241733</v>
      </c>
      <c r="AD13" s="281">
        <v>238431</v>
      </c>
      <c r="AE13" s="281">
        <v>989053</v>
      </c>
      <c r="AF13" s="281">
        <v>245089</v>
      </c>
      <c r="AG13" s="281">
        <v>245697</v>
      </c>
      <c r="AH13" s="281">
        <v>242752</v>
      </c>
    </row>
    <row r="14" spans="2:34" ht="15.75" thickBot="1" x14ac:dyDescent="0.3">
      <c r="B14" s="160" t="s">
        <v>291</v>
      </c>
      <c r="C14" s="259">
        <v>532255</v>
      </c>
      <c r="D14" s="259">
        <v>178592</v>
      </c>
      <c r="E14" s="259">
        <v>-161050</v>
      </c>
      <c r="F14" s="259">
        <v>1010396</v>
      </c>
      <c r="G14" s="259">
        <v>192741</v>
      </c>
      <c r="H14" s="259">
        <v>35742</v>
      </c>
      <c r="I14" s="260">
        <v>1788676</v>
      </c>
      <c r="J14" s="329"/>
      <c r="K14" s="260">
        <v>2946514</v>
      </c>
      <c r="L14" s="260">
        <v>1500523</v>
      </c>
      <c r="M14" s="260">
        <v>2009443</v>
      </c>
      <c r="N14" s="259">
        <v>1827244</v>
      </c>
      <c r="O14" s="259">
        <f t="shared" ref="O14" si="0">SUM(O10:O13)</f>
        <v>11253960</v>
      </c>
      <c r="P14" s="278">
        <v>4957907</v>
      </c>
      <c r="Q14" s="278">
        <v>2370583</v>
      </c>
      <c r="R14" s="279">
        <v>2011234</v>
      </c>
      <c r="S14" s="280">
        <v>8504200</v>
      </c>
      <c r="T14" s="280">
        <v>2011189</v>
      </c>
      <c r="U14" s="280">
        <f t="shared" ref="U14:AH14" si="1">SUM(U10:U13)</f>
        <v>1878934</v>
      </c>
      <c r="V14" s="280">
        <f t="shared" si="1"/>
        <v>2161971</v>
      </c>
      <c r="W14" s="280">
        <f t="shared" si="1"/>
        <v>6869261</v>
      </c>
      <c r="X14" s="280">
        <f t="shared" si="1"/>
        <v>1799292</v>
      </c>
      <c r="Y14" s="280">
        <f t="shared" si="1"/>
        <v>353694</v>
      </c>
      <c r="Z14" s="280">
        <f t="shared" si="1"/>
        <v>1916813</v>
      </c>
      <c r="AA14" s="280">
        <f>SUM(AA10:AA13)</f>
        <v>8000280</v>
      </c>
      <c r="AB14" s="280">
        <f>SUM(AB10:AB13)</f>
        <v>1913077</v>
      </c>
      <c r="AC14" s="280">
        <f t="shared" si="1"/>
        <v>2590190</v>
      </c>
      <c r="AD14" s="280">
        <f t="shared" si="1"/>
        <v>1845329</v>
      </c>
      <c r="AE14" s="280">
        <f t="shared" si="1"/>
        <v>5695349</v>
      </c>
      <c r="AF14" s="280">
        <f t="shared" si="1"/>
        <v>1474928</v>
      </c>
      <c r="AG14" s="280">
        <f t="shared" si="1"/>
        <v>1866048</v>
      </c>
      <c r="AH14" s="280">
        <f t="shared" si="1"/>
        <v>791121</v>
      </c>
    </row>
    <row r="15" spans="2:34" ht="15.75" thickTop="1" x14ac:dyDescent="0.25">
      <c r="B15" s="160" t="s">
        <v>288</v>
      </c>
      <c r="C15" s="112"/>
      <c r="D15" s="112"/>
      <c r="E15" s="112"/>
      <c r="F15" s="112"/>
      <c r="G15" s="112"/>
      <c r="H15" s="112"/>
      <c r="I15" s="112"/>
      <c r="J15" s="329"/>
      <c r="K15" s="329"/>
      <c r="L15" s="329"/>
    </row>
    <row r="16" spans="2:34" x14ac:dyDescent="0.25">
      <c r="B16" s="159" t="s">
        <v>289</v>
      </c>
      <c r="C16" s="112" t="s">
        <v>123</v>
      </c>
      <c r="D16" s="112" t="s">
        <v>123</v>
      </c>
      <c r="E16" s="112" t="s">
        <v>123</v>
      </c>
      <c r="F16" s="112" t="s">
        <v>123</v>
      </c>
      <c r="G16" s="112">
        <v>-434</v>
      </c>
      <c r="H16" s="112" t="s">
        <v>123</v>
      </c>
      <c r="I16" s="112">
        <v>-434</v>
      </c>
      <c r="J16" s="329"/>
      <c r="K16" s="329"/>
      <c r="L16" s="329"/>
      <c r="M16" s="293"/>
      <c r="N16" s="293"/>
      <c r="O16" s="293"/>
      <c r="P16" s="293"/>
      <c r="Q16" s="293"/>
      <c r="R16" s="293"/>
      <c r="S16" s="293"/>
      <c r="T16" s="293"/>
      <c r="U16" s="293"/>
      <c r="V16" s="293"/>
      <c r="W16" s="293"/>
      <c r="X16" s="293"/>
      <c r="Y16" s="293"/>
      <c r="Z16" s="293"/>
      <c r="AA16" s="293"/>
      <c r="AB16" s="293"/>
      <c r="AC16" s="293"/>
      <c r="AD16" s="293"/>
      <c r="AE16" s="293"/>
      <c r="AF16" s="293"/>
      <c r="AG16" s="293"/>
      <c r="AH16" s="93">
        <f t="shared" ref="AH16" si="2">SUM(AI10:AI13)-AI14</f>
        <v>0</v>
      </c>
    </row>
    <row r="17" spans="2:34" ht="15.75" thickBot="1" x14ac:dyDescent="0.3">
      <c r="B17" s="160" t="s">
        <v>292</v>
      </c>
      <c r="C17" s="116">
        <v>532255</v>
      </c>
      <c r="D17" s="116">
        <v>178592</v>
      </c>
      <c r="E17" s="116">
        <v>-161050</v>
      </c>
      <c r="F17" s="116">
        <v>1010396</v>
      </c>
      <c r="G17" s="116">
        <v>192307</v>
      </c>
      <c r="H17" s="116">
        <v>35742</v>
      </c>
      <c r="I17" s="116">
        <v>1788242</v>
      </c>
      <c r="J17" s="329"/>
      <c r="K17" s="329"/>
      <c r="L17" s="329"/>
      <c r="M17" s="293"/>
      <c r="N17" s="293"/>
      <c r="O17" s="293"/>
      <c r="P17" s="293"/>
      <c r="Q17" s="293"/>
      <c r="R17" s="293"/>
      <c r="S17" s="293"/>
      <c r="T17" s="293"/>
      <c r="U17" s="293"/>
      <c r="V17" s="293"/>
      <c r="W17" s="293"/>
      <c r="X17" s="293"/>
      <c r="Y17" s="293"/>
      <c r="Z17" s="293"/>
      <c r="AA17" s="293"/>
      <c r="AB17" s="293"/>
      <c r="AC17" s="293"/>
      <c r="AD17" s="293"/>
      <c r="AE17" s="293"/>
      <c r="AF17" s="293"/>
      <c r="AG17" s="293"/>
      <c r="AH17" s="93"/>
    </row>
    <row r="18" spans="2:34" ht="15.75" thickTop="1" x14ac:dyDescent="0.25">
      <c r="B18" s="31"/>
      <c r="C18" s="277"/>
      <c r="D18" s="277"/>
      <c r="E18" s="277"/>
      <c r="F18" s="277"/>
      <c r="G18" s="277"/>
      <c r="H18" s="277"/>
      <c r="I18" s="277"/>
      <c r="M18" s="293"/>
      <c r="N18" s="293"/>
      <c r="O18" s="293"/>
      <c r="P18" s="293"/>
      <c r="Q18" s="293"/>
      <c r="R18" s="293"/>
      <c r="S18" s="293"/>
      <c r="T18" s="293"/>
      <c r="U18" s="293"/>
      <c r="V18" s="293"/>
      <c r="W18" s="293"/>
      <c r="X18" s="293"/>
      <c r="Y18" s="293"/>
      <c r="Z18" s="293"/>
      <c r="AA18" s="293"/>
      <c r="AB18" s="293"/>
      <c r="AC18" s="293"/>
      <c r="AD18" s="293"/>
      <c r="AE18" s="293"/>
      <c r="AF18" s="293"/>
      <c r="AG18" s="293"/>
      <c r="AH18" s="93"/>
    </row>
    <row r="19" spans="2:34" x14ac:dyDescent="0.25">
      <c r="B19" s="31"/>
      <c r="C19" s="299"/>
      <c r="D19" s="299"/>
      <c r="E19" s="299"/>
      <c r="F19" s="299"/>
      <c r="G19" s="299"/>
      <c r="H19" s="299"/>
      <c r="I19" s="299"/>
      <c r="T19" s="93"/>
      <c r="U19" s="2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</row>
    <row r="20" spans="2:34" x14ac:dyDescent="0.25">
      <c r="B20" s="31"/>
      <c r="C20" s="299"/>
      <c r="D20" s="299"/>
      <c r="E20" s="299"/>
      <c r="F20" s="299"/>
      <c r="G20" s="299"/>
      <c r="H20" s="299"/>
      <c r="I20" s="299"/>
      <c r="J20" s="93"/>
      <c r="K20" s="93"/>
      <c r="L20" s="93"/>
      <c r="M20" s="93"/>
      <c r="N20" s="93"/>
      <c r="U20" s="293"/>
    </row>
    <row r="21" spans="2:34" x14ac:dyDescent="0.25">
      <c r="B21" s="31"/>
      <c r="C21" s="277"/>
      <c r="D21" s="277"/>
      <c r="E21" s="277"/>
      <c r="F21" s="277"/>
      <c r="G21" s="277"/>
      <c r="H21" s="277"/>
      <c r="I21" s="299"/>
      <c r="J21" s="93"/>
      <c r="K21" s="93"/>
      <c r="L21" s="93"/>
      <c r="M21" s="93"/>
      <c r="N21" s="93"/>
      <c r="O21" s="294"/>
      <c r="P21" s="294"/>
      <c r="Q21" s="294"/>
      <c r="R21" s="294"/>
      <c r="S21" s="294"/>
      <c r="U21" s="293"/>
    </row>
    <row r="22" spans="2:34" x14ac:dyDescent="0.25">
      <c r="B22" s="31"/>
      <c r="C22" s="277"/>
      <c r="D22" s="277"/>
      <c r="E22" s="277"/>
      <c r="F22" s="277"/>
      <c r="G22" s="277"/>
      <c r="H22" s="277"/>
      <c r="I22" s="299"/>
      <c r="J22" s="93"/>
      <c r="K22" s="93"/>
      <c r="L22" s="93"/>
      <c r="M22" s="93"/>
      <c r="N22" s="93"/>
      <c r="O22" s="293"/>
      <c r="Q22" s="293"/>
      <c r="S22" s="293"/>
      <c r="U22" s="293"/>
    </row>
    <row r="23" spans="2:34" x14ac:dyDescent="0.25">
      <c r="B23" s="31"/>
      <c r="C23" s="31"/>
      <c r="D23" s="31"/>
      <c r="E23" s="31"/>
      <c r="F23" s="31"/>
      <c r="G23" s="31"/>
      <c r="H23" s="31"/>
      <c r="I23" s="303"/>
      <c r="O23" s="293"/>
      <c r="Q23" s="293"/>
      <c r="S23" s="293"/>
      <c r="U23" s="293"/>
    </row>
    <row r="24" spans="2:34" x14ac:dyDescent="0.25">
      <c r="O24" s="293"/>
      <c r="Q24" s="293"/>
      <c r="S24" s="293"/>
      <c r="U24" s="293"/>
    </row>
    <row r="25" spans="2:34" x14ac:dyDescent="0.25">
      <c r="O25" s="293"/>
      <c r="Q25" s="293"/>
      <c r="S25" s="293"/>
      <c r="U25" s="293"/>
    </row>
    <row r="26" spans="2:34" ht="25.5" x14ac:dyDescent="0.25">
      <c r="B26" s="222" t="s">
        <v>633</v>
      </c>
      <c r="C26" s="221" t="s">
        <v>278</v>
      </c>
      <c r="D26" s="87" t="s">
        <v>279</v>
      </c>
      <c r="E26" s="87" t="s">
        <v>280</v>
      </c>
      <c r="F26" s="87" t="s">
        <v>281</v>
      </c>
      <c r="G26" s="87" t="s">
        <v>282</v>
      </c>
      <c r="H26" s="87" t="s">
        <v>283</v>
      </c>
      <c r="I26" s="233" t="s">
        <v>1</v>
      </c>
      <c r="O26" s="293"/>
      <c r="Q26" s="293"/>
      <c r="S26" s="293"/>
      <c r="U26" s="293"/>
    </row>
    <row r="27" spans="2:34" x14ac:dyDescent="0.25">
      <c r="B27" s="159" t="s">
        <v>284</v>
      </c>
      <c r="C27" s="112">
        <v>393883</v>
      </c>
      <c r="D27" s="112">
        <v>163510</v>
      </c>
      <c r="E27" s="112">
        <v>64065</v>
      </c>
      <c r="F27" s="112">
        <v>311162</v>
      </c>
      <c r="G27" s="112">
        <v>114384</v>
      </c>
      <c r="H27" s="112">
        <v>-8264</v>
      </c>
      <c r="I27" s="112">
        <v>1038740</v>
      </c>
    </row>
    <row r="28" spans="2:34" x14ac:dyDescent="0.25">
      <c r="B28" s="159" t="s">
        <v>285</v>
      </c>
      <c r="C28" s="112">
        <v>82732</v>
      </c>
      <c r="D28" s="112">
        <v>33592</v>
      </c>
      <c r="E28" s="112">
        <v>-23540</v>
      </c>
      <c r="F28" s="112">
        <v>58606</v>
      </c>
      <c r="G28" s="112">
        <v>57975</v>
      </c>
      <c r="H28" s="112">
        <v>-34339</v>
      </c>
      <c r="I28" s="112">
        <v>175026</v>
      </c>
    </row>
    <row r="29" spans="2:34" x14ac:dyDescent="0.25">
      <c r="B29" s="159" t="s">
        <v>286</v>
      </c>
      <c r="C29" s="112">
        <v>3558</v>
      </c>
      <c r="D29" s="112">
        <v>5967</v>
      </c>
      <c r="E29" s="112">
        <v>-3831</v>
      </c>
      <c r="F29" s="112">
        <v>202095</v>
      </c>
      <c r="G29" s="112">
        <v>15627</v>
      </c>
      <c r="H29" s="112">
        <v>26215</v>
      </c>
      <c r="I29" s="112">
        <v>249631</v>
      </c>
    </row>
    <row r="30" spans="2:34" x14ac:dyDescent="0.25">
      <c r="B30" s="159" t="s">
        <v>287</v>
      </c>
      <c r="C30" s="112">
        <v>80295</v>
      </c>
      <c r="D30" s="112">
        <v>5043</v>
      </c>
      <c r="E30" s="112">
        <v>3</v>
      </c>
      <c r="F30" s="112">
        <v>247492</v>
      </c>
      <c r="G30" s="112">
        <v>25133</v>
      </c>
      <c r="H30" s="112">
        <v>5881</v>
      </c>
      <c r="I30" s="112">
        <v>363847</v>
      </c>
    </row>
    <row r="31" spans="2:34" ht="15.75" thickBot="1" x14ac:dyDescent="0.3">
      <c r="B31" s="160" t="s">
        <v>291</v>
      </c>
      <c r="C31" s="259">
        <v>560468</v>
      </c>
      <c r="D31" s="259">
        <v>208112</v>
      </c>
      <c r="E31" s="259">
        <v>36697</v>
      </c>
      <c r="F31" s="259">
        <v>819355</v>
      </c>
      <c r="G31" s="259">
        <v>213119</v>
      </c>
      <c r="H31" s="259">
        <v>-10507</v>
      </c>
      <c r="I31" s="260">
        <v>1827244</v>
      </c>
    </row>
    <row r="32" spans="2:34" ht="15.75" thickTop="1" x14ac:dyDescent="0.25">
      <c r="B32" s="160" t="s">
        <v>288</v>
      </c>
      <c r="C32" s="112"/>
      <c r="D32" s="112"/>
      <c r="E32" s="112"/>
      <c r="F32" s="112"/>
      <c r="G32" s="112"/>
      <c r="H32" s="112"/>
      <c r="I32" s="112"/>
    </row>
    <row r="33" spans="2:9" x14ac:dyDescent="0.25">
      <c r="B33" s="159" t="s">
        <v>289</v>
      </c>
      <c r="C33" s="112" t="s">
        <v>634</v>
      </c>
      <c r="D33" s="112" t="s">
        <v>634</v>
      </c>
      <c r="E33" s="112" t="s">
        <v>634</v>
      </c>
      <c r="F33" s="112" t="s">
        <v>634</v>
      </c>
      <c r="G33" s="112">
        <v>-492</v>
      </c>
      <c r="H33" s="112" t="s">
        <v>634</v>
      </c>
      <c r="I33" s="112">
        <v>-492</v>
      </c>
    </row>
    <row r="34" spans="2:9" ht="21.75" customHeight="1" x14ac:dyDescent="0.25">
      <c r="B34" s="159" t="s">
        <v>290</v>
      </c>
      <c r="C34" s="112">
        <v>-2829</v>
      </c>
      <c r="D34" s="112">
        <v>-1747</v>
      </c>
      <c r="E34" s="112">
        <v>-400</v>
      </c>
      <c r="F34" s="112">
        <v>-21599</v>
      </c>
      <c r="G34" s="112" t="s">
        <v>634</v>
      </c>
      <c r="H34" s="112">
        <v>-1122</v>
      </c>
      <c r="I34" s="112">
        <v>-27697</v>
      </c>
    </row>
    <row r="35" spans="2:9" ht="15.75" thickBot="1" x14ac:dyDescent="0.3">
      <c r="B35" s="160" t="s">
        <v>292</v>
      </c>
      <c r="C35" s="116">
        <v>557639</v>
      </c>
      <c r="D35" s="116">
        <v>206365</v>
      </c>
      <c r="E35" s="116">
        <v>36297</v>
      </c>
      <c r="F35" s="116">
        <v>797756</v>
      </c>
      <c r="G35" s="116">
        <v>212627</v>
      </c>
      <c r="H35" s="116">
        <v>-11629</v>
      </c>
      <c r="I35" s="116">
        <v>1799055</v>
      </c>
    </row>
    <row r="36" spans="2:9" ht="15.75" thickTop="1" x14ac:dyDescent="0.25">
      <c r="C36" s="293"/>
      <c r="D36" s="293"/>
      <c r="E36" s="293"/>
      <c r="F36" s="293"/>
      <c r="G36" s="293"/>
      <c r="H36" s="293"/>
      <c r="I36" s="293"/>
    </row>
    <row r="37" spans="2:9" x14ac:dyDescent="0.25">
      <c r="C37" s="293"/>
      <c r="D37" s="293"/>
      <c r="E37" s="293"/>
      <c r="F37" s="293"/>
      <c r="G37" s="293"/>
      <c r="H37" s="293"/>
      <c r="I37" s="293"/>
    </row>
    <row r="38" spans="2:9" x14ac:dyDescent="0.25">
      <c r="C38" s="299"/>
      <c r="D38" s="299"/>
      <c r="E38" s="299"/>
      <c r="F38" s="299"/>
      <c r="G38" s="299"/>
      <c r="H38" s="299"/>
      <c r="I38" s="299"/>
    </row>
    <row r="41" spans="2:9" ht="22.5" customHeight="1" x14ac:dyDescent="0.25"/>
    <row r="85" spans="16:18" x14ac:dyDescent="0.25">
      <c r="P85" s="31"/>
      <c r="Q85" s="31"/>
      <c r="R85" s="31"/>
    </row>
  </sheetData>
  <mergeCells count="1">
    <mergeCell ref="K8:AH8"/>
  </mergeCells>
  <conditionalFormatting sqref="B10:B17">
    <cfRule type="expression" dxfId="18" priority="9">
      <formula>MOD(ROW(),2)=0</formula>
    </cfRule>
  </conditionalFormatting>
  <conditionalFormatting sqref="B27:B35">
    <cfRule type="expression" dxfId="17" priority="6">
      <formula>MOD(ROW(),2)=0</formula>
    </cfRule>
  </conditionalFormatting>
  <conditionalFormatting sqref="C10:I13">
    <cfRule type="expression" dxfId="16" priority="5">
      <formula>MOD(ROW(),2)=0</formula>
    </cfRule>
  </conditionalFormatting>
  <conditionalFormatting sqref="C15:I17">
    <cfRule type="expression" dxfId="15" priority="4">
      <formula>MOD(ROW(),2)=0</formula>
    </cfRule>
  </conditionalFormatting>
  <conditionalFormatting sqref="C27:I30">
    <cfRule type="expression" dxfId="14" priority="1">
      <formula>MOD(ROW(),2)=0</formula>
    </cfRule>
  </conditionalFormatting>
  <conditionalFormatting sqref="C32:I35">
    <cfRule type="expression" dxfId="13" priority="2">
      <formula>MOD(ROW(),2)=0</formula>
    </cfRule>
  </conditionalFormatting>
  <conditionalFormatting sqref="C38:I38">
    <cfRule type="cellIs" dxfId="12" priority="44" operator="notEqual">
      <formula>0</formula>
    </cfRule>
  </conditionalFormatting>
  <conditionalFormatting sqref="J20:N20 C21:N22">
    <cfRule type="cellIs" dxfId="11" priority="116" operator="notEqual">
      <formula>0</formula>
    </cfRule>
  </conditionalFormatting>
  <conditionalFormatting sqref="K10:R13">
    <cfRule type="expression" dxfId="10" priority="7">
      <formula>MOD(ROW(),2)=0</formula>
    </cfRule>
  </conditionalFormatting>
  <conditionalFormatting sqref="T19 V19:AH19">
    <cfRule type="cellIs" dxfId="9" priority="108" operator="notEqual">
      <formula>0</formula>
    </cfRule>
  </conditionalFormatting>
  <conditionalFormatting sqref="AH16:AH18 C18:I20">
    <cfRule type="cellIs" dxfId="8" priority="45" operator="notEqual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headerFooter>
    <oddFooter>&amp;R_x000D_&amp;1#&amp;"Calibri"&amp;10&amp;K000000 Classificação: Público</oddFooter>
  </headerFooter>
  <ignoredErrors>
    <ignoredError sqref="W14 AA14 AE14" formulaRange="1"/>
  </ignoredError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Planilha19"/>
  <dimension ref="B1:AC81"/>
  <sheetViews>
    <sheetView showGridLines="0" showRowColHeaders="0" zoomScale="70" zoomScaleNormal="70" workbookViewId="0">
      <selection activeCell="K46" sqref="K46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8.7109375" defaultRowHeight="18.75" x14ac:dyDescent="0.25"/>
  <cols>
    <col min="1" max="1" width="9.85546875" customWidth="1"/>
    <col min="2" max="2" width="86.42578125" bestFit="1" customWidth="1"/>
    <col min="3" max="3" width="13.140625" customWidth="1"/>
    <col min="4" max="4" width="13.140625" bestFit="1" customWidth="1"/>
    <col min="5" max="5" width="8" style="104" customWidth="1"/>
    <col min="6" max="7" width="12.85546875" style="104" bestFit="1" customWidth="1"/>
    <col min="8" max="8" width="13.5703125" style="104" bestFit="1" customWidth="1"/>
    <col min="9" max="9" width="13.140625" style="104" bestFit="1" customWidth="1"/>
    <col min="10" max="10" width="14" style="104" bestFit="1" customWidth="1"/>
    <col min="11" max="11" width="13.140625" style="104" bestFit="1" customWidth="1"/>
    <col min="12" max="12" width="15" style="104" bestFit="1" customWidth="1"/>
    <col min="13" max="13" width="13.85546875" style="104" customWidth="1"/>
    <col min="14" max="14" width="12.140625" bestFit="1" customWidth="1"/>
    <col min="15" max="16" width="11.28515625" bestFit="1" customWidth="1"/>
    <col min="17" max="17" width="12.42578125" style="250" customWidth="1"/>
    <col min="18" max="18" width="14.5703125" style="250" customWidth="1"/>
    <col min="19" max="20" width="11.28515625" style="250" bestFit="1" customWidth="1"/>
    <col min="21" max="21" width="12.28515625" style="250" bestFit="1" customWidth="1"/>
    <col min="22" max="22" width="12.140625" style="250" bestFit="1" customWidth="1"/>
    <col min="23" max="24" width="11.28515625" style="250" bestFit="1" customWidth="1"/>
    <col min="25" max="25" width="12.28515625" style="250" bestFit="1" customWidth="1"/>
    <col min="26" max="26" width="12.140625" style="250" bestFit="1" customWidth="1"/>
    <col min="27" max="29" width="11.28515625" style="250" bestFit="1" customWidth="1"/>
  </cols>
  <sheetData>
    <row r="1" spans="2:29" x14ac:dyDescent="0.25">
      <c r="M1"/>
    </row>
    <row r="2" spans="2:29" x14ac:dyDescent="0.25">
      <c r="M2"/>
      <c r="N2" s="214" t="s">
        <v>158</v>
      </c>
    </row>
    <row r="3" spans="2:29" x14ac:dyDescent="0.25">
      <c r="M3"/>
    </row>
    <row r="4" spans="2:29" x14ac:dyDescent="0.25">
      <c r="M4"/>
    </row>
    <row r="5" spans="2:29" ht="15" x14ac:dyDescent="0.25">
      <c r="B5" s="480"/>
      <c r="C5" s="480"/>
      <c r="D5" s="480"/>
      <c r="E5" s="480"/>
      <c r="F5" s="480"/>
      <c r="G5" s="480"/>
      <c r="H5" s="480"/>
      <c r="I5" s="480"/>
      <c r="J5" s="480"/>
      <c r="K5" s="480"/>
      <c r="L5" s="480"/>
      <c r="M5" s="480"/>
      <c r="N5" s="480"/>
      <c r="O5" s="480"/>
      <c r="P5" s="480"/>
    </row>
    <row r="6" spans="2:29" ht="15" x14ac:dyDescent="0.25">
      <c r="B6" s="480"/>
      <c r="C6" s="480"/>
      <c r="D6" s="480"/>
      <c r="E6" s="480"/>
      <c r="F6" s="480"/>
      <c r="G6" s="480"/>
      <c r="H6" s="480"/>
      <c r="I6" s="480"/>
      <c r="J6" s="480"/>
      <c r="K6" s="480"/>
      <c r="L6" s="480"/>
      <c r="M6" s="480"/>
      <c r="N6" s="480"/>
      <c r="O6" s="480"/>
      <c r="P6" s="480"/>
    </row>
    <row r="7" spans="2:29" ht="15" x14ac:dyDescent="0.25">
      <c r="B7" s="480"/>
      <c r="C7" s="480"/>
      <c r="D7" s="480"/>
      <c r="E7" s="480"/>
      <c r="F7" s="480"/>
      <c r="G7" s="480"/>
      <c r="H7" s="480"/>
      <c r="I7" s="480"/>
      <c r="J7" s="480"/>
      <c r="K7" s="480"/>
      <c r="L7" s="480"/>
      <c r="M7" s="480"/>
      <c r="N7" s="480"/>
      <c r="O7" s="480"/>
      <c r="P7" s="480"/>
    </row>
    <row r="8" spans="2:29" x14ac:dyDescent="0.25">
      <c r="B8" s="104"/>
      <c r="C8" s="104"/>
      <c r="D8" s="104"/>
      <c r="L8" s="22"/>
      <c r="N8" s="104"/>
      <c r="O8" s="104"/>
      <c r="P8" s="104"/>
    </row>
    <row r="9" spans="2:29" x14ac:dyDescent="0.25">
      <c r="B9" s="42" t="s">
        <v>337</v>
      </c>
      <c r="C9" s="104"/>
      <c r="D9" s="104"/>
      <c r="L9" s="22"/>
      <c r="M9" s="291"/>
      <c r="N9" s="104"/>
      <c r="O9" s="104"/>
      <c r="P9" s="104"/>
    </row>
    <row r="10" spans="2:29" ht="18.75" customHeight="1" x14ac:dyDescent="0.25">
      <c r="B10" s="461"/>
      <c r="C10" s="477" t="s">
        <v>610</v>
      </c>
      <c r="D10" s="477" t="s">
        <v>295</v>
      </c>
      <c r="F10" s="475" t="s">
        <v>311</v>
      </c>
      <c r="G10" s="475"/>
      <c r="H10" s="475"/>
      <c r="I10" s="475"/>
      <c r="J10" s="475"/>
      <c r="K10" s="475"/>
      <c r="L10" s="475"/>
      <c r="M10" s="475"/>
      <c r="N10" s="475"/>
      <c r="O10" s="475"/>
      <c r="P10" s="475"/>
      <c r="Q10" s="475"/>
      <c r="R10" s="475"/>
      <c r="S10" s="475"/>
      <c r="T10" s="475"/>
      <c r="U10" s="475"/>
      <c r="V10" s="475"/>
      <c r="W10" s="475"/>
      <c r="X10" s="475"/>
      <c r="Y10" s="475"/>
      <c r="Z10" s="475"/>
      <c r="AA10" s="475"/>
      <c r="AB10" s="475"/>
      <c r="AC10" s="475"/>
    </row>
    <row r="11" spans="2:29" x14ac:dyDescent="0.25">
      <c r="B11" s="476"/>
      <c r="C11" s="478"/>
      <c r="D11" s="478"/>
      <c r="F11" s="261" t="s">
        <v>583</v>
      </c>
      <c r="G11" s="261" t="s">
        <v>312</v>
      </c>
      <c r="H11" s="261" t="s">
        <v>294</v>
      </c>
      <c r="I11" s="261" t="s">
        <v>295</v>
      </c>
      <c r="J11" s="261">
        <v>2024</v>
      </c>
      <c r="K11" s="261" t="s">
        <v>296</v>
      </c>
      <c r="L11" s="261" t="s">
        <v>297</v>
      </c>
      <c r="M11" s="261" t="s">
        <v>298</v>
      </c>
      <c r="N11" s="58">
        <v>2023</v>
      </c>
      <c r="O11" s="216" t="s">
        <v>299</v>
      </c>
      <c r="P11" s="58" t="s">
        <v>300</v>
      </c>
      <c r="Q11" s="58" t="s">
        <v>301</v>
      </c>
      <c r="R11" s="58">
        <v>2022</v>
      </c>
      <c r="S11" s="58" t="s">
        <v>302</v>
      </c>
      <c r="T11" s="58" t="s">
        <v>303</v>
      </c>
      <c r="U11" s="58" t="s">
        <v>304</v>
      </c>
      <c r="V11" s="58">
        <v>2021</v>
      </c>
      <c r="W11" s="58" t="s">
        <v>305</v>
      </c>
      <c r="X11" s="58" t="s">
        <v>306</v>
      </c>
      <c r="Y11" s="58" t="s">
        <v>307</v>
      </c>
      <c r="Z11" s="58">
        <v>2020</v>
      </c>
      <c r="AA11" s="58" t="s">
        <v>308</v>
      </c>
      <c r="AB11" s="58" t="s">
        <v>309</v>
      </c>
      <c r="AC11" s="58" t="s">
        <v>310</v>
      </c>
    </row>
    <row r="12" spans="2:29" x14ac:dyDescent="0.25">
      <c r="B12" s="163" t="s">
        <v>313</v>
      </c>
      <c r="C12" s="238">
        <v>10462543</v>
      </c>
      <c r="D12" s="238">
        <v>9844231</v>
      </c>
      <c r="F12" s="238">
        <v>11501016</v>
      </c>
      <c r="G12" s="238">
        <v>10619741</v>
      </c>
      <c r="H12" s="238">
        <v>10786295</v>
      </c>
      <c r="I12" s="238">
        <v>9844231</v>
      </c>
      <c r="J12" s="238">
        <v>39819620</v>
      </c>
      <c r="K12" s="238">
        <v>10148885</v>
      </c>
      <c r="L12" s="238">
        <v>9435991</v>
      </c>
      <c r="M12" s="238">
        <v>9057867</v>
      </c>
      <c r="N12" s="238">
        <v>36849769</v>
      </c>
      <c r="O12" s="238">
        <v>9426629</v>
      </c>
      <c r="P12" s="238">
        <v>8819517</v>
      </c>
      <c r="Q12" s="28">
        <v>8646937</v>
      </c>
      <c r="R12" s="28">
        <v>34462808</v>
      </c>
      <c r="S12" s="28">
        <v>9223311</v>
      </c>
      <c r="T12" s="28">
        <v>8213380</v>
      </c>
      <c r="U12" s="28">
        <v>7847448</v>
      </c>
      <c r="V12" s="28">
        <v>33646118</v>
      </c>
      <c r="W12" s="28">
        <v>9524667</v>
      </c>
      <c r="X12" s="28">
        <v>7353982</v>
      </c>
      <c r="Y12" s="28">
        <v>7110741</v>
      </c>
      <c r="Z12" s="28">
        <v>25227625</v>
      </c>
      <c r="AA12" s="28">
        <v>6421183</v>
      </c>
      <c r="AB12" s="28">
        <v>5500117</v>
      </c>
      <c r="AC12" s="28">
        <v>6041984</v>
      </c>
    </row>
    <row r="13" spans="2:29" x14ac:dyDescent="0.25">
      <c r="B13" s="163"/>
      <c r="C13" s="165"/>
      <c r="D13" s="165"/>
      <c r="F13" s="165">
        <v>0</v>
      </c>
      <c r="G13" s="165"/>
      <c r="H13" s="165"/>
      <c r="I13" s="165"/>
      <c r="J13" s="165"/>
      <c r="K13" s="165"/>
      <c r="L13" s="165"/>
      <c r="M13" s="165"/>
      <c r="N13" s="165"/>
      <c r="O13" s="165"/>
      <c r="P13" s="165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</row>
    <row r="14" spans="2:29" x14ac:dyDescent="0.25">
      <c r="B14" s="163" t="s">
        <v>314</v>
      </c>
      <c r="C14" s="165"/>
      <c r="D14" s="165"/>
      <c r="F14" s="165">
        <v>0</v>
      </c>
      <c r="G14" s="165"/>
      <c r="H14" s="165"/>
      <c r="I14" s="165"/>
      <c r="J14" s="165"/>
      <c r="K14" s="165"/>
      <c r="L14" s="165"/>
      <c r="M14" s="165"/>
      <c r="N14" s="165"/>
      <c r="O14" s="165"/>
      <c r="P14" s="165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</row>
    <row r="15" spans="2:29" x14ac:dyDescent="0.25">
      <c r="B15" s="166" t="s">
        <v>315</v>
      </c>
      <c r="C15" s="165">
        <v>-5846956</v>
      </c>
      <c r="D15" s="165">
        <v>-5522744</v>
      </c>
      <c r="F15" s="165">
        <v>-6178821</v>
      </c>
      <c r="G15" s="165">
        <v>-6170023</v>
      </c>
      <c r="H15" s="165">
        <v>-5809115</v>
      </c>
      <c r="I15" s="165">
        <v>-5522744</v>
      </c>
      <c r="J15" s="165">
        <v>-21977530</v>
      </c>
      <c r="K15" s="165">
        <v>-5916035</v>
      </c>
      <c r="L15" s="165">
        <v>-5019191</v>
      </c>
      <c r="M15" s="165">
        <v>-4864031</v>
      </c>
      <c r="N15" s="165">
        <v>-19821893</v>
      </c>
      <c r="O15" s="165">
        <v>-5075117</v>
      </c>
      <c r="P15" s="165">
        <v>-4745685</v>
      </c>
      <c r="Q15" s="26">
        <v>-4759051</v>
      </c>
      <c r="R15" s="26">
        <v>-20020182</v>
      </c>
      <c r="S15" s="26">
        <v>-5496572</v>
      </c>
      <c r="T15" s="26">
        <v>-4698194</v>
      </c>
      <c r="U15" s="26">
        <v>-4535695</v>
      </c>
      <c r="V15" s="26">
        <v>-21449579</v>
      </c>
      <c r="W15" s="26">
        <v>-6515849</v>
      </c>
      <c r="X15" s="26">
        <v>-4491666</v>
      </c>
      <c r="Y15" s="26">
        <v>-4241951</v>
      </c>
      <c r="Z15" s="26">
        <v>-14942389</v>
      </c>
      <c r="AA15" s="26">
        <v>-3700828</v>
      </c>
      <c r="AB15" s="26">
        <v>-3244057</v>
      </c>
      <c r="AC15" s="26">
        <v>-3491432</v>
      </c>
    </row>
    <row r="16" spans="2:29" x14ac:dyDescent="0.25">
      <c r="B16" s="166" t="s">
        <v>192</v>
      </c>
      <c r="C16" s="165">
        <v>-1482436</v>
      </c>
      <c r="D16" s="165">
        <v>-1201864</v>
      </c>
      <c r="F16" s="165">
        <v>-1835609</v>
      </c>
      <c r="G16" s="165">
        <v>-1602092</v>
      </c>
      <c r="H16" s="165">
        <v>-1463371</v>
      </c>
      <c r="I16" s="165">
        <v>-1201864</v>
      </c>
      <c r="J16" s="165">
        <v>-5002461</v>
      </c>
      <c r="K16" s="165">
        <v>-1336151</v>
      </c>
      <c r="L16" s="165">
        <v>-1226933</v>
      </c>
      <c r="M16" s="165">
        <v>-920981</v>
      </c>
      <c r="N16" s="167">
        <v>-4071712</v>
      </c>
      <c r="O16" s="165">
        <v>-1193629</v>
      </c>
      <c r="P16" s="165">
        <v>-964240</v>
      </c>
      <c r="Q16" s="26">
        <v>-703281</v>
      </c>
      <c r="R16" s="26">
        <v>-3536442</v>
      </c>
      <c r="S16" s="26">
        <v>-1135414</v>
      </c>
      <c r="T16" s="26">
        <v>-771160</v>
      </c>
      <c r="U16" s="26">
        <v>-491262</v>
      </c>
      <c r="V16" s="26">
        <v>-2035648</v>
      </c>
      <c r="W16" s="26">
        <v>-552536</v>
      </c>
      <c r="X16" s="26">
        <v>-437186</v>
      </c>
      <c r="Y16" s="26">
        <v>-348375</v>
      </c>
      <c r="Z16" s="26">
        <v>-1581475</v>
      </c>
      <c r="AA16" s="26">
        <v>-438960</v>
      </c>
      <c r="AB16" s="26">
        <v>-373405</v>
      </c>
      <c r="AC16" s="26">
        <v>-310271</v>
      </c>
    </row>
    <row r="17" spans="2:29" x14ac:dyDescent="0.25">
      <c r="B17" s="166" t="s">
        <v>316</v>
      </c>
      <c r="C17" s="239">
        <v>-1420698</v>
      </c>
      <c r="D17" s="239">
        <v>-1278957</v>
      </c>
      <c r="F17" s="239">
        <v>-1840694</v>
      </c>
      <c r="G17" s="239">
        <v>-1247001</v>
      </c>
      <c r="H17" s="239">
        <v>-1363676</v>
      </c>
      <c r="I17" s="239">
        <v>-1278957</v>
      </c>
      <c r="J17" s="239">
        <v>-4683753</v>
      </c>
      <c r="K17" s="239">
        <v>-1238328</v>
      </c>
      <c r="L17" s="239">
        <v>-686180</v>
      </c>
      <c r="M17" s="239">
        <v>-1247395</v>
      </c>
      <c r="N17" s="239">
        <v>-4572324</v>
      </c>
      <c r="O17" s="239">
        <v>-1114637</v>
      </c>
      <c r="P17" s="239">
        <v>-1090219</v>
      </c>
      <c r="Q17" s="44">
        <v>-1099776</v>
      </c>
      <c r="R17" s="44">
        <v>-4095391</v>
      </c>
      <c r="S17" s="44">
        <v>-945962</v>
      </c>
      <c r="T17" s="44">
        <v>-2388293</v>
      </c>
      <c r="U17" s="44">
        <v>-924250</v>
      </c>
      <c r="V17" s="44">
        <v>-3438643</v>
      </c>
      <c r="W17" s="44">
        <v>-788479</v>
      </c>
      <c r="X17" s="44">
        <v>-968335</v>
      </c>
      <c r="Y17" s="44">
        <v>-737591</v>
      </c>
      <c r="Z17" s="44">
        <v>-3320888</v>
      </c>
      <c r="AA17" s="44">
        <v>-777767</v>
      </c>
      <c r="AB17" s="44">
        <v>-898888</v>
      </c>
      <c r="AC17" s="44">
        <v>-725185</v>
      </c>
    </row>
    <row r="18" spans="2:29" x14ac:dyDescent="0.25">
      <c r="B18" s="332"/>
      <c r="C18" s="164">
        <v>-8750090</v>
      </c>
      <c r="D18" s="164">
        <v>-8003565</v>
      </c>
      <c r="F18" s="164">
        <v>-9855124</v>
      </c>
      <c r="G18" s="164">
        <v>-9019116</v>
      </c>
      <c r="H18" s="164">
        <v>-8636162</v>
      </c>
      <c r="I18" s="164">
        <v>-8003565</v>
      </c>
      <c r="J18" s="164">
        <v>-31663744</v>
      </c>
      <c r="K18" s="164">
        <v>-8490514</v>
      </c>
      <c r="L18" s="164">
        <v>-6932304</v>
      </c>
      <c r="M18" s="164">
        <v>-7032407</v>
      </c>
      <c r="N18" s="164">
        <v>-28465929</v>
      </c>
      <c r="O18" s="164">
        <v>-7383383</v>
      </c>
      <c r="P18" s="164">
        <v>-6800144</v>
      </c>
      <c r="Q18" s="28">
        <v>-6562108</v>
      </c>
      <c r="R18" s="28">
        <v>-27652015</v>
      </c>
      <c r="S18" s="28">
        <v>-7577948</v>
      </c>
      <c r="T18" s="28">
        <v>-7857647</v>
      </c>
      <c r="U18" s="28">
        <v>-5951207</v>
      </c>
      <c r="V18" s="28">
        <v>-26923870</v>
      </c>
      <c r="W18" s="28">
        <v>-7856864</v>
      </c>
      <c r="X18" s="28">
        <v>-5897187</v>
      </c>
      <c r="Y18" s="28">
        <v>-5327917</v>
      </c>
      <c r="Z18" s="28">
        <v>-19844752</v>
      </c>
      <c r="AA18" s="28">
        <v>-4917555</v>
      </c>
      <c r="AB18" s="28">
        <v>-4516350</v>
      </c>
      <c r="AC18" s="28">
        <v>-4526888</v>
      </c>
    </row>
    <row r="19" spans="2:29" x14ac:dyDescent="0.25">
      <c r="B19" s="332"/>
      <c r="C19" s="333"/>
      <c r="D19" s="239"/>
      <c r="F19" s="333"/>
      <c r="G19" s="333"/>
      <c r="H19" s="239"/>
      <c r="I19" s="239"/>
      <c r="J19" s="239"/>
      <c r="K19" s="239"/>
      <c r="L19" s="239"/>
      <c r="M19" s="239"/>
      <c r="N19" s="247"/>
      <c r="O19" s="239"/>
      <c r="P19" s="239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</row>
    <row r="20" spans="2:29" x14ac:dyDescent="0.25">
      <c r="B20" s="163" t="s">
        <v>317</v>
      </c>
      <c r="C20" s="240">
        <v>1712453</v>
      </c>
      <c r="D20" s="240">
        <v>1840666</v>
      </c>
      <c r="F20" s="240">
        <v>1645892</v>
      </c>
      <c r="G20" s="240">
        <v>1600625</v>
      </c>
      <c r="H20" s="240">
        <v>2150133</v>
      </c>
      <c r="I20" s="240">
        <v>1840666</v>
      </c>
      <c r="J20" s="240">
        <v>8155876</v>
      </c>
      <c r="K20" s="240">
        <v>1658371</v>
      </c>
      <c r="L20" s="240">
        <v>2503687</v>
      </c>
      <c r="M20" s="240">
        <v>2025460</v>
      </c>
      <c r="N20" s="240">
        <v>8383840</v>
      </c>
      <c r="O20" s="240">
        <v>2043246</v>
      </c>
      <c r="P20" s="240">
        <v>2019373</v>
      </c>
      <c r="Q20" s="47">
        <v>2084829</v>
      </c>
      <c r="R20" s="47">
        <v>6810793</v>
      </c>
      <c r="S20" s="47">
        <v>1645363</v>
      </c>
      <c r="T20" s="47">
        <v>355733</v>
      </c>
      <c r="U20" s="47">
        <v>1896241</v>
      </c>
      <c r="V20" s="47">
        <v>6722248</v>
      </c>
      <c r="W20" s="47">
        <v>1667803</v>
      </c>
      <c r="X20" s="47">
        <v>1456795</v>
      </c>
      <c r="Y20" s="47">
        <v>1782824</v>
      </c>
      <c r="Z20" s="47">
        <v>5382873</v>
      </c>
      <c r="AA20" s="47">
        <v>1503628</v>
      </c>
      <c r="AB20" s="47">
        <v>983767</v>
      </c>
      <c r="AC20" s="47">
        <v>1515096</v>
      </c>
    </row>
    <row r="21" spans="2:29" x14ac:dyDescent="0.25">
      <c r="B21" s="332"/>
      <c r="C21" s="334"/>
      <c r="D21" s="165"/>
      <c r="F21" s="334"/>
      <c r="G21" s="334"/>
      <c r="H21" s="165"/>
      <c r="I21" s="165"/>
      <c r="J21" s="165"/>
      <c r="K21" s="165"/>
      <c r="L21" s="165"/>
      <c r="M21" s="165"/>
      <c r="N21" s="165"/>
      <c r="O21" s="165"/>
      <c r="P21" s="165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</row>
    <row r="22" spans="2:29" x14ac:dyDescent="0.25">
      <c r="B22" s="163" t="s">
        <v>318</v>
      </c>
      <c r="C22" s="165"/>
      <c r="D22" s="165"/>
      <c r="F22" s="165">
        <v>0</v>
      </c>
      <c r="G22" s="165"/>
      <c r="H22" s="165"/>
      <c r="I22" s="165"/>
      <c r="J22" s="165"/>
      <c r="K22" s="165"/>
      <c r="L22" s="165"/>
      <c r="M22" s="165"/>
      <c r="N22" s="167"/>
      <c r="O22" s="165"/>
      <c r="P22" s="165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</row>
    <row r="23" spans="2:29" x14ac:dyDescent="0.25">
      <c r="B23" s="38" t="s">
        <v>319</v>
      </c>
      <c r="C23" s="165">
        <v>-83363</v>
      </c>
      <c r="D23" s="165">
        <v>-50628</v>
      </c>
      <c r="F23" s="165">
        <v>-47391</v>
      </c>
      <c r="G23" s="165">
        <v>-60304</v>
      </c>
      <c r="H23" s="165">
        <v>-3098</v>
      </c>
      <c r="I23" s="165">
        <v>-50628</v>
      </c>
      <c r="J23" s="165">
        <v>-174801</v>
      </c>
      <c r="K23" s="165">
        <v>50556</v>
      </c>
      <c r="L23" s="165">
        <v>-77300</v>
      </c>
      <c r="M23" s="165">
        <v>-75853</v>
      </c>
      <c r="N23" s="165">
        <v>-174663</v>
      </c>
      <c r="O23" s="165">
        <v>-43160</v>
      </c>
      <c r="P23" s="165">
        <v>-21266</v>
      </c>
      <c r="Q23" s="26">
        <v>-7926</v>
      </c>
      <c r="R23" s="26">
        <v>-108731</v>
      </c>
      <c r="S23" s="26">
        <v>84852</v>
      </c>
      <c r="T23" s="26">
        <v>-90366</v>
      </c>
      <c r="U23" s="26">
        <v>-43092</v>
      </c>
      <c r="V23" s="26">
        <v>-143856</v>
      </c>
      <c r="W23" s="26">
        <v>-37295</v>
      </c>
      <c r="X23" s="26">
        <v>985</v>
      </c>
      <c r="Y23" s="26">
        <v>-43153</v>
      </c>
      <c r="Z23" s="26">
        <v>-146705</v>
      </c>
      <c r="AA23" s="26">
        <v>156829</v>
      </c>
      <c r="AB23" s="26">
        <v>-115360</v>
      </c>
      <c r="AC23" s="26">
        <v>-99740</v>
      </c>
    </row>
    <row r="24" spans="2:29" x14ac:dyDescent="0.25">
      <c r="B24" s="38" t="s">
        <v>320</v>
      </c>
      <c r="C24" s="165">
        <v>-202126</v>
      </c>
      <c r="D24" s="165">
        <v>-193967</v>
      </c>
      <c r="F24" s="165">
        <v>-259964</v>
      </c>
      <c r="G24" s="165">
        <v>-195333</v>
      </c>
      <c r="H24" s="165">
        <v>-177602</v>
      </c>
      <c r="I24" s="165">
        <v>-193967</v>
      </c>
      <c r="J24" s="165">
        <v>-819915</v>
      </c>
      <c r="K24" s="165">
        <v>-206548</v>
      </c>
      <c r="L24" s="165">
        <v>-205700</v>
      </c>
      <c r="M24" s="165">
        <v>-169746</v>
      </c>
      <c r="N24" s="165">
        <v>-707415</v>
      </c>
      <c r="O24" s="165">
        <v>-156809</v>
      </c>
      <c r="P24" s="165">
        <v>-169172</v>
      </c>
      <c r="Q24" s="26">
        <v>-158671</v>
      </c>
      <c r="R24" s="26">
        <v>-789389</v>
      </c>
      <c r="S24" s="26">
        <v>-222457</v>
      </c>
      <c r="T24" s="26">
        <v>-202641</v>
      </c>
      <c r="U24" s="26">
        <v>-155748</v>
      </c>
      <c r="V24" s="26">
        <v>-576612</v>
      </c>
      <c r="W24" s="26">
        <v>-167452</v>
      </c>
      <c r="X24" s="26">
        <v>-53409</v>
      </c>
      <c r="Y24" s="26">
        <v>-205265</v>
      </c>
      <c r="Z24" s="26">
        <v>-582457</v>
      </c>
      <c r="AA24" s="26">
        <v>-141539</v>
      </c>
      <c r="AB24" s="26">
        <v>-71110</v>
      </c>
      <c r="AC24" s="26">
        <v>-191980</v>
      </c>
    </row>
    <row r="25" spans="2:29" x14ac:dyDescent="0.25">
      <c r="B25" s="38" t="s">
        <v>321</v>
      </c>
      <c r="C25" s="165">
        <v>-118125</v>
      </c>
      <c r="D25" s="165">
        <v>-174793</v>
      </c>
      <c r="F25" s="165">
        <v>970038</v>
      </c>
      <c r="G25" s="165">
        <v>-263105</v>
      </c>
      <c r="H25" s="165">
        <v>-405801</v>
      </c>
      <c r="I25" s="165">
        <v>-174793</v>
      </c>
      <c r="J25" s="165">
        <v>-701610</v>
      </c>
      <c r="K25" s="165">
        <v>-103549</v>
      </c>
      <c r="L25" s="165">
        <v>-226594</v>
      </c>
      <c r="M25" s="165">
        <v>-187670</v>
      </c>
      <c r="N25" s="167">
        <v>-1031562</v>
      </c>
      <c r="O25" s="165">
        <v>-219697</v>
      </c>
      <c r="P25" s="165">
        <v>-322545</v>
      </c>
      <c r="Q25" s="26">
        <v>-211968</v>
      </c>
      <c r="R25" s="26">
        <v>-1124891</v>
      </c>
      <c r="S25" s="26">
        <v>-262258</v>
      </c>
      <c r="T25" s="26">
        <v>-333520</v>
      </c>
      <c r="U25" s="26">
        <v>-248925</v>
      </c>
      <c r="V25" s="26">
        <v>-592005</v>
      </c>
      <c r="W25" s="26">
        <v>-245906</v>
      </c>
      <c r="X25" s="26">
        <v>-209554</v>
      </c>
      <c r="Y25" s="26">
        <v>-160561</v>
      </c>
      <c r="Z25" s="26">
        <v>-857957</v>
      </c>
      <c r="AA25" s="26">
        <v>-250657</v>
      </c>
      <c r="AB25" s="26">
        <v>-214320</v>
      </c>
      <c r="AC25" s="26">
        <v>-199525</v>
      </c>
    </row>
    <row r="26" spans="2:29" x14ac:dyDescent="0.25">
      <c r="B26" s="38" t="s">
        <v>322</v>
      </c>
      <c r="C26" s="165">
        <v>26191</v>
      </c>
      <c r="D26" s="165" t="s">
        <v>123</v>
      </c>
      <c r="F26" s="165">
        <v>174008</v>
      </c>
      <c r="G26" s="165">
        <v>0</v>
      </c>
      <c r="H26" s="165"/>
      <c r="I26" s="165" t="s">
        <v>123</v>
      </c>
      <c r="J26" s="165">
        <v>3194668</v>
      </c>
      <c r="K26" s="165">
        <v>3151678</v>
      </c>
      <c r="L26" s="268">
        <v>0</v>
      </c>
      <c r="M26" s="268">
        <v>0</v>
      </c>
      <c r="N26" s="268">
        <v>327433</v>
      </c>
      <c r="O26" s="268">
        <v>0</v>
      </c>
      <c r="P26" s="268">
        <v>0</v>
      </c>
      <c r="Q26" s="268">
        <v>0</v>
      </c>
      <c r="R26" s="268">
        <v>0</v>
      </c>
      <c r="S26" s="268">
        <v>0</v>
      </c>
      <c r="T26" s="268">
        <v>0</v>
      </c>
      <c r="U26" s="268">
        <v>0</v>
      </c>
      <c r="V26" s="268">
        <v>0</v>
      </c>
      <c r="W26" s="268">
        <v>0</v>
      </c>
      <c r="X26" s="268">
        <v>0</v>
      </c>
      <c r="Y26" s="268">
        <v>0</v>
      </c>
      <c r="Z26" s="268">
        <v>0</v>
      </c>
      <c r="AA26" s="268">
        <v>0</v>
      </c>
      <c r="AB26" s="268">
        <v>0</v>
      </c>
      <c r="AC26" s="268">
        <v>0</v>
      </c>
    </row>
    <row r="27" spans="2:29" x14ac:dyDescent="0.25">
      <c r="B27" s="332"/>
      <c r="C27" s="240">
        <v>-377423</v>
      </c>
      <c r="D27" s="240">
        <v>-419388</v>
      </c>
      <c r="F27" s="240">
        <v>836691</v>
      </c>
      <c r="G27" s="240">
        <v>-518742</v>
      </c>
      <c r="H27" s="240">
        <v>-586501</v>
      </c>
      <c r="I27" s="240">
        <v>-419388</v>
      </c>
      <c r="J27" s="240">
        <v>1498342</v>
      </c>
      <c r="K27" s="240">
        <f>SUM(K23:K26)</f>
        <v>2892137</v>
      </c>
      <c r="L27" s="240">
        <v>-509594</v>
      </c>
      <c r="M27" s="240">
        <v>-433269</v>
      </c>
      <c r="N27" s="240">
        <v>-1586207</v>
      </c>
      <c r="O27" s="240">
        <v>-419666</v>
      </c>
      <c r="P27" s="240">
        <v>-512983</v>
      </c>
      <c r="Q27" s="240">
        <v>-378565</v>
      </c>
      <c r="R27" s="240">
        <v>-2023011</v>
      </c>
      <c r="S27" s="240">
        <v>-399863</v>
      </c>
      <c r="T27" s="240">
        <v>-626527</v>
      </c>
      <c r="U27" s="240">
        <v>-447765</v>
      </c>
      <c r="V27" s="240">
        <v>-1312473</v>
      </c>
      <c r="W27" s="240">
        <v>-450653</v>
      </c>
      <c r="X27" s="240">
        <v>-261978</v>
      </c>
      <c r="Y27" s="240">
        <v>-408979</v>
      </c>
      <c r="Z27" s="240">
        <v>-1587119</v>
      </c>
      <c r="AA27" s="240">
        <v>-235367</v>
      </c>
      <c r="AB27" s="240">
        <v>-400790</v>
      </c>
      <c r="AC27" s="240">
        <v>-491245</v>
      </c>
    </row>
    <row r="28" spans="2:29" x14ac:dyDescent="0.25">
      <c r="B28" s="332"/>
      <c r="C28" s="334"/>
      <c r="D28" s="165"/>
      <c r="F28" s="334"/>
      <c r="G28" s="334"/>
      <c r="H28" s="165"/>
      <c r="I28" s="165"/>
      <c r="J28" s="165"/>
      <c r="K28" s="165"/>
      <c r="L28" s="164"/>
      <c r="M28" s="164"/>
      <c r="N28" s="164"/>
      <c r="O28" s="164"/>
      <c r="P28" s="164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</row>
    <row r="29" spans="2:29" x14ac:dyDescent="0.25">
      <c r="B29" s="38" t="s">
        <v>485</v>
      </c>
      <c r="C29" s="165">
        <v>0</v>
      </c>
      <c r="D29" s="165">
        <v>0</v>
      </c>
      <c r="F29" s="165">
        <v>0</v>
      </c>
      <c r="G29" s="165">
        <v>0</v>
      </c>
      <c r="H29" s="165"/>
      <c r="I29" s="165">
        <v>0</v>
      </c>
      <c r="J29" s="165" t="s">
        <v>123</v>
      </c>
      <c r="K29" s="165" t="s">
        <v>123</v>
      </c>
      <c r="L29" s="165" t="s">
        <v>123</v>
      </c>
      <c r="M29" s="165" t="s">
        <v>123</v>
      </c>
      <c r="N29" s="165" t="s">
        <v>123</v>
      </c>
      <c r="O29" s="165" t="s">
        <v>123</v>
      </c>
      <c r="P29" s="165" t="s">
        <v>123</v>
      </c>
      <c r="Q29" s="26" t="s">
        <v>123</v>
      </c>
      <c r="R29" s="26" t="s">
        <v>123</v>
      </c>
      <c r="S29" s="26" t="s">
        <v>123</v>
      </c>
      <c r="T29" s="26" t="s">
        <v>123</v>
      </c>
      <c r="U29" s="26" t="s">
        <v>123</v>
      </c>
      <c r="V29" s="26">
        <v>214955</v>
      </c>
      <c r="W29" s="26" t="s">
        <v>123</v>
      </c>
      <c r="X29" s="26">
        <v>211247</v>
      </c>
      <c r="Y29" s="26">
        <v>5816</v>
      </c>
      <c r="Z29" s="26">
        <v>502108</v>
      </c>
      <c r="AA29" s="26" t="s">
        <v>123</v>
      </c>
      <c r="AB29" s="26">
        <v>479703</v>
      </c>
      <c r="AC29" s="26" t="s">
        <v>123</v>
      </c>
    </row>
    <row r="30" spans="2:29" x14ac:dyDescent="0.25">
      <c r="B30" s="38" t="s">
        <v>483</v>
      </c>
      <c r="C30" s="165">
        <v>0</v>
      </c>
      <c r="D30" s="165">
        <v>0</v>
      </c>
      <c r="F30" s="165">
        <v>0</v>
      </c>
      <c r="G30" s="165">
        <v>0</v>
      </c>
      <c r="H30" s="165"/>
      <c r="I30" s="165">
        <v>0</v>
      </c>
      <c r="J30" s="165" t="s">
        <v>123</v>
      </c>
      <c r="K30" s="165" t="s">
        <v>123</v>
      </c>
      <c r="L30" s="165" t="s">
        <v>123</v>
      </c>
      <c r="M30" s="165" t="s">
        <v>123</v>
      </c>
      <c r="N30" s="165" t="s">
        <v>123</v>
      </c>
      <c r="O30" s="165" t="s">
        <v>123</v>
      </c>
      <c r="P30" s="165" t="s">
        <v>123</v>
      </c>
      <c r="Q30" s="26" t="s">
        <v>123</v>
      </c>
      <c r="R30" s="26" t="s">
        <v>123</v>
      </c>
      <c r="S30" s="26" t="s">
        <v>123</v>
      </c>
      <c r="T30" s="26" t="s">
        <v>123</v>
      </c>
      <c r="U30" s="26" t="s">
        <v>123</v>
      </c>
      <c r="V30" s="26">
        <v>1031809</v>
      </c>
      <c r="W30" s="26">
        <v>122208</v>
      </c>
      <c r="X30" s="26">
        <v>909601</v>
      </c>
      <c r="Y30" s="26" t="s">
        <v>123</v>
      </c>
      <c r="Z30" s="26" t="s">
        <v>123</v>
      </c>
      <c r="AA30" s="26" t="s">
        <v>123</v>
      </c>
      <c r="AB30" s="26" t="s">
        <v>123</v>
      </c>
      <c r="AC30" s="26" t="s">
        <v>123</v>
      </c>
    </row>
    <row r="31" spans="2:29" x14ac:dyDescent="0.25">
      <c r="B31" s="38" t="s">
        <v>486</v>
      </c>
      <c r="C31" s="165">
        <v>0</v>
      </c>
      <c r="D31" s="165">
        <v>0</v>
      </c>
      <c r="F31" s="165">
        <v>0</v>
      </c>
      <c r="G31" s="165">
        <v>0</v>
      </c>
      <c r="H31" s="165"/>
      <c r="I31" s="165">
        <v>0</v>
      </c>
      <c r="J31" s="165" t="s">
        <v>123</v>
      </c>
      <c r="K31" s="165">
        <v>0</v>
      </c>
      <c r="L31" s="165">
        <v>0</v>
      </c>
      <c r="M31" s="165">
        <v>0</v>
      </c>
      <c r="N31" s="165" t="s">
        <v>123</v>
      </c>
      <c r="O31" s="165">
        <v>0</v>
      </c>
      <c r="P31" s="165">
        <v>0</v>
      </c>
      <c r="Q31" s="26">
        <v>0</v>
      </c>
      <c r="R31" s="26">
        <v>51512</v>
      </c>
      <c r="S31" s="26">
        <v>0</v>
      </c>
      <c r="T31" s="26">
        <v>0</v>
      </c>
      <c r="U31" s="26">
        <v>0</v>
      </c>
      <c r="V31" s="26">
        <v>108550</v>
      </c>
      <c r="W31" s="26">
        <v>0</v>
      </c>
      <c r="X31" s="26">
        <v>0</v>
      </c>
      <c r="Y31" s="26">
        <v>108550</v>
      </c>
      <c r="Z31" s="26">
        <v>0</v>
      </c>
      <c r="AA31" s="26">
        <v>0</v>
      </c>
      <c r="AB31" s="26">
        <v>0</v>
      </c>
      <c r="AC31" s="26">
        <v>0</v>
      </c>
    </row>
    <row r="32" spans="2:29" x14ac:dyDescent="0.25">
      <c r="B32" s="38" t="s">
        <v>487</v>
      </c>
      <c r="C32" s="165">
        <v>0</v>
      </c>
      <c r="D32" s="165">
        <v>0</v>
      </c>
      <c r="F32" s="165">
        <v>0</v>
      </c>
      <c r="G32" s="165">
        <v>0</v>
      </c>
      <c r="H32" s="165"/>
      <c r="I32" s="165">
        <v>0</v>
      </c>
      <c r="J32" s="165" t="s">
        <v>123</v>
      </c>
      <c r="K32" s="165" t="s">
        <v>123</v>
      </c>
      <c r="L32" s="165" t="s">
        <v>123</v>
      </c>
      <c r="M32" s="165" t="s">
        <v>123</v>
      </c>
      <c r="N32" s="165" t="s">
        <v>123</v>
      </c>
      <c r="O32" s="165" t="s">
        <v>123</v>
      </c>
      <c r="P32" s="165" t="s">
        <v>123</v>
      </c>
      <c r="Q32" s="26" t="s">
        <v>123</v>
      </c>
      <c r="R32" s="26">
        <v>5340</v>
      </c>
      <c r="S32" s="26" t="s">
        <v>123</v>
      </c>
      <c r="T32" s="26" t="s">
        <v>123</v>
      </c>
      <c r="U32" s="26" t="s">
        <v>123</v>
      </c>
      <c r="V32" s="26">
        <v>4006</v>
      </c>
      <c r="W32" s="26" t="s">
        <v>123</v>
      </c>
      <c r="X32" s="26" t="s">
        <v>123</v>
      </c>
      <c r="Y32" s="26" t="s">
        <v>123</v>
      </c>
      <c r="Z32" s="26" t="s">
        <v>123</v>
      </c>
      <c r="AA32" s="26" t="s">
        <v>123</v>
      </c>
      <c r="AB32" s="26" t="s">
        <v>123</v>
      </c>
      <c r="AC32" s="26" t="s">
        <v>123</v>
      </c>
    </row>
    <row r="33" spans="2:29" x14ac:dyDescent="0.25">
      <c r="B33" s="38" t="s">
        <v>484</v>
      </c>
      <c r="C33" s="165">
        <v>0</v>
      </c>
      <c r="D33" s="165">
        <v>0</v>
      </c>
      <c r="F33" s="165">
        <v>0</v>
      </c>
      <c r="G33" s="165">
        <v>0</v>
      </c>
      <c r="H33" s="165"/>
      <c r="I33" s="165">
        <v>0</v>
      </c>
      <c r="J33" s="165">
        <v>0</v>
      </c>
      <c r="K33" s="165">
        <v>0</v>
      </c>
      <c r="L33" s="165">
        <v>0</v>
      </c>
      <c r="M33" s="165">
        <v>0</v>
      </c>
      <c r="N33" s="165">
        <v>0</v>
      </c>
      <c r="O33" s="165">
        <v>0</v>
      </c>
      <c r="P33" s="165">
        <v>0</v>
      </c>
      <c r="Q33" s="26">
        <v>0</v>
      </c>
      <c r="R33" s="26">
        <v>0</v>
      </c>
      <c r="S33" s="26">
        <v>8641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51736</v>
      </c>
      <c r="AA33" s="26"/>
      <c r="AB33" s="26"/>
      <c r="AC33" s="26">
        <v>51736</v>
      </c>
    </row>
    <row r="34" spans="2:29" x14ac:dyDescent="0.25">
      <c r="B34" s="38" t="s">
        <v>488</v>
      </c>
      <c r="C34" s="165">
        <v>0</v>
      </c>
      <c r="D34" s="165">
        <v>0</v>
      </c>
      <c r="F34" s="165">
        <v>0</v>
      </c>
      <c r="G34" s="165">
        <v>0</v>
      </c>
      <c r="H34" s="165"/>
      <c r="I34" s="165">
        <v>0</v>
      </c>
      <c r="J34" s="165">
        <v>0</v>
      </c>
      <c r="K34" s="165">
        <v>0</v>
      </c>
      <c r="L34" s="165">
        <v>0</v>
      </c>
      <c r="M34" s="165">
        <v>0</v>
      </c>
      <c r="N34" s="165">
        <v>0</v>
      </c>
      <c r="O34" s="165">
        <v>0</v>
      </c>
      <c r="P34" s="165">
        <v>0</v>
      </c>
      <c r="Q34" s="26">
        <v>0</v>
      </c>
      <c r="R34" s="26">
        <v>0</v>
      </c>
      <c r="S34" s="26"/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/>
      <c r="AA34" s="26">
        <v>-136244</v>
      </c>
      <c r="AB34" s="26">
        <v>475137</v>
      </c>
      <c r="AC34" s="26">
        <v>-609160</v>
      </c>
    </row>
    <row r="35" spans="2:29" x14ac:dyDescent="0.25">
      <c r="B35" s="38" t="s">
        <v>323</v>
      </c>
      <c r="C35" s="239">
        <v>52325</v>
      </c>
      <c r="D35" s="239">
        <v>42119</v>
      </c>
      <c r="F35" s="239">
        <v>40687</v>
      </c>
      <c r="G35" s="239">
        <v>40708</v>
      </c>
      <c r="H35" s="239">
        <v>77418</v>
      </c>
      <c r="I35" s="239">
        <v>42119</v>
      </c>
      <c r="J35" s="239">
        <v>223714</v>
      </c>
      <c r="K35" s="239">
        <v>61657</v>
      </c>
      <c r="L35" s="239">
        <v>38711</v>
      </c>
      <c r="M35" s="239">
        <v>90501</v>
      </c>
      <c r="N35" s="247">
        <v>432493</v>
      </c>
      <c r="O35" s="239">
        <v>70916</v>
      </c>
      <c r="P35" s="239">
        <v>69281</v>
      </c>
      <c r="Q35" s="44">
        <v>153041</v>
      </c>
      <c r="R35" s="44">
        <v>842543</v>
      </c>
      <c r="S35" s="44">
        <v>247544</v>
      </c>
      <c r="T35" s="44">
        <v>336468</v>
      </c>
      <c r="U35" s="44">
        <v>184428</v>
      </c>
      <c r="V35" s="44">
        <v>182076</v>
      </c>
      <c r="W35" s="44">
        <v>287319</v>
      </c>
      <c r="X35" s="44">
        <v>32792</v>
      </c>
      <c r="Y35" s="44">
        <v>118687</v>
      </c>
      <c r="Z35" s="44">
        <v>356698</v>
      </c>
      <c r="AA35" s="44">
        <v>97822</v>
      </c>
      <c r="AB35" s="44">
        <v>82534</v>
      </c>
      <c r="AC35" s="44">
        <v>81942</v>
      </c>
    </row>
    <row r="36" spans="2:29" x14ac:dyDescent="0.25">
      <c r="B36" s="163" t="s">
        <v>324</v>
      </c>
      <c r="C36" s="243">
        <v>1387355</v>
      </c>
      <c r="D36" s="243">
        <v>1463397</v>
      </c>
      <c r="F36" s="243">
        <v>2523270</v>
      </c>
      <c r="G36" s="243">
        <v>1122591</v>
      </c>
      <c r="H36" s="243">
        <v>1641050</v>
      </c>
      <c r="I36" s="243">
        <v>1463397</v>
      </c>
      <c r="J36" s="243">
        <v>9877932</v>
      </c>
      <c r="K36" s="243">
        <v>4612165</v>
      </c>
      <c r="L36" s="243">
        <v>2032804</v>
      </c>
      <c r="M36" s="243">
        <v>1682692</v>
      </c>
      <c r="N36" s="243">
        <v>7230126</v>
      </c>
      <c r="O36" s="243">
        <v>1694496</v>
      </c>
      <c r="P36" s="243">
        <v>1575671</v>
      </c>
      <c r="Q36" s="46">
        <v>1859305</v>
      </c>
      <c r="R36" s="46">
        <v>5687177</v>
      </c>
      <c r="S36" s="46">
        <v>1501685</v>
      </c>
      <c r="T36" s="46">
        <v>65674</v>
      </c>
      <c r="U36" s="46">
        <v>1632904</v>
      </c>
      <c r="V36" s="46">
        <v>6951171</v>
      </c>
      <c r="W36" s="46">
        <v>1626677</v>
      </c>
      <c r="X36" s="46">
        <v>2348457</v>
      </c>
      <c r="Y36" s="46">
        <v>1606898</v>
      </c>
      <c r="Z36" s="46">
        <v>4706296</v>
      </c>
      <c r="AA36" s="46">
        <v>1229839</v>
      </c>
      <c r="AB36" s="46">
        <v>1620351</v>
      </c>
      <c r="AC36" s="46">
        <v>548369</v>
      </c>
    </row>
    <row r="37" spans="2:29" x14ac:dyDescent="0.25">
      <c r="B37" s="332"/>
      <c r="C37" s="335"/>
      <c r="D37" s="165"/>
      <c r="F37" s="335"/>
      <c r="G37" s="335"/>
      <c r="H37" s="165"/>
      <c r="I37" s="165"/>
      <c r="J37" s="165"/>
      <c r="K37" s="165"/>
      <c r="L37" s="165"/>
      <c r="M37" s="165"/>
      <c r="N37" s="165"/>
      <c r="O37" s="165"/>
      <c r="P37" s="165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</row>
    <row r="38" spans="2:29" x14ac:dyDescent="0.25">
      <c r="B38" s="38" t="s">
        <v>325</v>
      </c>
      <c r="C38" s="165">
        <v>257960</v>
      </c>
      <c r="D38" s="165">
        <v>193537</v>
      </c>
      <c r="F38" s="165">
        <v>250258</v>
      </c>
      <c r="G38" s="165">
        <v>256943</v>
      </c>
      <c r="H38" s="165">
        <v>302444</v>
      </c>
      <c r="I38" s="165">
        <v>193537</v>
      </c>
      <c r="J38" s="165">
        <v>1429996</v>
      </c>
      <c r="K38" s="165">
        <v>262565</v>
      </c>
      <c r="L38" s="165">
        <v>725474</v>
      </c>
      <c r="M38" s="165">
        <v>218245</v>
      </c>
      <c r="N38" s="167">
        <v>1272079</v>
      </c>
      <c r="O38" s="165">
        <v>345678</v>
      </c>
      <c r="P38" s="165">
        <v>512131</v>
      </c>
      <c r="Q38" s="26">
        <v>329784</v>
      </c>
      <c r="R38" s="26">
        <v>1499794</v>
      </c>
      <c r="S38" s="26">
        <v>411748</v>
      </c>
      <c r="T38" s="26">
        <v>362931</v>
      </c>
      <c r="U38" s="26">
        <v>1109025</v>
      </c>
      <c r="V38" s="26">
        <v>843306</v>
      </c>
      <c r="W38" s="26">
        <v>278827</v>
      </c>
      <c r="X38" s="26">
        <v>1288425</v>
      </c>
      <c r="Y38" s="26">
        <v>154415</v>
      </c>
      <c r="Z38" s="26">
        <v>2445405</v>
      </c>
      <c r="AA38" s="26">
        <v>165368</v>
      </c>
      <c r="AB38" s="26">
        <v>670078</v>
      </c>
      <c r="AC38" s="26">
        <v>1482735</v>
      </c>
    </row>
    <row r="39" spans="2:29" x14ac:dyDescent="0.25">
      <c r="B39" s="38" t="s">
        <v>326</v>
      </c>
      <c r="C39" s="239">
        <v>-596384</v>
      </c>
      <c r="D39" s="239">
        <v>-443168</v>
      </c>
      <c r="F39" s="239">
        <v>-540689</v>
      </c>
      <c r="G39" s="239">
        <v>-533005</v>
      </c>
      <c r="H39" s="239">
        <v>-565404</v>
      </c>
      <c r="I39" s="239">
        <v>-443168</v>
      </c>
      <c r="J39" s="239">
        <v>-1950788</v>
      </c>
      <c r="K39" s="239">
        <v>-324110</v>
      </c>
      <c r="L39" s="239">
        <v>-607355</v>
      </c>
      <c r="M39" s="239">
        <v>-399231</v>
      </c>
      <c r="N39" s="239">
        <v>-1651045</v>
      </c>
      <c r="O39" s="239">
        <v>-560530</v>
      </c>
      <c r="P39" s="239">
        <v>-472321</v>
      </c>
      <c r="Q39" s="44">
        <v>-435698</v>
      </c>
      <c r="R39" s="44">
        <v>-3066415</v>
      </c>
      <c r="S39" s="44">
        <v>-521209</v>
      </c>
      <c r="T39" s="44">
        <v>-1233880</v>
      </c>
      <c r="U39" s="44">
        <v>-794862</v>
      </c>
      <c r="V39" s="44">
        <v>-3096299</v>
      </c>
      <c r="W39" s="44">
        <v>-1434317</v>
      </c>
      <c r="X39" s="44">
        <v>-809897</v>
      </c>
      <c r="Y39" s="44">
        <v>-1419635</v>
      </c>
      <c r="Z39" s="44">
        <v>-3350864</v>
      </c>
      <c r="AA39" s="44">
        <v>-661987</v>
      </c>
      <c r="AB39" s="44">
        <v>-705395</v>
      </c>
      <c r="AC39" s="44">
        <v>-2209481</v>
      </c>
    </row>
    <row r="40" spans="2:29" x14ac:dyDescent="0.25">
      <c r="B40" s="163" t="s">
        <v>327</v>
      </c>
      <c r="C40" s="243">
        <v>-338424</v>
      </c>
      <c r="D40" s="243">
        <v>-249631</v>
      </c>
      <c r="F40" s="243">
        <v>-290431</v>
      </c>
      <c r="G40" s="243">
        <v>-276062</v>
      </c>
      <c r="H40" s="243">
        <v>-262960</v>
      </c>
      <c r="I40" s="243">
        <v>-249631</v>
      </c>
      <c r="J40" s="243">
        <v>-520792</v>
      </c>
      <c r="K40" s="243">
        <v>-61545</v>
      </c>
      <c r="L40" s="243">
        <v>118119</v>
      </c>
      <c r="M40" s="243">
        <v>-180986</v>
      </c>
      <c r="N40" s="243">
        <v>-378966</v>
      </c>
      <c r="O40" s="243">
        <v>-214852</v>
      </c>
      <c r="P40" s="243">
        <v>39810</v>
      </c>
      <c r="Q40" s="46">
        <v>-105914</v>
      </c>
      <c r="R40" s="46">
        <v>-1566621</v>
      </c>
      <c r="S40" s="46">
        <v>-109461</v>
      </c>
      <c r="T40" s="46">
        <v>-870949</v>
      </c>
      <c r="U40" s="46">
        <v>314163</v>
      </c>
      <c r="V40" s="46">
        <v>-2252993</v>
      </c>
      <c r="W40" s="46">
        <v>-1155490</v>
      </c>
      <c r="X40" s="46">
        <v>478528</v>
      </c>
      <c r="Y40" s="46">
        <v>-1265220</v>
      </c>
      <c r="Z40" s="46">
        <v>-905459</v>
      </c>
      <c r="AA40" s="46">
        <v>-496619</v>
      </c>
      <c r="AB40" s="46">
        <v>-35317</v>
      </c>
      <c r="AC40" s="46">
        <v>-726746</v>
      </c>
    </row>
    <row r="41" spans="2:29" x14ac:dyDescent="0.25">
      <c r="B41" s="332"/>
      <c r="C41" s="336"/>
      <c r="D41" s="244"/>
      <c r="F41" s="336"/>
      <c r="G41" s="336"/>
      <c r="H41" s="244"/>
      <c r="I41" s="244"/>
      <c r="J41" s="244"/>
      <c r="K41" s="244"/>
      <c r="L41" s="244"/>
      <c r="M41" s="244"/>
      <c r="N41" s="248"/>
      <c r="O41" s="244"/>
      <c r="P41" s="244"/>
      <c r="Q41" s="241"/>
      <c r="R41" s="241"/>
      <c r="S41" s="241"/>
      <c r="T41" s="241"/>
      <c r="U41" s="241"/>
      <c r="V41" s="241"/>
      <c r="W41" s="241"/>
      <c r="X41" s="241"/>
      <c r="Y41" s="241"/>
      <c r="Z41" s="241"/>
      <c r="AA41" s="241"/>
      <c r="AB41" s="241"/>
      <c r="AC41" s="241"/>
    </row>
    <row r="42" spans="2:29" x14ac:dyDescent="0.25">
      <c r="B42" s="163" t="s">
        <v>328</v>
      </c>
      <c r="C42" s="243">
        <v>1048931</v>
      </c>
      <c r="D42" s="243">
        <v>1213766</v>
      </c>
      <c r="F42" s="243">
        <v>2232839</v>
      </c>
      <c r="G42" s="243">
        <v>846529</v>
      </c>
      <c r="H42" s="243">
        <v>1378090</v>
      </c>
      <c r="I42" s="243">
        <v>1213766</v>
      </c>
      <c r="J42" s="243">
        <v>9357140</v>
      </c>
      <c r="K42" s="243">
        <v>4550620</v>
      </c>
      <c r="L42" s="243">
        <v>2150923</v>
      </c>
      <c r="M42" s="243">
        <v>1501706</v>
      </c>
      <c r="N42" s="243">
        <v>6851160</v>
      </c>
      <c r="O42" s="243">
        <v>1479644</v>
      </c>
      <c r="P42" s="243">
        <v>1615481</v>
      </c>
      <c r="Q42" s="46">
        <v>1753391</v>
      </c>
      <c r="R42" s="46">
        <v>4120556</v>
      </c>
      <c r="S42" s="46">
        <v>1392224</v>
      </c>
      <c r="T42" s="46">
        <v>-805275</v>
      </c>
      <c r="U42" s="46">
        <v>1947067</v>
      </c>
      <c r="V42" s="46">
        <v>4698178</v>
      </c>
      <c r="W42" s="46">
        <v>471187</v>
      </c>
      <c r="X42" s="46">
        <v>2826985</v>
      </c>
      <c r="Y42" s="46">
        <v>341678</v>
      </c>
      <c r="Z42" s="46">
        <v>3800837</v>
      </c>
      <c r="AA42" s="46">
        <v>733220</v>
      </c>
      <c r="AB42" s="46">
        <v>1585034</v>
      </c>
      <c r="AC42" s="46">
        <v>-178377</v>
      </c>
    </row>
    <row r="43" spans="2:29" x14ac:dyDescent="0.25">
      <c r="B43" s="38"/>
      <c r="C43" s="165"/>
      <c r="D43" s="165"/>
      <c r="F43" s="165">
        <v>0</v>
      </c>
      <c r="G43" s="165"/>
      <c r="H43" s="165"/>
      <c r="I43" s="165"/>
      <c r="J43" s="165"/>
      <c r="K43" s="165"/>
      <c r="L43" s="165"/>
      <c r="M43" s="165"/>
      <c r="N43" s="165"/>
      <c r="O43" s="165"/>
      <c r="P43" s="165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</row>
    <row r="44" spans="2:29" x14ac:dyDescent="0.25">
      <c r="B44" s="38" t="s">
        <v>329</v>
      </c>
      <c r="C44" s="165">
        <v>-130178</v>
      </c>
      <c r="D44" s="165">
        <v>-258686</v>
      </c>
      <c r="F44" s="165">
        <v>86782</v>
      </c>
      <c r="G44" s="165">
        <v>-140680</v>
      </c>
      <c r="H44" s="165">
        <v>-249538</v>
      </c>
      <c r="I44" s="165">
        <v>-258686</v>
      </c>
      <c r="J44" s="165">
        <v>-1494843</v>
      </c>
      <c r="K44" s="165">
        <v>-776628</v>
      </c>
      <c r="L44" s="165">
        <v>-149309</v>
      </c>
      <c r="M44" s="165">
        <v>-259932</v>
      </c>
      <c r="N44" s="167">
        <v>-943007</v>
      </c>
      <c r="O44" s="165">
        <v>-181282</v>
      </c>
      <c r="P44" s="165">
        <v>-163698</v>
      </c>
      <c r="Q44" s="26">
        <v>-399333</v>
      </c>
      <c r="R44" s="26">
        <v>-950490</v>
      </c>
      <c r="S44" s="26">
        <v>-284047</v>
      </c>
      <c r="T44" s="26">
        <v>203225</v>
      </c>
      <c r="U44" s="26">
        <v>-573914</v>
      </c>
      <c r="V44" s="26">
        <v>-1156082</v>
      </c>
      <c r="W44" s="26">
        <v>-71213</v>
      </c>
      <c r="X44" s="26">
        <v>-601560</v>
      </c>
      <c r="Y44" s="26">
        <v>-263706</v>
      </c>
      <c r="Z44" s="26">
        <v>-683681</v>
      </c>
      <c r="AA44" s="26">
        <v>-172776</v>
      </c>
      <c r="AB44" s="26">
        <v>-198803</v>
      </c>
      <c r="AC44" s="26">
        <v>-195516</v>
      </c>
    </row>
    <row r="45" spans="2:29" x14ac:dyDescent="0.25">
      <c r="B45" s="38" t="s">
        <v>330</v>
      </c>
      <c r="C45" s="165">
        <v>60226</v>
      </c>
      <c r="D45" s="165">
        <v>83660</v>
      </c>
      <c r="F45" s="165">
        <v>-443767</v>
      </c>
      <c r="G45" s="165">
        <v>90893</v>
      </c>
      <c r="H45" s="165">
        <v>59729</v>
      </c>
      <c r="I45" s="165">
        <v>83660</v>
      </c>
      <c r="J45" s="165">
        <v>-743010</v>
      </c>
      <c r="K45" s="165">
        <v>-493795</v>
      </c>
      <c r="L45" s="165">
        <v>-313028</v>
      </c>
      <c r="M45" s="165">
        <v>-88883</v>
      </c>
      <c r="N45" s="165">
        <v>-141318</v>
      </c>
      <c r="O45" s="165">
        <v>-61055</v>
      </c>
      <c r="P45" s="165">
        <v>-206401</v>
      </c>
      <c r="Q45" s="26">
        <v>44148</v>
      </c>
      <c r="R45" s="26">
        <v>924301</v>
      </c>
      <c r="S45" s="26">
        <v>74176</v>
      </c>
      <c r="T45" s="26">
        <v>651926</v>
      </c>
      <c r="U45" s="26">
        <v>82418</v>
      </c>
      <c r="V45" s="26">
        <v>210773</v>
      </c>
      <c r="W45" s="26">
        <v>21503</v>
      </c>
      <c r="X45" s="26">
        <v>-278786</v>
      </c>
      <c r="Y45" s="26">
        <v>344379</v>
      </c>
      <c r="Z45" s="26">
        <v>-252035</v>
      </c>
      <c r="AA45" s="26">
        <v>18855</v>
      </c>
      <c r="AB45" s="26">
        <v>-304581</v>
      </c>
      <c r="AC45" s="26">
        <v>305760</v>
      </c>
    </row>
    <row r="46" spans="2:29" x14ac:dyDescent="0.25">
      <c r="B46" s="23"/>
      <c r="C46" s="164">
        <v>-69952</v>
      </c>
      <c r="D46" s="164">
        <v>-175026</v>
      </c>
      <c r="F46" s="164">
        <v>-356985</v>
      </c>
      <c r="G46" s="164">
        <v>-49787</v>
      </c>
      <c r="H46" s="164">
        <v>-189809</v>
      </c>
      <c r="I46" s="164">
        <v>-175026</v>
      </c>
      <c r="J46" s="164">
        <v>-2237853</v>
      </c>
      <c r="K46" s="164">
        <f>SUM(K44:K45)</f>
        <v>-1270423</v>
      </c>
      <c r="L46" s="164">
        <f t="shared" ref="L46:AC46" si="0">SUM(L44:L45)</f>
        <v>-462337</v>
      </c>
      <c r="M46" s="164">
        <f t="shared" si="0"/>
        <v>-348815</v>
      </c>
      <c r="N46" s="164">
        <v>-1084325</v>
      </c>
      <c r="O46" s="164">
        <f t="shared" si="0"/>
        <v>-242337</v>
      </c>
      <c r="P46" s="164">
        <f t="shared" si="0"/>
        <v>-370099</v>
      </c>
      <c r="Q46" s="164">
        <f t="shared" si="0"/>
        <v>-355185</v>
      </c>
      <c r="R46" s="164">
        <f t="shared" si="0"/>
        <v>-26189</v>
      </c>
      <c r="S46" s="164">
        <f t="shared" si="0"/>
        <v>-209871</v>
      </c>
      <c r="T46" s="164">
        <f t="shared" si="0"/>
        <v>855151</v>
      </c>
      <c r="U46" s="164">
        <f t="shared" si="0"/>
        <v>-491496</v>
      </c>
      <c r="V46" s="164">
        <f t="shared" si="0"/>
        <v>-945309</v>
      </c>
      <c r="W46" s="164">
        <f t="shared" si="0"/>
        <v>-49710</v>
      </c>
      <c r="X46" s="164">
        <f t="shared" si="0"/>
        <v>-880346</v>
      </c>
      <c r="Y46" s="164">
        <f t="shared" si="0"/>
        <v>80673</v>
      </c>
      <c r="Z46" s="164">
        <f t="shared" si="0"/>
        <v>-935716</v>
      </c>
      <c r="AA46" s="164">
        <f t="shared" si="0"/>
        <v>-153921</v>
      </c>
      <c r="AB46" s="164">
        <f t="shared" si="0"/>
        <v>-503384</v>
      </c>
      <c r="AC46" s="164">
        <f t="shared" si="0"/>
        <v>110244</v>
      </c>
    </row>
    <row r="47" spans="2:29" x14ac:dyDescent="0.25">
      <c r="B47" s="355" t="s">
        <v>331</v>
      </c>
      <c r="C47" s="263">
        <v>978979</v>
      </c>
      <c r="D47" s="263">
        <f>D42+D46</f>
        <v>1038740</v>
      </c>
      <c r="F47" s="263">
        <v>1875854</v>
      </c>
      <c r="G47" s="263">
        <v>796742</v>
      </c>
      <c r="H47" s="263">
        <v>1188281</v>
      </c>
      <c r="I47" s="263">
        <f>I42+I46</f>
        <v>1038740</v>
      </c>
      <c r="J47" s="263">
        <f>J42+J46</f>
        <v>7119287</v>
      </c>
      <c r="K47" s="263">
        <f>K42+K46</f>
        <v>3280197</v>
      </c>
      <c r="L47" s="240">
        <v>1688586</v>
      </c>
      <c r="M47" s="240">
        <v>1152891</v>
      </c>
      <c r="N47" s="240">
        <f>N42+N46</f>
        <v>5766835</v>
      </c>
      <c r="O47" s="240">
        <f>SUM(O42:O45)</f>
        <v>1237307</v>
      </c>
      <c r="P47" s="240">
        <v>1245382</v>
      </c>
      <c r="Q47" s="47">
        <v>1398206</v>
      </c>
      <c r="R47" s="47">
        <v>4094367</v>
      </c>
      <c r="S47" s="47">
        <v>1182353</v>
      </c>
      <c r="T47" s="47">
        <v>49876</v>
      </c>
      <c r="U47" s="47">
        <v>1455571</v>
      </c>
      <c r="V47" s="47">
        <v>3752869</v>
      </c>
      <c r="W47" s="47">
        <v>421477</v>
      </c>
      <c r="X47" s="47">
        <v>1946639</v>
      </c>
      <c r="Y47" s="47">
        <v>422351</v>
      </c>
      <c r="Z47" s="47">
        <v>2865121</v>
      </c>
      <c r="AA47" s="47">
        <v>579299</v>
      </c>
      <c r="AB47" s="47">
        <v>1081650</v>
      </c>
      <c r="AC47" s="47">
        <v>-68133</v>
      </c>
    </row>
    <row r="48" spans="2:29" x14ac:dyDescent="0.25">
      <c r="B48" s="332"/>
      <c r="C48" s="337"/>
      <c r="D48" s="262"/>
      <c r="F48" s="337"/>
      <c r="G48" s="337"/>
      <c r="H48" s="262"/>
      <c r="I48" s="262"/>
      <c r="J48" s="262"/>
      <c r="K48" s="262"/>
      <c r="L48" s="164"/>
      <c r="M48" s="164"/>
      <c r="N48" s="164"/>
      <c r="O48" s="164"/>
      <c r="P48" s="164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</row>
    <row r="49" spans="2:29" x14ac:dyDescent="0.25">
      <c r="B49" s="264" t="s">
        <v>332</v>
      </c>
      <c r="C49" s="266"/>
      <c r="D49" s="266"/>
      <c r="F49" s="266">
        <v>0</v>
      </c>
      <c r="G49" s="266"/>
      <c r="H49" s="266"/>
      <c r="I49" s="266"/>
      <c r="J49" s="266"/>
      <c r="K49" s="266"/>
      <c r="L49" s="165"/>
      <c r="M49" s="165"/>
      <c r="N49" s="167"/>
      <c r="O49" s="165"/>
      <c r="P49" s="165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</row>
    <row r="50" spans="2:29" x14ac:dyDescent="0.25">
      <c r="B50" s="269" t="s">
        <v>333</v>
      </c>
      <c r="C50" s="266">
        <v>978545</v>
      </c>
      <c r="D50" s="266">
        <v>1038248</v>
      </c>
      <c r="F50" s="266">
        <v>1875261</v>
      </c>
      <c r="G50" s="266">
        <v>796267</v>
      </c>
      <c r="H50" s="266">
        <v>1187633</v>
      </c>
      <c r="I50" s="266">
        <v>1038248</v>
      </c>
      <c r="J50" s="266">
        <v>7117146</v>
      </c>
      <c r="K50" s="266">
        <v>3279634</v>
      </c>
      <c r="L50" s="165">
        <v>1687993</v>
      </c>
      <c r="M50" s="165">
        <v>1152388</v>
      </c>
      <c r="N50" s="167">
        <v>5764273</v>
      </c>
      <c r="O50" s="165">
        <v>1236708</v>
      </c>
      <c r="P50" s="165">
        <v>1244683</v>
      </c>
      <c r="Q50" s="26">
        <v>1397538</v>
      </c>
      <c r="R50" s="26">
        <v>4092313</v>
      </c>
      <c r="S50" s="26">
        <v>1181868</v>
      </c>
      <c r="T50" s="26">
        <v>49520</v>
      </c>
      <c r="U50" s="26">
        <v>1455189</v>
      </c>
      <c r="V50" s="26">
        <v>3751321</v>
      </c>
      <c r="W50" s="26">
        <v>421051</v>
      </c>
      <c r="X50" s="26">
        <v>1946237</v>
      </c>
      <c r="Y50" s="26">
        <v>422032</v>
      </c>
      <c r="Z50" s="26">
        <v>2864110</v>
      </c>
      <c r="AA50" s="26">
        <v>578987</v>
      </c>
      <c r="AB50" s="26">
        <v>1081462</v>
      </c>
      <c r="AC50" s="26">
        <v>-68402</v>
      </c>
    </row>
    <row r="51" spans="2:29" x14ac:dyDescent="0.25">
      <c r="B51" s="269" t="s">
        <v>334</v>
      </c>
      <c r="C51" s="266">
        <v>434</v>
      </c>
      <c r="D51" s="266">
        <v>492</v>
      </c>
      <c r="F51" s="266">
        <v>593</v>
      </c>
      <c r="G51" s="266">
        <v>475</v>
      </c>
      <c r="H51" s="266">
        <v>648</v>
      </c>
      <c r="I51" s="266">
        <v>492</v>
      </c>
      <c r="J51" s="266">
        <v>2141</v>
      </c>
      <c r="K51" s="266">
        <v>563</v>
      </c>
      <c r="L51" s="165">
        <v>593</v>
      </c>
      <c r="M51" s="165">
        <v>503</v>
      </c>
      <c r="N51" s="165">
        <v>2562</v>
      </c>
      <c r="O51" s="165">
        <v>599</v>
      </c>
      <c r="P51" s="165">
        <v>699</v>
      </c>
      <c r="Q51" s="26">
        <v>668</v>
      </c>
      <c r="R51" s="26">
        <v>2054</v>
      </c>
      <c r="S51" s="26">
        <v>485</v>
      </c>
      <c r="T51" s="26">
        <v>356</v>
      </c>
      <c r="U51" s="26">
        <v>382</v>
      </c>
      <c r="V51" s="26">
        <v>1548</v>
      </c>
      <c r="W51" s="26">
        <v>426</v>
      </c>
      <c r="X51" s="26">
        <v>402</v>
      </c>
      <c r="Y51" s="26">
        <v>319</v>
      </c>
      <c r="Z51" s="26">
        <v>1011</v>
      </c>
      <c r="AA51" s="26">
        <v>312</v>
      </c>
      <c r="AB51" s="26">
        <v>188</v>
      </c>
      <c r="AC51" s="26">
        <v>269</v>
      </c>
    </row>
    <row r="52" spans="2:29" ht="19.5" thickBot="1" x14ac:dyDescent="0.3">
      <c r="B52" s="269"/>
      <c r="C52" s="271">
        <v>978979</v>
      </c>
      <c r="D52" s="271">
        <v>1038740</v>
      </c>
      <c r="F52" s="271">
        <v>1875854</v>
      </c>
      <c r="G52" s="271">
        <v>796742</v>
      </c>
      <c r="H52" s="271">
        <v>1188281</v>
      </c>
      <c r="I52" s="271">
        <v>1038740</v>
      </c>
      <c r="J52" s="271">
        <v>7119287</v>
      </c>
      <c r="K52" s="271">
        <v>3280197</v>
      </c>
      <c r="L52" s="245">
        <v>1688586</v>
      </c>
      <c r="M52" s="245">
        <v>1152891</v>
      </c>
      <c r="N52" s="249">
        <v>5766835</v>
      </c>
      <c r="O52" s="245">
        <v>1237307</v>
      </c>
      <c r="P52" s="245">
        <v>1245382</v>
      </c>
      <c r="Q52" s="242">
        <v>1398206</v>
      </c>
      <c r="R52" s="242">
        <v>4094367</v>
      </c>
      <c r="S52" s="242">
        <v>1182353</v>
      </c>
      <c r="T52" s="242">
        <v>49876</v>
      </c>
      <c r="U52" s="242">
        <v>1455571</v>
      </c>
      <c r="V52" s="242">
        <v>3752869</v>
      </c>
      <c r="W52" s="242">
        <v>421477</v>
      </c>
      <c r="X52" s="242">
        <v>1946639</v>
      </c>
      <c r="Y52" s="242">
        <v>422351</v>
      </c>
      <c r="Z52" s="242">
        <v>2865121</v>
      </c>
      <c r="AA52" s="242">
        <v>579299</v>
      </c>
      <c r="AB52" s="242">
        <v>1081650</v>
      </c>
      <c r="AC52" s="242">
        <v>-68133</v>
      </c>
    </row>
    <row r="53" spans="2:29" ht="19.5" thickTop="1" x14ac:dyDescent="0.25">
      <c r="B53" s="163" t="s">
        <v>335</v>
      </c>
      <c r="C53" s="246">
        <v>0.34</v>
      </c>
      <c r="D53" s="246">
        <v>0.36</v>
      </c>
      <c r="F53" s="246">
        <v>0.64999999999999991</v>
      </c>
      <c r="G53" s="246">
        <v>0.28000000000000003</v>
      </c>
      <c r="H53" s="246">
        <v>0.42</v>
      </c>
      <c r="I53" s="246">
        <v>0.36</v>
      </c>
      <c r="J53" s="246">
        <v>2.4900000000000002</v>
      </c>
      <c r="K53" s="246">
        <v>1.1499999999999999</v>
      </c>
      <c r="L53" s="246">
        <v>0.59</v>
      </c>
      <c r="M53" s="246">
        <v>0.52</v>
      </c>
      <c r="N53" s="431">
        <v>2.0099999999999998</v>
      </c>
      <c r="O53" s="246">
        <v>0.56000000000000005</v>
      </c>
      <c r="P53" s="246">
        <v>0.56999999999999995</v>
      </c>
      <c r="Q53" s="85">
        <v>0.64</v>
      </c>
      <c r="R53" s="85">
        <v>1.86</v>
      </c>
      <c r="S53" s="85">
        <v>0.54</v>
      </c>
      <c r="T53" s="85">
        <v>0.02</v>
      </c>
      <c r="U53" s="85">
        <v>0.66</v>
      </c>
      <c r="V53" s="85">
        <v>1.7</v>
      </c>
      <c r="W53" s="85">
        <v>0.25</v>
      </c>
      <c r="X53" s="85">
        <v>1.1499999999999999</v>
      </c>
      <c r="Y53" s="85">
        <v>0.19</v>
      </c>
      <c r="Z53" s="85">
        <v>1.69</v>
      </c>
      <c r="AA53" s="85">
        <v>0.34</v>
      </c>
      <c r="AB53" s="85">
        <v>0.64</v>
      </c>
      <c r="AC53" s="85">
        <v>-0.04</v>
      </c>
    </row>
    <row r="54" spans="2:29" x14ac:dyDescent="0.25">
      <c r="B54" s="163" t="s">
        <v>336</v>
      </c>
      <c r="C54" s="246">
        <v>0.34</v>
      </c>
      <c r="D54" s="246">
        <v>0.36</v>
      </c>
      <c r="F54" s="246">
        <v>0.64999999999999991</v>
      </c>
      <c r="G54" s="246">
        <v>0.28000000000000003</v>
      </c>
      <c r="H54" s="246">
        <v>0.42</v>
      </c>
      <c r="I54" s="246">
        <v>0.36</v>
      </c>
      <c r="J54" s="246">
        <v>2.4900000000000002</v>
      </c>
      <c r="K54" s="246">
        <v>1.1499999999999999</v>
      </c>
      <c r="L54" s="246">
        <v>0.59</v>
      </c>
      <c r="M54" s="246">
        <v>0.52</v>
      </c>
      <c r="N54" s="246">
        <v>2.0099999999999998</v>
      </c>
      <c r="O54" s="246">
        <v>0.56000000000000005</v>
      </c>
      <c r="P54" s="246">
        <v>0.56999999999999995</v>
      </c>
      <c r="Q54" s="85">
        <v>0.64</v>
      </c>
      <c r="R54" s="85">
        <v>1.86</v>
      </c>
      <c r="S54" s="85">
        <v>0.54</v>
      </c>
      <c r="T54" s="85">
        <v>0.02</v>
      </c>
      <c r="U54" s="85">
        <v>0.66</v>
      </c>
      <c r="V54" s="85">
        <v>1.7</v>
      </c>
      <c r="W54" s="85">
        <v>0.25</v>
      </c>
      <c r="X54" s="85">
        <v>1.1499999999999999</v>
      </c>
      <c r="Y54" s="85">
        <v>0.19</v>
      </c>
      <c r="Z54" s="85">
        <v>1.69</v>
      </c>
      <c r="AA54" s="85">
        <v>0.34</v>
      </c>
      <c r="AB54" s="85">
        <v>0.64</v>
      </c>
      <c r="AC54" s="85">
        <v>-0.04</v>
      </c>
    </row>
    <row r="55" spans="2:29" s="288" customFormat="1" x14ac:dyDescent="0.25">
      <c r="E55" s="287"/>
      <c r="F55" s="287"/>
      <c r="G55" s="287"/>
      <c r="H55" s="287"/>
      <c r="I55" s="287"/>
      <c r="J55" s="287"/>
      <c r="K55" s="289"/>
      <c r="L55" s="289"/>
      <c r="M55" s="289"/>
      <c r="Q55" s="290"/>
      <c r="R55" s="290"/>
      <c r="S55" s="290"/>
      <c r="T55" s="290"/>
      <c r="U55" s="290"/>
      <c r="V55" s="290"/>
      <c r="W55" s="290"/>
      <c r="X55" s="290"/>
      <c r="Y55" s="290"/>
      <c r="Z55" s="290"/>
      <c r="AA55" s="290"/>
      <c r="AB55" s="290"/>
      <c r="AC55" s="290"/>
    </row>
    <row r="56" spans="2:29" s="288" customFormat="1" ht="15" x14ac:dyDescent="0.25">
      <c r="C56" s="304"/>
      <c r="E56" s="304"/>
      <c r="F56" s="304"/>
      <c r="G56" s="304"/>
      <c r="H56" s="304"/>
      <c r="I56" s="304"/>
      <c r="J56" s="304"/>
      <c r="K56" s="304"/>
      <c r="L56" s="304"/>
      <c r="M56" s="304"/>
      <c r="N56" s="304"/>
      <c r="O56" s="304"/>
      <c r="P56" s="304"/>
      <c r="Q56" s="304"/>
      <c r="R56" s="304"/>
      <c r="S56" s="304"/>
      <c r="T56" s="304"/>
      <c r="U56" s="304"/>
      <c r="V56" s="304"/>
      <c r="W56" s="304"/>
      <c r="X56" s="304"/>
      <c r="Y56" s="304"/>
      <c r="Z56" s="304"/>
      <c r="AA56" s="304"/>
      <c r="AB56" s="304"/>
      <c r="AC56" s="290"/>
    </row>
    <row r="57" spans="2:29" s="288" customFormat="1" ht="15" x14ac:dyDescent="0.25">
      <c r="B57" s="356"/>
      <c r="C57" s="304"/>
      <c r="D57" s="304"/>
      <c r="E57" s="304"/>
      <c r="F57" s="304"/>
      <c r="G57" s="304"/>
      <c r="H57" s="304"/>
      <c r="I57" s="304"/>
      <c r="J57" s="304"/>
      <c r="K57" s="304"/>
      <c r="L57" s="304"/>
      <c r="M57" s="304"/>
      <c r="N57" s="304"/>
      <c r="O57" s="304"/>
      <c r="P57" s="304"/>
      <c r="Q57" s="304"/>
      <c r="R57" s="304"/>
      <c r="S57" s="304"/>
      <c r="T57" s="304"/>
      <c r="U57" s="304"/>
      <c r="V57" s="304"/>
      <c r="W57" s="304"/>
      <c r="X57" s="304"/>
      <c r="Y57" s="304"/>
      <c r="Z57" s="304"/>
      <c r="AA57" s="304"/>
      <c r="AB57" s="304"/>
      <c r="AC57" s="290"/>
    </row>
    <row r="58" spans="2:29" s="288" customFormat="1" ht="15" x14ac:dyDescent="0.25">
      <c r="C58" s="304"/>
      <c r="D58" s="304"/>
      <c r="E58" s="304"/>
      <c r="F58" s="304"/>
      <c r="G58" s="304"/>
      <c r="H58" s="304"/>
      <c r="I58" s="304"/>
      <c r="J58" s="304"/>
      <c r="K58" s="304"/>
      <c r="L58" s="304"/>
      <c r="M58" s="304"/>
      <c r="N58" s="304"/>
      <c r="O58" s="304"/>
      <c r="P58" s="304"/>
      <c r="Q58" s="304"/>
      <c r="R58" s="304"/>
      <c r="S58" s="304"/>
      <c r="T58" s="304"/>
      <c r="U58" s="304"/>
      <c r="V58" s="304"/>
      <c r="W58" s="304"/>
      <c r="X58" s="304"/>
      <c r="Y58" s="304"/>
      <c r="Z58" s="304"/>
      <c r="AA58" s="304"/>
      <c r="AB58" s="304"/>
      <c r="AC58" s="290"/>
    </row>
    <row r="59" spans="2:29" s="288" customFormat="1" ht="15" x14ac:dyDescent="0.25">
      <c r="C59" s="304"/>
      <c r="D59" s="304"/>
      <c r="E59" s="304"/>
      <c r="F59" s="304"/>
      <c r="G59" s="304"/>
      <c r="H59" s="304"/>
      <c r="I59" s="304"/>
      <c r="J59" s="304"/>
      <c r="K59" s="304"/>
      <c r="L59" s="304"/>
      <c r="M59" s="304"/>
      <c r="N59" s="304"/>
      <c r="O59" s="304"/>
      <c r="P59" s="304"/>
      <c r="Q59" s="304"/>
      <c r="R59" s="304"/>
      <c r="S59" s="304"/>
      <c r="T59" s="304"/>
      <c r="U59" s="304"/>
      <c r="V59" s="304"/>
      <c r="W59" s="304"/>
      <c r="X59" s="304"/>
      <c r="Y59" s="304"/>
      <c r="Z59" s="304"/>
      <c r="AA59" s="304"/>
      <c r="AB59" s="304"/>
      <c r="AC59" s="290"/>
    </row>
    <row r="60" spans="2:29" s="288" customFormat="1" ht="15" x14ac:dyDescent="0.25">
      <c r="C60" s="304"/>
      <c r="D60" s="304"/>
      <c r="E60" s="304"/>
      <c r="F60" s="304"/>
      <c r="G60" s="304"/>
      <c r="H60" s="304"/>
      <c r="I60" s="304"/>
      <c r="J60" s="304"/>
      <c r="K60" s="304"/>
      <c r="L60" s="304"/>
      <c r="M60" s="304"/>
      <c r="N60" s="304"/>
      <c r="O60" s="304"/>
      <c r="P60" s="304"/>
      <c r="Q60" s="304"/>
      <c r="R60" s="304"/>
      <c r="S60" s="304"/>
      <c r="T60" s="304"/>
      <c r="U60" s="304"/>
      <c r="V60" s="304"/>
      <c r="W60" s="304"/>
      <c r="X60" s="304"/>
      <c r="Y60" s="304"/>
      <c r="Z60" s="304"/>
      <c r="AA60" s="304"/>
      <c r="AB60" s="304"/>
      <c r="AC60" s="290"/>
    </row>
    <row r="61" spans="2:29" s="288" customFormat="1" ht="15" x14ac:dyDescent="0.25">
      <c r="C61" s="304"/>
      <c r="D61" s="304"/>
      <c r="E61" s="304"/>
      <c r="F61" s="304"/>
      <c r="G61" s="304"/>
      <c r="H61" s="304"/>
      <c r="I61" s="304"/>
      <c r="J61" s="304"/>
      <c r="K61" s="304"/>
      <c r="L61" s="304"/>
      <c r="M61" s="304"/>
      <c r="N61" s="304"/>
      <c r="O61" s="304"/>
      <c r="P61" s="304"/>
      <c r="Q61" s="304"/>
      <c r="R61" s="304"/>
      <c r="S61" s="304"/>
      <c r="T61" s="304"/>
      <c r="U61" s="304"/>
      <c r="V61" s="304"/>
      <c r="W61" s="304"/>
      <c r="X61" s="304"/>
      <c r="Y61" s="304"/>
      <c r="Z61" s="304"/>
      <c r="AA61" s="304"/>
      <c r="AB61" s="304"/>
      <c r="AC61" s="290"/>
    </row>
    <row r="62" spans="2:29" s="288" customFormat="1" ht="15" x14ac:dyDescent="0.25">
      <c r="C62" s="304"/>
      <c r="D62" s="304"/>
      <c r="E62" s="304"/>
      <c r="F62" s="304"/>
      <c r="G62" s="304"/>
      <c r="H62" s="304"/>
      <c r="I62" s="304"/>
      <c r="J62" s="304"/>
      <c r="K62" s="304"/>
      <c r="L62" s="304"/>
      <c r="M62" s="304"/>
      <c r="N62" s="304"/>
      <c r="O62" s="304"/>
      <c r="P62" s="304"/>
      <c r="Q62" s="304"/>
      <c r="R62" s="304"/>
      <c r="S62" s="304"/>
      <c r="T62" s="304"/>
      <c r="U62" s="304"/>
      <c r="V62" s="304"/>
      <c r="W62" s="304"/>
      <c r="X62" s="304"/>
      <c r="Y62" s="304"/>
      <c r="Z62" s="304"/>
      <c r="AA62" s="304"/>
      <c r="AB62" s="304"/>
      <c r="AC62" s="290"/>
    </row>
    <row r="63" spans="2:29" s="288" customFormat="1" ht="15" x14ac:dyDescent="0.25">
      <c r="C63" s="304"/>
      <c r="D63" s="304"/>
      <c r="E63" s="304"/>
      <c r="F63" s="304"/>
      <c r="G63" s="304"/>
      <c r="H63" s="304"/>
      <c r="I63" s="304"/>
      <c r="J63" s="304"/>
      <c r="K63" s="304"/>
      <c r="L63" s="304"/>
      <c r="M63" s="304"/>
      <c r="N63" s="304"/>
      <c r="O63" s="304"/>
      <c r="P63" s="304"/>
      <c r="Q63" s="304"/>
      <c r="R63" s="304"/>
      <c r="S63" s="304"/>
      <c r="T63" s="304"/>
      <c r="U63" s="304"/>
      <c r="V63" s="304"/>
      <c r="W63" s="304"/>
      <c r="X63" s="304"/>
      <c r="Y63" s="304"/>
      <c r="Z63" s="304"/>
      <c r="AA63" s="304"/>
      <c r="AB63" s="304"/>
      <c r="AC63" s="290"/>
    </row>
    <row r="64" spans="2:29" s="288" customFormat="1" ht="15" x14ac:dyDescent="0.25">
      <c r="C64" s="304"/>
      <c r="D64" s="304"/>
      <c r="E64" s="304"/>
      <c r="F64" s="304"/>
      <c r="G64" s="304"/>
      <c r="H64" s="304"/>
      <c r="I64" s="304"/>
      <c r="J64" s="304"/>
      <c r="K64" s="304"/>
      <c r="L64" s="304"/>
      <c r="M64" s="304"/>
      <c r="N64" s="304"/>
      <c r="O64" s="304"/>
      <c r="P64" s="304"/>
      <c r="Q64" s="304"/>
      <c r="R64" s="304"/>
      <c r="S64" s="304"/>
      <c r="T64" s="304"/>
      <c r="U64" s="304"/>
      <c r="V64" s="304"/>
      <c r="W64" s="304"/>
      <c r="X64" s="304"/>
      <c r="Y64" s="304"/>
      <c r="Z64" s="304"/>
      <c r="AA64" s="304"/>
      <c r="AB64" s="304"/>
      <c r="AC64" s="290"/>
    </row>
    <row r="65" spans="3:29" s="288" customFormat="1" ht="15" x14ac:dyDescent="0.25">
      <c r="C65" s="304"/>
      <c r="D65" s="304"/>
      <c r="E65" s="304"/>
      <c r="F65" s="304"/>
      <c r="G65" s="304"/>
      <c r="H65" s="304"/>
      <c r="I65" s="304"/>
      <c r="J65" s="304"/>
      <c r="K65" s="304"/>
      <c r="L65" s="304"/>
      <c r="M65" s="304"/>
      <c r="N65" s="304"/>
      <c r="O65" s="304"/>
      <c r="P65" s="304"/>
      <c r="Q65" s="304"/>
      <c r="R65" s="304"/>
      <c r="S65" s="304"/>
      <c r="T65" s="304"/>
      <c r="U65" s="304"/>
      <c r="V65" s="304"/>
      <c r="W65" s="304"/>
      <c r="X65" s="304"/>
      <c r="Y65" s="304"/>
      <c r="Z65" s="304"/>
      <c r="AA65" s="304"/>
      <c r="AB65" s="304"/>
      <c r="AC65" s="290"/>
    </row>
    <row r="66" spans="3:29" s="288" customFormat="1" ht="15" x14ac:dyDescent="0.25">
      <c r="C66" s="304"/>
      <c r="D66" s="304"/>
      <c r="E66" s="304"/>
      <c r="F66" s="304"/>
      <c r="G66" s="304"/>
      <c r="H66" s="304"/>
      <c r="I66" s="304"/>
      <c r="J66" s="304"/>
      <c r="K66" s="304"/>
      <c r="L66" s="304"/>
      <c r="M66" s="304"/>
      <c r="N66" s="304"/>
      <c r="O66" s="304"/>
      <c r="P66" s="304"/>
      <c r="Q66" s="304"/>
      <c r="R66" s="304"/>
      <c r="S66" s="304"/>
      <c r="T66" s="304"/>
      <c r="U66" s="304"/>
      <c r="V66" s="304"/>
      <c r="W66" s="304"/>
      <c r="X66" s="304"/>
      <c r="Y66" s="304"/>
      <c r="Z66" s="304"/>
      <c r="AA66" s="304"/>
      <c r="AB66" s="304"/>
      <c r="AC66" s="290"/>
    </row>
    <row r="67" spans="3:29" s="288" customFormat="1" ht="15" x14ac:dyDescent="0.25">
      <c r="C67" s="304"/>
      <c r="D67" s="304"/>
      <c r="E67" s="304"/>
      <c r="F67" s="304"/>
      <c r="G67" s="304"/>
      <c r="H67" s="304"/>
      <c r="I67" s="304"/>
      <c r="J67" s="304"/>
      <c r="K67" s="304"/>
      <c r="L67" s="304"/>
      <c r="M67" s="304"/>
      <c r="N67" s="304"/>
      <c r="O67" s="304"/>
      <c r="P67" s="304"/>
      <c r="Q67" s="304"/>
      <c r="R67" s="304"/>
      <c r="S67" s="304"/>
      <c r="T67" s="304"/>
      <c r="U67" s="304"/>
      <c r="V67" s="304"/>
      <c r="W67" s="304"/>
      <c r="X67" s="304"/>
      <c r="Y67" s="304"/>
      <c r="Z67" s="304"/>
      <c r="AA67" s="304"/>
      <c r="AB67" s="304"/>
      <c r="AC67" s="290"/>
    </row>
    <row r="68" spans="3:29" s="288" customFormat="1" ht="15" x14ac:dyDescent="0.25">
      <c r="C68" s="304"/>
      <c r="D68" s="304"/>
      <c r="E68" s="304"/>
      <c r="F68" s="304"/>
      <c r="G68" s="304"/>
      <c r="H68" s="304"/>
      <c r="I68" s="304"/>
      <c r="J68" s="304"/>
      <c r="K68" s="304"/>
      <c r="L68" s="304"/>
      <c r="M68" s="304"/>
      <c r="N68" s="304"/>
      <c r="O68" s="304"/>
      <c r="P68" s="304"/>
      <c r="Q68" s="304"/>
      <c r="R68" s="304"/>
      <c r="S68" s="304"/>
      <c r="T68" s="304"/>
      <c r="U68" s="304"/>
      <c r="V68" s="304"/>
      <c r="W68" s="304"/>
      <c r="X68" s="304"/>
      <c r="Y68" s="304"/>
      <c r="Z68" s="304"/>
      <c r="AA68" s="304"/>
      <c r="AB68" s="304"/>
      <c r="AC68" s="290"/>
    </row>
    <row r="69" spans="3:29" s="288" customFormat="1" ht="15" x14ac:dyDescent="0.25">
      <c r="C69" s="304"/>
      <c r="D69" s="304"/>
      <c r="E69" s="304"/>
      <c r="F69" s="304"/>
      <c r="G69" s="304"/>
      <c r="H69" s="304"/>
      <c r="I69" s="304"/>
      <c r="J69" s="304"/>
      <c r="K69" s="304"/>
      <c r="L69" s="304"/>
      <c r="M69" s="304"/>
      <c r="N69" s="304"/>
      <c r="O69" s="304"/>
      <c r="P69" s="304"/>
      <c r="Q69" s="304"/>
      <c r="R69" s="304"/>
      <c r="S69" s="304"/>
      <c r="T69" s="304"/>
      <c r="U69" s="304"/>
      <c r="V69" s="304"/>
      <c r="W69" s="304"/>
      <c r="X69" s="304"/>
      <c r="Y69" s="304"/>
      <c r="Z69" s="304"/>
      <c r="AA69" s="304"/>
      <c r="AB69" s="304"/>
      <c r="AC69" s="290"/>
    </row>
    <row r="70" spans="3:29" s="288" customFormat="1" ht="15" x14ac:dyDescent="0.25">
      <c r="C70" s="304"/>
      <c r="D70" s="304"/>
      <c r="E70" s="304"/>
      <c r="F70" s="304"/>
      <c r="G70" s="304"/>
      <c r="H70" s="304"/>
      <c r="I70" s="304"/>
      <c r="J70" s="304"/>
      <c r="K70" s="304"/>
      <c r="L70" s="304"/>
      <c r="M70" s="304"/>
      <c r="N70" s="304"/>
      <c r="O70" s="304"/>
      <c r="P70" s="304"/>
      <c r="Q70" s="304"/>
      <c r="R70" s="304"/>
      <c r="S70" s="304"/>
      <c r="T70" s="304"/>
      <c r="U70" s="304"/>
      <c r="V70" s="304"/>
      <c r="W70" s="304"/>
      <c r="X70" s="304"/>
      <c r="Y70" s="304"/>
      <c r="Z70" s="304"/>
      <c r="AA70" s="304"/>
      <c r="AB70" s="304"/>
      <c r="AC70" s="290"/>
    </row>
    <row r="71" spans="3:29" s="288" customFormat="1" ht="15" x14ac:dyDescent="0.25">
      <c r="C71" s="304"/>
      <c r="D71" s="304"/>
      <c r="E71" s="304"/>
      <c r="F71" s="304"/>
      <c r="G71" s="304"/>
      <c r="H71" s="304"/>
      <c r="I71" s="304"/>
      <c r="J71" s="304"/>
      <c r="K71" s="304"/>
      <c r="L71" s="304"/>
      <c r="M71" s="304"/>
      <c r="N71" s="304"/>
      <c r="O71" s="304"/>
      <c r="P71" s="304"/>
      <c r="Q71" s="304"/>
      <c r="R71" s="304"/>
      <c r="S71" s="304"/>
      <c r="T71" s="304"/>
      <c r="U71" s="304"/>
      <c r="V71" s="304"/>
      <c r="W71" s="304"/>
      <c r="X71" s="304"/>
      <c r="Y71" s="304"/>
      <c r="Z71" s="304"/>
      <c r="AA71" s="304"/>
      <c r="AB71" s="304"/>
      <c r="AC71" s="290"/>
    </row>
    <row r="72" spans="3:29" s="288" customFormat="1" x14ac:dyDescent="0.25">
      <c r="E72" s="289"/>
      <c r="F72" s="289"/>
      <c r="G72" s="289"/>
      <c r="H72" s="289"/>
      <c r="I72" s="289"/>
      <c r="J72" s="289"/>
      <c r="K72" s="289"/>
      <c r="L72" s="289"/>
      <c r="M72" s="289"/>
      <c r="Q72" s="290"/>
      <c r="R72" s="290"/>
      <c r="S72" s="290"/>
      <c r="T72" s="290"/>
      <c r="U72" s="290"/>
      <c r="V72" s="290"/>
      <c r="W72" s="290"/>
      <c r="X72" s="290"/>
      <c r="Y72" s="290"/>
      <c r="Z72" s="290"/>
      <c r="AA72" s="290"/>
      <c r="AB72" s="290"/>
      <c r="AC72" s="290"/>
    </row>
    <row r="73" spans="3:29" s="288" customFormat="1" x14ac:dyDescent="0.25">
      <c r="E73" s="289"/>
      <c r="F73" s="289"/>
      <c r="G73" s="289"/>
      <c r="H73" s="289"/>
      <c r="I73" s="289"/>
      <c r="J73" s="289"/>
      <c r="K73" s="289"/>
      <c r="L73" s="289"/>
      <c r="M73" s="289"/>
      <c r="Q73" s="290"/>
      <c r="R73" s="290"/>
      <c r="S73" s="290"/>
      <c r="T73" s="290"/>
      <c r="U73" s="290"/>
      <c r="V73" s="290"/>
      <c r="W73" s="290"/>
      <c r="X73" s="290"/>
      <c r="Y73" s="290"/>
      <c r="Z73" s="290"/>
      <c r="AA73" s="290"/>
      <c r="AB73" s="290"/>
      <c r="AC73" s="290"/>
    </row>
    <row r="74" spans="3:29" s="288" customFormat="1" x14ac:dyDescent="0.25">
      <c r="E74" s="289"/>
      <c r="F74" s="289"/>
      <c r="G74" s="289"/>
      <c r="H74" s="289"/>
      <c r="I74" s="289"/>
      <c r="J74" s="289"/>
      <c r="K74" s="289"/>
      <c r="L74" s="289"/>
      <c r="M74" s="289"/>
      <c r="Q74" s="290"/>
      <c r="R74" s="290"/>
      <c r="S74" s="290"/>
      <c r="T74" s="290"/>
      <c r="U74" s="290"/>
      <c r="V74" s="290"/>
      <c r="W74" s="290"/>
      <c r="X74" s="290"/>
      <c r="Y74" s="290"/>
      <c r="Z74" s="290"/>
      <c r="AA74" s="290"/>
      <c r="AB74" s="290"/>
      <c r="AC74" s="290"/>
    </row>
    <row r="75" spans="3:29" s="288" customFormat="1" x14ac:dyDescent="0.25">
      <c r="E75" s="289"/>
      <c r="F75" s="289"/>
      <c r="G75" s="289"/>
      <c r="H75" s="289"/>
      <c r="I75" s="289"/>
      <c r="J75" s="289"/>
      <c r="K75" s="289"/>
      <c r="L75" s="289"/>
      <c r="M75" s="289"/>
      <c r="Q75" s="290"/>
      <c r="R75" s="290"/>
      <c r="S75" s="290"/>
      <c r="T75" s="290"/>
      <c r="U75" s="290"/>
      <c r="V75" s="290"/>
      <c r="W75" s="290"/>
      <c r="X75" s="290"/>
      <c r="Y75" s="290"/>
      <c r="Z75" s="290"/>
      <c r="AA75" s="290"/>
      <c r="AB75" s="290"/>
      <c r="AC75" s="290"/>
    </row>
    <row r="76" spans="3:29" s="288" customFormat="1" x14ac:dyDescent="0.25">
      <c r="E76" s="289"/>
      <c r="F76" s="289"/>
      <c r="G76" s="289"/>
      <c r="H76" s="289"/>
      <c r="I76" s="289"/>
      <c r="J76" s="289"/>
      <c r="K76" s="289"/>
      <c r="L76" s="289"/>
      <c r="M76" s="289"/>
      <c r="Q76" s="290"/>
      <c r="R76" s="290"/>
      <c r="S76" s="290"/>
      <c r="T76" s="290"/>
      <c r="U76" s="290"/>
      <c r="V76" s="290"/>
      <c r="W76" s="290"/>
      <c r="X76" s="290"/>
      <c r="Y76" s="290"/>
      <c r="Z76" s="290"/>
      <c r="AA76" s="290"/>
      <c r="AB76" s="290"/>
      <c r="AC76" s="290"/>
    </row>
    <row r="77" spans="3:29" s="288" customFormat="1" x14ac:dyDescent="0.25">
      <c r="E77" s="289"/>
      <c r="F77" s="289"/>
      <c r="G77" s="289"/>
      <c r="H77" s="289"/>
      <c r="I77" s="289"/>
      <c r="J77" s="289"/>
      <c r="K77" s="289"/>
      <c r="L77" s="289"/>
      <c r="M77" s="289"/>
      <c r="Q77" s="290"/>
      <c r="R77" s="290"/>
      <c r="S77" s="290"/>
      <c r="T77" s="290"/>
      <c r="U77" s="290"/>
      <c r="V77" s="290"/>
      <c r="W77" s="290"/>
      <c r="X77" s="290"/>
      <c r="Y77" s="290"/>
      <c r="Z77" s="290"/>
      <c r="AA77" s="290"/>
      <c r="AB77" s="290"/>
      <c r="AC77" s="290"/>
    </row>
    <row r="78" spans="3:29" s="288" customFormat="1" x14ac:dyDescent="0.25">
      <c r="E78" s="289"/>
      <c r="F78" s="289"/>
      <c r="G78" s="289"/>
      <c r="H78" s="289"/>
      <c r="I78" s="289"/>
      <c r="J78" s="289"/>
      <c r="K78" s="289"/>
      <c r="L78" s="289"/>
      <c r="M78" s="289"/>
      <c r="Q78" s="290"/>
      <c r="R78" s="290"/>
      <c r="S78" s="290"/>
      <c r="T78" s="290"/>
      <c r="U78" s="290"/>
      <c r="V78" s="290"/>
      <c r="W78" s="290"/>
      <c r="X78" s="290"/>
      <c r="Y78" s="290"/>
      <c r="Z78" s="290"/>
      <c r="AA78" s="290"/>
      <c r="AB78" s="290"/>
      <c r="AC78" s="290"/>
    </row>
    <row r="79" spans="3:29" s="288" customFormat="1" x14ac:dyDescent="0.25">
      <c r="E79" s="289"/>
      <c r="F79" s="289"/>
      <c r="G79" s="289"/>
      <c r="H79" s="289"/>
      <c r="I79" s="289"/>
      <c r="J79" s="289"/>
      <c r="K79" s="289"/>
      <c r="L79" s="289"/>
      <c r="M79" s="289"/>
      <c r="Q79" s="290"/>
      <c r="R79" s="290"/>
      <c r="S79" s="290"/>
      <c r="T79" s="290"/>
      <c r="U79" s="290"/>
      <c r="V79" s="290"/>
      <c r="W79" s="290"/>
      <c r="X79" s="290"/>
      <c r="Y79" s="290"/>
      <c r="Z79" s="290"/>
      <c r="AA79" s="290"/>
      <c r="AB79" s="290"/>
      <c r="AC79" s="290"/>
    </row>
    <row r="80" spans="3:29" s="288" customFormat="1" x14ac:dyDescent="0.25">
      <c r="E80" s="289"/>
      <c r="F80" s="289"/>
      <c r="G80" s="289"/>
      <c r="H80" s="289"/>
      <c r="I80" s="289"/>
      <c r="J80" s="289"/>
      <c r="K80" s="289"/>
      <c r="L80" s="289"/>
      <c r="M80" s="289"/>
      <c r="Q80" s="290"/>
      <c r="R80" s="290"/>
      <c r="S80" s="290"/>
      <c r="T80" s="290"/>
      <c r="U80" s="290"/>
      <c r="V80" s="290"/>
      <c r="W80" s="290"/>
      <c r="X80" s="290"/>
      <c r="Y80" s="290"/>
      <c r="Z80" s="290"/>
      <c r="AA80" s="290"/>
      <c r="AB80" s="290"/>
      <c r="AC80" s="290"/>
    </row>
    <row r="81" spans="5:29" s="288" customFormat="1" x14ac:dyDescent="0.25">
      <c r="E81" s="289"/>
      <c r="F81" s="289"/>
      <c r="G81" s="289"/>
      <c r="H81" s="289"/>
      <c r="I81" s="289"/>
      <c r="J81" s="289"/>
      <c r="K81" s="289"/>
      <c r="L81" s="289"/>
      <c r="M81" s="289"/>
      <c r="Q81" s="290"/>
      <c r="R81" s="290"/>
      <c r="S81" s="290"/>
      <c r="T81" s="290"/>
      <c r="U81" s="290"/>
      <c r="V81" s="290"/>
      <c r="W81" s="290"/>
      <c r="X81" s="290"/>
      <c r="Y81" s="290"/>
      <c r="Z81" s="290"/>
      <c r="AA81" s="290"/>
      <c r="AB81" s="290"/>
      <c r="AC81" s="290"/>
    </row>
  </sheetData>
  <mergeCells count="5">
    <mergeCell ref="B5:P7"/>
    <mergeCell ref="B10:B11"/>
    <mergeCell ref="D10:D11"/>
    <mergeCell ref="C10:C11"/>
    <mergeCell ref="F10:AC10"/>
  </mergeCells>
  <conditionalFormatting sqref="B12:D54">
    <cfRule type="expression" dxfId="7" priority="1">
      <formula>MOD(ROW(),2)=0</formula>
    </cfRule>
  </conditionalFormatting>
  <conditionalFormatting sqref="E55:J55 C56:C71 E56:AB71 D57:D71">
    <cfRule type="cellIs" dxfId="6" priority="23" operator="notEqual">
      <formula>0</formula>
    </cfRule>
  </conditionalFormatting>
  <conditionalFormatting sqref="F12:AC54">
    <cfRule type="expression" dxfId="5" priority="13">
      <formula>MOD(ROW(),2)=0</formula>
    </cfRule>
  </conditionalFormatting>
  <pageMargins left="0.511811024" right="0.511811024" top="0.78740157499999996" bottom="0.78740157499999996" header="0.31496062000000002" footer="0.31496062000000002"/>
  <pageSetup orientation="portrait" r:id="rId1"/>
  <headerFooter>
    <oddFooter>&amp;R_x000D_&amp;1#&amp;"Calibri"&amp;10&amp;K000000 Classificação: Público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Planilha20"/>
  <dimension ref="A2:AM110"/>
  <sheetViews>
    <sheetView showGridLines="0" showRowColHeaders="0" zoomScale="70" zoomScaleNormal="70" workbookViewId="0">
      <selection activeCell="K46" sqref="K46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8.7109375" defaultRowHeight="27" customHeight="1" x14ac:dyDescent="0.25"/>
  <cols>
    <col min="1" max="1" width="3.42578125" customWidth="1"/>
    <col min="2" max="2" width="96.140625" bestFit="1" customWidth="1"/>
    <col min="3" max="3" width="18.140625" customWidth="1"/>
    <col min="4" max="4" width="15.5703125" customWidth="1"/>
    <col min="5" max="5" width="16" customWidth="1"/>
    <col min="6" max="6" width="14.7109375" customWidth="1"/>
    <col min="7" max="7" width="12.5703125" bestFit="1" customWidth="1"/>
    <col min="8" max="8" width="12.85546875" bestFit="1" customWidth="1"/>
    <col min="9" max="9" width="13.140625" bestFit="1" customWidth="1"/>
    <col min="10" max="10" width="13.7109375" customWidth="1"/>
    <col min="11" max="11" width="12.5703125" bestFit="1" customWidth="1"/>
    <col min="12" max="12" width="13.140625" bestFit="1" customWidth="1"/>
    <col min="13" max="13" width="11.28515625" customWidth="1"/>
    <col min="14" max="14" width="12.85546875" bestFit="1" customWidth="1"/>
    <col min="15" max="15" width="12.42578125" bestFit="1" customWidth="1"/>
    <col min="16" max="16" width="12.85546875" bestFit="1" customWidth="1"/>
    <col min="17" max="17" width="12.42578125" bestFit="1" customWidth="1"/>
    <col min="18" max="20" width="13.140625" bestFit="1" customWidth="1"/>
    <col min="21" max="21" width="10.5703125" customWidth="1"/>
    <col min="22" max="22" width="13.140625" bestFit="1" customWidth="1"/>
    <col min="23" max="23" width="12.85546875" bestFit="1" customWidth="1"/>
    <col min="24" max="24" width="13.140625" bestFit="1" customWidth="1"/>
    <col min="25" max="25" width="12.85546875" bestFit="1" customWidth="1"/>
    <col min="26" max="26" width="10.5703125" customWidth="1"/>
    <col min="27" max="27" width="10.28515625" customWidth="1"/>
    <col min="28" max="31" width="8.7109375" customWidth="1"/>
    <col min="34" max="34" width="37.7109375" bestFit="1" customWidth="1"/>
    <col min="35" max="35" width="10.5703125" bestFit="1" customWidth="1"/>
    <col min="36" max="36" width="10.42578125" bestFit="1" customWidth="1"/>
    <col min="38" max="38" width="10.5703125" bestFit="1" customWidth="1"/>
  </cols>
  <sheetData>
    <row r="2" spans="2:32" ht="27" customHeight="1" x14ac:dyDescent="0.25">
      <c r="O2" s="22"/>
      <c r="P2" s="22"/>
    </row>
    <row r="3" spans="2:32" ht="27" customHeight="1" x14ac:dyDescent="0.25">
      <c r="O3" s="22"/>
      <c r="P3" s="22"/>
    </row>
    <row r="6" spans="2:32" ht="27" customHeight="1" x14ac:dyDescent="0.25">
      <c r="B6" s="470"/>
      <c r="C6" s="470"/>
      <c r="D6" s="470"/>
      <c r="E6" s="470"/>
      <c r="F6" s="470"/>
      <c r="G6" s="470"/>
      <c r="H6" s="470"/>
      <c r="I6" s="470"/>
      <c r="J6" s="470"/>
      <c r="K6" s="471"/>
      <c r="L6" s="471"/>
      <c r="M6" s="471"/>
    </row>
    <row r="7" spans="2:32" ht="27" customHeight="1" x14ac:dyDescent="0.25">
      <c r="B7" s="16" t="s">
        <v>222</v>
      </c>
      <c r="C7" s="16"/>
      <c r="D7" s="16"/>
      <c r="E7" s="16"/>
      <c r="F7" s="16"/>
      <c r="G7" s="16"/>
      <c r="H7" s="16"/>
      <c r="I7" s="16"/>
      <c r="J7" s="16"/>
      <c r="K7" s="267"/>
      <c r="L7" s="2"/>
      <c r="M7" s="2"/>
    </row>
    <row r="8" spans="2:32" ht="27" customHeight="1" x14ac:dyDescent="0.25">
      <c r="B8" s="215"/>
      <c r="C8" s="326" t="s">
        <v>610</v>
      </c>
      <c r="D8" s="326">
        <v>2025</v>
      </c>
      <c r="E8" s="326" t="s">
        <v>125</v>
      </c>
      <c r="F8" s="236" t="s">
        <v>635</v>
      </c>
      <c r="G8" s="236" t="s">
        <v>295</v>
      </c>
      <c r="H8" s="236">
        <v>2024</v>
      </c>
      <c r="I8" s="236" t="s">
        <v>152</v>
      </c>
      <c r="J8" s="138" t="s">
        <v>636</v>
      </c>
      <c r="K8" s="236" t="s">
        <v>298</v>
      </c>
      <c r="L8" s="236">
        <v>2023</v>
      </c>
      <c r="M8" s="236" t="s">
        <v>153</v>
      </c>
      <c r="N8" s="138" t="s">
        <v>637</v>
      </c>
      <c r="O8" s="58" t="s">
        <v>301</v>
      </c>
      <c r="P8" s="58">
        <v>2022</v>
      </c>
      <c r="Q8" s="236" t="s">
        <v>154</v>
      </c>
      <c r="R8" s="138" t="s">
        <v>638</v>
      </c>
      <c r="S8" s="58" t="s">
        <v>304</v>
      </c>
      <c r="T8" s="58">
        <v>2021</v>
      </c>
      <c r="U8" s="236" t="s">
        <v>155</v>
      </c>
      <c r="V8" s="138" t="s">
        <v>639</v>
      </c>
      <c r="W8" s="58" t="s">
        <v>307</v>
      </c>
      <c r="X8" s="58">
        <v>2020</v>
      </c>
      <c r="Y8" s="58" t="s">
        <v>156</v>
      </c>
      <c r="Z8" s="58" t="s">
        <v>640</v>
      </c>
      <c r="AA8" s="58" t="s">
        <v>641</v>
      </c>
    </row>
    <row r="9" spans="2:32" ht="27" customHeight="1" x14ac:dyDescent="0.25">
      <c r="B9" s="25" t="s">
        <v>338</v>
      </c>
      <c r="C9" s="165"/>
      <c r="D9" s="165"/>
      <c r="E9" s="165"/>
      <c r="F9" s="165"/>
      <c r="G9" s="165"/>
      <c r="H9" s="165"/>
      <c r="I9" s="165"/>
      <c r="J9" s="165"/>
      <c r="K9" s="165"/>
      <c r="L9" s="165"/>
      <c r="M9" s="165"/>
      <c r="N9" s="165"/>
      <c r="O9" s="165"/>
      <c r="P9" s="165"/>
      <c r="Q9" s="165"/>
      <c r="R9" s="165"/>
      <c r="S9" s="165"/>
      <c r="T9" s="165"/>
      <c r="U9" s="165"/>
      <c r="V9" s="165"/>
      <c r="W9" s="165"/>
      <c r="X9" s="165"/>
      <c r="Y9" s="165"/>
      <c r="Z9" s="165"/>
    </row>
    <row r="10" spans="2:32" ht="27" customHeight="1" x14ac:dyDescent="0.25">
      <c r="B10" s="23" t="s">
        <v>339</v>
      </c>
      <c r="C10" s="266">
        <v>978979</v>
      </c>
      <c r="D10" s="266">
        <v>4899617</v>
      </c>
      <c r="E10" s="266">
        <v>3023763</v>
      </c>
      <c r="F10" s="266">
        <v>2227021</v>
      </c>
      <c r="G10" s="266">
        <v>7119287</v>
      </c>
      <c r="H10" s="266">
        <v>6121674</v>
      </c>
      <c r="I10" s="266">
        <v>2841477</v>
      </c>
      <c r="J10" s="266">
        <v>1152891</v>
      </c>
      <c r="K10" s="266">
        <v>5766835</v>
      </c>
      <c r="L10" s="266">
        <v>3880895</v>
      </c>
      <c r="M10" s="266">
        <v>2643588</v>
      </c>
      <c r="N10" s="266">
        <v>1398206</v>
      </c>
      <c r="O10" s="266">
        <v>4094367</v>
      </c>
      <c r="P10" s="266">
        <v>2687800</v>
      </c>
      <c r="Q10" s="266">
        <v>1505447</v>
      </c>
      <c r="R10" s="266">
        <v>1455571</v>
      </c>
      <c r="S10" s="266">
        <v>3752869</v>
      </c>
      <c r="T10" s="266">
        <v>2790467</v>
      </c>
      <c r="U10" s="266">
        <v>2368990</v>
      </c>
      <c r="V10" s="266">
        <v>422351</v>
      </c>
      <c r="W10" s="266">
        <v>2865121</v>
      </c>
      <c r="X10" s="266">
        <v>1592816</v>
      </c>
      <c r="Y10" s="266">
        <v>1013517</v>
      </c>
      <c r="Z10" s="266">
        <v>-68133</v>
      </c>
      <c r="AF10" s="22"/>
    </row>
    <row r="11" spans="2:32" ht="27" customHeight="1" x14ac:dyDescent="0.25">
      <c r="B11" s="25" t="s">
        <v>340</v>
      </c>
      <c r="C11" s="266"/>
      <c r="D11" s="266"/>
      <c r="E11" s="266"/>
      <c r="F11" s="266"/>
      <c r="G11" s="266"/>
      <c r="H11" s="266"/>
      <c r="I11" s="266"/>
      <c r="J11" s="266"/>
      <c r="K11" s="266"/>
      <c r="L11" s="266"/>
      <c r="M11" s="266"/>
      <c r="N11" s="266"/>
      <c r="O11" s="266"/>
      <c r="P11" s="266"/>
      <c r="Q11" s="266"/>
      <c r="R11" s="266"/>
      <c r="S11" s="266"/>
      <c r="T11" s="266"/>
      <c r="U11" s="266"/>
      <c r="V11" s="266"/>
      <c r="W11" s="266"/>
      <c r="X11" s="266"/>
      <c r="Y11" s="266"/>
      <c r="Z11" s="266"/>
      <c r="AF11" s="22"/>
    </row>
    <row r="12" spans="2:32" ht="27" customHeight="1" x14ac:dyDescent="0.25">
      <c r="B12" s="23" t="s">
        <v>341</v>
      </c>
      <c r="C12" s="266">
        <v>69952</v>
      </c>
      <c r="D12" s="266">
        <v>771607</v>
      </c>
      <c r="E12" s="266">
        <v>414622</v>
      </c>
      <c r="F12" s="266">
        <v>364835</v>
      </c>
      <c r="G12" s="266">
        <v>2237853</v>
      </c>
      <c r="H12" s="266">
        <v>2081575</v>
      </c>
      <c r="I12" s="266">
        <v>811152</v>
      </c>
      <c r="J12" s="266">
        <v>348815</v>
      </c>
      <c r="K12" s="266">
        <v>1084325</v>
      </c>
      <c r="L12" s="266">
        <v>967621</v>
      </c>
      <c r="M12" s="266">
        <v>162253</v>
      </c>
      <c r="N12" s="266">
        <v>355185</v>
      </c>
      <c r="O12" s="266">
        <v>26189</v>
      </c>
      <c r="P12" s="266">
        <v>-808520</v>
      </c>
      <c r="Q12" s="266">
        <v>-734344</v>
      </c>
      <c r="R12" s="266">
        <v>-82418</v>
      </c>
      <c r="S12" s="266">
        <v>-210773</v>
      </c>
      <c r="T12" s="266">
        <v>-87096</v>
      </c>
      <c r="U12" s="266">
        <v>-65593</v>
      </c>
      <c r="V12" s="266">
        <v>-344379</v>
      </c>
      <c r="W12" s="266">
        <v>252035</v>
      </c>
      <c r="X12" s="266">
        <v>-20034</v>
      </c>
      <c r="Y12" s="266">
        <v>-1179</v>
      </c>
      <c r="Z12" s="266">
        <v>-305760</v>
      </c>
    </row>
    <row r="13" spans="2:32" ht="27" customHeight="1" x14ac:dyDescent="0.25">
      <c r="B13" s="23" t="s">
        <v>185</v>
      </c>
      <c r="C13" s="266">
        <v>401321</v>
      </c>
      <c r="D13" s="266">
        <v>1533416</v>
      </c>
      <c r="E13" s="266">
        <v>1110172</v>
      </c>
      <c r="F13" s="266">
        <v>732240</v>
      </c>
      <c r="G13" s="266">
        <v>1376058</v>
      </c>
      <c r="H13" s="266">
        <v>1012063</v>
      </c>
      <c r="I13" s="266">
        <v>667452</v>
      </c>
      <c r="J13" s="266">
        <v>329059</v>
      </c>
      <c r="K13" s="266">
        <v>1274074</v>
      </c>
      <c r="L13" s="266">
        <v>922622</v>
      </c>
      <c r="M13" s="266">
        <v>607698</v>
      </c>
      <c r="N13" s="266">
        <v>302932</v>
      </c>
      <c r="O13" s="266">
        <v>1182084</v>
      </c>
      <c r="P13" s="266">
        <v>869536</v>
      </c>
      <c r="Q13" s="266">
        <v>571929</v>
      </c>
      <c r="R13" s="266">
        <v>283909</v>
      </c>
      <c r="S13" s="266">
        <v>1049108</v>
      </c>
      <c r="T13" s="266">
        <v>763482</v>
      </c>
      <c r="U13" s="266">
        <v>480164</v>
      </c>
      <c r="V13" s="266">
        <v>238431</v>
      </c>
      <c r="W13" s="266">
        <v>989053</v>
      </c>
      <c r="X13" s="266">
        <v>733538</v>
      </c>
      <c r="Y13" s="266">
        <v>488449</v>
      </c>
      <c r="Z13" s="266">
        <v>242752</v>
      </c>
      <c r="AF13" s="22"/>
    </row>
    <row r="14" spans="2:32" ht="27" customHeight="1" x14ac:dyDescent="0.25">
      <c r="B14" s="36" t="s">
        <v>342</v>
      </c>
      <c r="C14" s="266">
        <v>9616</v>
      </c>
      <c r="D14" s="266">
        <v>210433</v>
      </c>
      <c r="E14" s="266">
        <v>100175</v>
      </c>
      <c r="F14" s="266">
        <v>74799</v>
      </c>
      <c r="G14" s="266">
        <v>83438</v>
      </c>
      <c r="H14" s="266">
        <v>75797</v>
      </c>
      <c r="I14" s="266">
        <v>42869</v>
      </c>
      <c r="J14" s="266">
        <v>18515</v>
      </c>
      <c r="K14" s="266">
        <v>97459</v>
      </c>
      <c r="L14" s="266">
        <v>53787</v>
      </c>
      <c r="M14" s="266">
        <v>94132</v>
      </c>
      <c r="N14" s="266">
        <v>62032</v>
      </c>
      <c r="O14" s="266">
        <v>73626</v>
      </c>
      <c r="P14" s="266">
        <v>197273</v>
      </c>
      <c r="Q14" s="266">
        <v>192687</v>
      </c>
      <c r="R14" s="266">
        <v>7944</v>
      </c>
      <c r="S14" s="266">
        <v>46960</v>
      </c>
      <c r="T14" s="266">
        <v>32088</v>
      </c>
      <c r="U14" s="266">
        <v>19615</v>
      </c>
      <c r="V14" s="266">
        <v>14444</v>
      </c>
      <c r="W14" s="266">
        <v>39039</v>
      </c>
      <c r="X14" s="266">
        <v>23450</v>
      </c>
      <c r="Y14" s="266">
        <v>16819</v>
      </c>
      <c r="Z14" s="266">
        <v>7153</v>
      </c>
    </row>
    <row r="15" spans="2:32" ht="27" customHeight="1" x14ac:dyDescent="0.25">
      <c r="B15" s="36" t="s">
        <v>352</v>
      </c>
      <c r="C15" s="266">
        <v>-26191</v>
      </c>
      <c r="D15" s="266">
        <v>-28890</v>
      </c>
      <c r="E15" s="266">
        <v>0</v>
      </c>
      <c r="F15" s="266" t="s">
        <v>123</v>
      </c>
      <c r="G15" s="266">
        <v>-42989</v>
      </c>
      <c r="H15" s="266">
        <v>-42989</v>
      </c>
      <c r="I15" s="266">
        <v>-42989</v>
      </c>
      <c r="J15" s="266">
        <v>-42989</v>
      </c>
      <c r="K15" s="266">
        <v>-30487</v>
      </c>
      <c r="L15" s="266"/>
      <c r="M15" s="266">
        <v>-30487</v>
      </c>
      <c r="N15" s="266">
        <v>-30487</v>
      </c>
      <c r="O15" s="266"/>
      <c r="P15" s="266"/>
      <c r="Q15" s="266"/>
      <c r="R15" s="266"/>
      <c r="S15" s="266"/>
      <c r="T15" s="266"/>
      <c r="U15" s="266"/>
      <c r="V15" s="266"/>
      <c r="W15" s="266"/>
      <c r="X15" s="266"/>
      <c r="Y15" s="266"/>
      <c r="Z15" s="266"/>
    </row>
    <row r="16" spans="2:32" ht="27" customHeight="1" x14ac:dyDescent="0.25">
      <c r="B16" s="36" t="s">
        <v>343</v>
      </c>
      <c r="C16" s="266">
        <v>-368444</v>
      </c>
      <c r="D16" s="266">
        <v>-934961</v>
      </c>
      <c r="E16" s="266">
        <v>-814288</v>
      </c>
      <c r="F16" s="266">
        <v>-638368</v>
      </c>
      <c r="G16" s="266"/>
      <c r="H16" s="266"/>
      <c r="I16" s="266"/>
      <c r="J16" s="266"/>
      <c r="K16" s="266"/>
      <c r="L16" s="266"/>
      <c r="M16" s="266"/>
      <c r="N16" s="266"/>
      <c r="O16" s="266"/>
      <c r="P16" s="266"/>
      <c r="Q16" s="266"/>
      <c r="R16" s="266"/>
      <c r="S16" s="266"/>
      <c r="T16" s="266"/>
      <c r="U16" s="266"/>
      <c r="V16" s="266"/>
      <c r="W16" s="266"/>
      <c r="X16" s="266"/>
      <c r="Y16" s="266"/>
      <c r="Z16" s="266"/>
    </row>
    <row r="17" spans="1:39" ht="27" customHeight="1" x14ac:dyDescent="0.25">
      <c r="B17" s="36" t="s">
        <v>347</v>
      </c>
      <c r="C17" s="266">
        <v>0</v>
      </c>
      <c r="D17" s="266">
        <v>219168</v>
      </c>
      <c r="E17" s="266">
        <v>219168</v>
      </c>
      <c r="F17" s="266">
        <v>219168</v>
      </c>
      <c r="G17" s="266"/>
      <c r="H17" s="266"/>
      <c r="I17" s="266"/>
      <c r="J17" s="266"/>
      <c r="K17" s="266"/>
      <c r="L17" s="266"/>
      <c r="M17" s="266"/>
      <c r="N17" s="266"/>
      <c r="O17" s="266"/>
      <c r="P17" s="266"/>
      <c r="Q17" s="266"/>
      <c r="R17" s="266"/>
      <c r="S17" s="266"/>
      <c r="T17" s="266"/>
      <c r="U17" s="266"/>
      <c r="V17" s="266"/>
      <c r="W17" s="266"/>
      <c r="X17" s="266"/>
      <c r="Y17" s="266"/>
      <c r="Z17" s="266"/>
    </row>
    <row r="18" spans="1:39" ht="27" customHeight="1" x14ac:dyDescent="0.25">
      <c r="B18" s="36" t="s">
        <v>558</v>
      </c>
      <c r="C18" s="266">
        <v>0</v>
      </c>
      <c r="D18" s="266">
        <v>0</v>
      </c>
      <c r="E18" s="266">
        <v>0</v>
      </c>
      <c r="F18" s="266" t="s">
        <v>123</v>
      </c>
      <c r="G18" s="266">
        <v>0</v>
      </c>
      <c r="H18" s="266">
        <v>0</v>
      </c>
      <c r="I18" s="266">
        <v>0</v>
      </c>
      <c r="J18" s="266">
        <v>0</v>
      </c>
      <c r="K18" s="266" t="s">
        <v>123</v>
      </c>
      <c r="L18" s="266" t="s">
        <v>123</v>
      </c>
      <c r="M18" s="266" t="s">
        <v>123</v>
      </c>
      <c r="N18" s="266">
        <v>0</v>
      </c>
      <c r="O18" s="266">
        <v>171770</v>
      </c>
      <c r="P18" s="266" t="s">
        <v>123</v>
      </c>
      <c r="Q18" s="266" t="s">
        <v>123</v>
      </c>
      <c r="R18" s="266" t="s">
        <v>123</v>
      </c>
      <c r="S18" s="266" t="s">
        <v>123</v>
      </c>
      <c r="T18" s="266" t="s">
        <v>123</v>
      </c>
      <c r="U18" s="266" t="s">
        <v>123</v>
      </c>
      <c r="V18" s="266" t="s">
        <v>123</v>
      </c>
      <c r="W18" s="266" t="s">
        <v>123</v>
      </c>
      <c r="X18" s="266" t="s">
        <v>123</v>
      </c>
      <c r="Y18" s="266" t="s">
        <v>123</v>
      </c>
      <c r="Z18" s="266" t="s">
        <v>123</v>
      </c>
    </row>
    <row r="19" spans="1:39" ht="27" customHeight="1" x14ac:dyDescent="0.25">
      <c r="B19" s="36" t="s">
        <v>489</v>
      </c>
      <c r="C19" s="266">
        <v>0</v>
      </c>
      <c r="D19" s="266">
        <v>0</v>
      </c>
      <c r="E19" s="266">
        <v>0</v>
      </c>
      <c r="F19" s="266" t="s">
        <v>123</v>
      </c>
      <c r="G19" s="266">
        <v>10601</v>
      </c>
      <c r="H19" s="266">
        <v>0</v>
      </c>
      <c r="I19" s="266" t="s">
        <v>123</v>
      </c>
      <c r="J19" s="266" t="s">
        <v>123</v>
      </c>
      <c r="K19" s="266">
        <v>-7500</v>
      </c>
      <c r="L19" s="266">
        <v>-15582</v>
      </c>
      <c r="M19" s="266">
        <v>-15582</v>
      </c>
      <c r="N19" s="266">
        <v>-15583</v>
      </c>
      <c r="O19" s="266">
        <v>595</v>
      </c>
      <c r="P19" s="266">
        <v>0</v>
      </c>
      <c r="Q19" s="266">
        <v>0</v>
      </c>
      <c r="R19" s="266">
        <v>0</v>
      </c>
      <c r="S19" s="266">
        <v>10937</v>
      </c>
      <c r="T19" s="266">
        <v>0</v>
      </c>
      <c r="U19" s="266">
        <v>0</v>
      </c>
      <c r="V19" s="266">
        <v>0</v>
      </c>
      <c r="W19" s="266">
        <v>0</v>
      </c>
      <c r="X19" s="266">
        <v>0</v>
      </c>
      <c r="Y19" s="266">
        <v>0</v>
      </c>
      <c r="Z19" s="266">
        <v>0</v>
      </c>
    </row>
    <row r="20" spans="1:39" ht="27" customHeight="1" x14ac:dyDescent="0.25">
      <c r="B20" s="36" t="s">
        <v>490</v>
      </c>
      <c r="C20" s="266">
        <v>0</v>
      </c>
      <c r="D20" s="266"/>
      <c r="E20" s="266">
        <v>0</v>
      </c>
      <c r="F20" s="266" t="s">
        <v>123</v>
      </c>
      <c r="G20" s="266">
        <v>45974</v>
      </c>
      <c r="H20" s="266">
        <v>0</v>
      </c>
      <c r="I20" s="266">
        <v>0</v>
      </c>
      <c r="J20" s="266">
        <v>0</v>
      </c>
      <c r="K20" s="266">
        <v>0</v>
      </c>
      <c r="L20" s="266">
        <v>0</v>
      </c>
      <c r="M20" s="266">
        <v>0</v>
      </c>
      <c r="N20" s="266">
        <v>0</v>
      </c>
      <c r="O20" s="266">
        <v>0</v>
      </c>
      <c r="P20" s="266">
        <v>0</v>
      </c>
      <c r="Q20" s="266">
        <v>0</v>
      </c>
      <c r="R20" s="266">
        <v>0</v>
      </c>
      <c r="S20" s="266">
        <v>0</v>
      </c>
      <c r="T20" s="266">
        <v>0</v>
      </c>
      <c r="U20" s="266">
        <v>0</v>
      </c>
      <c r="V20" s="266">
        <v>0</v>
      </c>
      <c r="W20" s="266">
        <v>0</v>
      </c>
      <c r="X20" s="266">
        <v>0</v>
      </c>
      <c r="Y20" s="266">
        <v>0</v>
      </c>
      <c r="Z20" s="266">
        <v>0</v>
      </c>
    </row>
    <row r="21" spans="1:39" ht="27" customHeight="1" x14ac:dyDescent="0.25">
      <c r="B21" s="36" t="s">
        <v>605</v>
      </c>
      <c r="C21" s="266">
        <v>0</v>
      </c>
      <c r="D21" s="266">
        <v>-61746</v>
      </c>
      <c r="E21" s="266"/>
      <c r="F21" s="266"/>
      <c r="G21" s="266"/>
      <c r="H21" s="266"/>
      <c r="I21" s="266"/>
      <c r="J21" s="266"/>
      <c r="K21" s="266"/>
      <c r="L21" s="266"/>
      <c r="M21" s="266"/>
      <c r="N21" s="266"/>
      <c r="O21" s="266"/>
      <c r="P21" s="266"/>
      <c r="Q21" s="266"/>
      <c r="R21" s="266"/>
      <c r="S21" s="266"/>
      <c r="T21" s="266"/>
      <c r="U21" s="266"/>
      <c r="V21" s="266"/>
      <c r="W21" s="266"/>
      <c r="X21" s="266"/>
      <c r="Y21" s="266"/>
      <c r="Z21" s="266"/>
    </row>
    <row r="22" spans="1:39" ht="27" customHeight="1" x14ac:dyDescent="0.25">
      <c r="B22" s="369" t="s">
        <v>487</v>
      </c>
      <c r="C22" s="266">
        <v>0</v>
      </c>
      <c r="D22" s="266">
        <v>-12446</v>
      </c>
      <c r="E22" s="266">
        <v>0</v>
      </c>
      <c r="F22" s="266" t="s">
        <v>123</v>
      </c>
      <c r="G22" s="266">
        <v>0</v>
      </c>
      <c r="H22" s="266">
        <v>-14136</v>
      </c>
      <c r="I22" s="266">
        <v>0</v>
      </c>
      <c r="J22" s="266">
        <v>0</v>
      </c>
      <c r="K22" s="266" t="s">
        <v>123</v>
      </c>
      <c r="L22" s="266" t="s">
        <v>123</v>
      </c>
      <c r="M22" s="266" t="s">
        <v>123</v>
      </c>
      <c r="N22" s="266">
        <v>0</v>
      </c>
      <c r="O22" s="266">
        <v>-5340</v>
      </c>
      <c r="P22" s="266" t="s">
        <v>123</v>
      </c>
      <c r="Q22" s="266" t="s">
        <v>123</v>
      </c>
      <c r="R22" s="266" t="s">
        <v>123</v>
      </c>
      <c r="S22" s="266">
        <v>-4006</v>
      </c>
      <c r="T22" s="266" t="s">
        <v>123</v>
      </c>
      <c r="U22" s="266" t="s">
        <v>123</v>
      </c>
      <c r="V22" s="266" t="s">
        <v>123</v>
      </c>
      <c r="W22" s="266">
        <v>-51736</v>
      </c>
      <c r="X22" s="266">
        <v>-51736</v>
      </c>
      <c r="Y22" s="266">
        <v>-51736</v>
      </c>
      <c r="Z22" s="266">
        <v>-51736</v>
      </c>
    </row>
    <row r="23" spans="1:39" ht="27" customHeight="1" x14ac:dyDescent="0.25">
      <c r="B23" s="36" t="s">
        <v>525</v>
      </c>
      <c r="C23" s="266">
        <v>0</v>
      </c>
      <c r="D23" s="266">
        <v>0</v>
      </c>
      <c r="E23" s="266">
        <v>0</v>
      </c>
      <c r="F23" s="266" t="s">
        <v>123</v>
      </c>
      <c r="G23" s="266">
        <v>0</v>
      </c>
      <c r="H23" s="266">
        <v>0</v>
      </c>
      <c r="I23" s="266">
        <v>0</v>
      </c>
      <c r="J23" s="266">
        <v>0</v>
      </c>
      <c r="K23" s="266">
        <v>0</v>
      </c>
      <c r="L23" s="266">
        <v>0</v>
      </c>
      <c r="M23" s="266">
        <v>0</v>
      </c>
      <c r="N23" s="266">
        <v>0</v>
      </c>
      <c r="O23" s="266">
        <v>46763</v>
      </c>
      <c r="P23" s="266">
        <v>0</v>
      </c>
      <c r="Q23" s="266">
        <v>0</v>
      </c>
      <c r="R23" s="266">
        <v>0</v>
      </c>
      <c r="S23" s="266">
        <v>491037</v>
      </c>
      <c r="T23" s="266">
        <v>491036</v>
      </c>
      <c r="U23" s="266">
        <v>0</v>
      </c>
      <c r="V23" s="266">
        <v>0</v>
      </c>
      <c r="W23" s="266">
        <v>0</v>
      </c>
      <c r="X23" s="266">
        <v>0</v>
      </c>
      <c r="Y23" s="266">
        <v>0</v>
      </c>
      <c r="Z23" s="266">
        <v>0</v>
      </c>
    </row>
    <row r="24" spans="1:39" ht="27" customHeight="1" x14ac:dyDescent="0.25">
      <c r="B24" s="23" t="s">
        <v>344</v>
      </c>
      <c r="C24" s="266">
        <v>-52325</v>
      </c>
      <c r="D24" s="266">
        <v>-200932</v>
      </c>
      <c r="E24" s="266">
        <v>-160245</v>
      </c>
      <c r="F24" s="266">
        <v>-119537</v>
      </c>
      <c r="G24" s="266">
        <v>-223714</v>
      </c>
      <c r="H24" s="266">
        <v>-190869</v>
      </c>
      <c r="I24" s="266">
        <v>-129212</v>
      </c>
      <c r="J24" s="266">
        <v>-90501</v>
      </c>
      <c r="K24" s="266">
        <v>-432493</v>
      </c>
      <c r="L24" s="266">
        <v>-293238</v>
      </c>
      <c r="M24" s="266">
        <v>-222322</v>
      </c>
      <c r="N24" s="266">
        <v>-153041</v>
      </c>
      <c r="O24" s="266">
        <v>-842543</v>
      </c>
      <c r="P24" s="266">
        <v>-768440</v>
      </c>
      <c r="Q24" s="266">
        <v>-520896</v>
      </c>
      <c r="R24" s="266">
        <v>-184428</v>
      </c>
      <c r="S24" s="266">
        <v>-182076</v>
      </c>
      <c r="T24" s="266">
        <v>-438798</v>
      </c>
      <c r="U24" s="266">
        <v>-151479</v>
      </c>
      <c r="V24" s="266">
        <v>-118687</v>
      </c>
      <c r="W24" s="266">
        <v>-356698</v>
      </c>
      <c r="X24" s="266">
        <v>-262298</v>
      </c>
      <c r="Y24" s="266">
        <v>-164476</v>
      </c>
      <c r="Z24" s="266">
        <v>-81942</v>
      </c>
    </row>
    <row r="25" spans="1:39" ht="27" customHeight="1" x14ac:dyDescent="0.25">
      <c r="B25" s="23" t="s">
        <v>345</v>
      </c>
      <c r="C25" s="266">
        <v>-305720</v>
      </c>
      <c r="D25" s="266">
        <v>-1160596</v>
      </c>
      <c r="E25" s="266">
        <v>-897374</v>
      </c>
      <c r="F25" s="266">
        <v>-652344</v>
      </c>
      <c r="G25" s="266">
        <v>-1205621</v>
      </c>
      <c r="H25" s="266">
        <v>-782004</v>
      </c>
      <c r="I25" s="266">
        <v>-684709</v>
      </c>
      <c r="J25" s="266">
        <v>-368243</v>
      </c>
      <c r="K25" s="266">
        <v>-1246341</v>
      </c>
      <c r="L25" s="266">
        <v>-956879</v>
      </c>
      <c r="M25" s="266">
        <v>-671817</v>
      </c>
      <c r="N25" s="266">
        <v>-377909</v>
      </c>
      <c r="O25" s="266">
        <v>-1245142</v>
      </c>
      <c r="P25" s="266">
        <v>-924340</v>
      </c>
      <c r="Q25" s="266">
        <v>-771515</v>
      </c>
      <c r="R25" s="266">
        <v>-360971</v>
      </c>
      <c r="S25" s="266">
        <v>-1305900</v>
      </c>
      <c r="T25" s="266">
        <v>-905323</v>
      </c>
      <c r="U25" s="266">
        <v>-575561</v>
      </c>
      <c r="V25" s="266">
        <v>-296107</v>
      </c>
      <c r="W25" s="266">
        <v>-800968</v>
      </c>
      <c r="X25" s="266">
        <v>-520248</v>
      </c>
      <c r="Y25" s="266">
        <v>-290728</v>
      </c>
      <c r="Z25" s="266">
        <v>-188310</v>
      </c>
    </row>
    <row r="26" spans="1:39" ht="27" customHeight="1" x14ac:dyDescent="0.25">
      <c r="B26" s="23" t="s">
        <v>348</v>
      </c>
      <c r="C26" s="266">
        <v>360635</v>
      </c>
      <c r="D26" s="266">
        <v>1160418</v>
      </c>
      <c r="E26" s="266">
        <v>872268</v>
      </c>
      <c r="F26" s="266">
        <v>621508</v>
      </c>
      <c r="G26" s="266">
        <v>427823</v>
      </c>
      <c r="H26" s="266">
        <v>205029</v>
      </c>
      <c r="I26" s="266">
        <v>417964</v>
      </c>
      <c r="J26" s="266">
        <v>212293</v>
      </c>
      <c r="K26" s="266">
        <v>675605</v>
      </c>
      <c r="L26" s="266">
        <v>522749</v>
      </c>
      <c r="M26" s="266">
        <v>446995</v>
      </c>
      <c r="N26" s="266">
        <v>158560</v>
      </c>
      <c r="O26" s="266">
        <v>493096</v>
      </c>
      <c r="P26" s="266">
        <v>2059745</v>
      </c>
      <c r="Q26" s="266">
        <v>823750</v>
      </c>
      <c r="R26" s="266">
        <v>226861</v>
      </c>
      <c r="S26" s="266">
        <v>1381422</v>
      </c>
      <c r="T26" s="266">
        <v>1053980</v>
      </c>
      <c r="U26" s="266">
        <v>706941</v>
      </c>
      <c r="V26" s="266">
        <v>419438</v>
      </c>
      <c r="W26" s="266">
        <v>1202087</v>
      </c>
      <c r="X26" s="266">
        <v>835735</v>
      </c>
      <c r="Y26" s="266">
        <v>516348</v>
      </c>
      <c r="Z26" s="266">
        <v>341147</v>
      </c>
    </row>
    <row r="27" spans="1:39" ht="27" customHeight="1" x14ac:dyDescent="0.25">
      <c r="B27" s="23" t="s">
        <v>349</v>
      </c>
      <c r="C27" s="266">
        <v>-10684</v>
      </c>
      <c r="D27" s="266">
        <v>1544</v>
      </c>
      <c r="E27" s="266">
        <v>-5808</v>
      </c>
      <c r="F27" s="266" t="s">
        <v>123</v>
      </c>
      <c r="G27" s="266">
        <v>463887</v>
      </c>
      <c r="H27" s="266">
        <v>231258</v>
      </c>
      <c r="I27" s="266">
        <v>273485</v>
      </c>
      <c r="J27" s="266">
        <v>59034</v>
      </c>
      <c r="K27" s="266">
        <v>-276687</v>
      </c>
      <c r="L27" s="266">
        <v>-158859</v>
      </c>
      <c r="M27" s="266">
        <v>-301310</v>
      </c>
      <c r="N27" s="266">
        <v>-103814</v>
      </c>
      <c r="O27" s="266">
        <v>-338265</v>
      </c>
      <c r="P27" s="266">
        <v>-173900</v>
      </c>
      <c r="Q27" s="266">
        <v>-342500</v>
      </c>
      <c r="R27" s="266">
        <v>-842700</v>
      </c>
      <c r="S27" s="266">
        <v>353321</v>
      </c>
      <c r="T27" s="266">
        <v>212221</v>
      </c>
      <c r="U27" s="266">
        <v>-292379</v>
      </c>
      <c r="V27" s="266">
        <v>751781</v>
      </c>
      <c r="W27" s="266">
        <v>1742494</v>
      </c>
      <c r="X27" s="266">
        <v>2409658</v>
      </c>
      <c r="Y27" s="266">
        <v>2162364</v>
      </c>
      <c r="Z27" s="266">
        <v>1756536</v>
      </c>
    </row>
    <row r="28" spans="1:39" ht="27" customHeight="1" x14ac:dyDescent="0.25">
      <c r="B28" s="23" t="s">
        <v>350</v>
      </c>
      <c r="C28" s="266">
        <v>0</v>
      </c>
      <c r="D28" s="266">
        <v>-208757</v>
      </c>
      <c r="E28" s="266">
        <v>-208757</v>
      </c>
      <c r="F28" s="266">
        <v>-177892</v>
      </c>
      <c r="G28" s="266">
        <v>-512852</v>
      </c>
      <c r="H28" s="266">
        <v>-512852</v>
      </c>
      <c r="I28" s="266">
        <v>-512852</v>
      </c>
      <c r="J28" s="266">
        <v>-322666</v>
      </c>
      <c r="K28" s="266">
        <v>-1908658</v>
      </c>
      <c r="L28" s="266">
        <v>-1569255</v>
      </c>
      <c r="M28" s="266">
        <v>-1257507</v>
      </c>
      <c r="N28" s="266">
        <v>-695989</v>
      </c>
      <c r="O28" s="266">
        <v>-2360056</v>
      </c>
      <c r="P28" s="266">
        <v>-1641578</v>
      </c>
      <c r="Q28" s="266">
        <v>-935491</v>
      </c>
      <c r="R28" s="266">
        <v>-436718</v>
      </c>
      <c r="S28" s="266">
        <v>-1316995</v>
      </c>
      <c r="T28" s="266">
        <v>-876000</v>
      </c>
      <c r="U28" s="266">
        <v>-430911</v>
      </c>
      <c r="V28" s="266">
        <v>-178373</v>
      </c>
      <c r="W28" s="266">
        <v>-266320</v>
      </c>
      <c r="X28" s="266">
        <v>-83346</v>
      </c>
      <c r="Y28" s="266">
        <v>0</v>
      </c>
      <c r="Z28" s="266">
        <v>0</v>
      </c>
    </row>
    <row r="29" spans="1:39" ht="27" customHeight="1" x14ac:dyDescent="0.25">
      <c r="B29" s="23" t="s">
        <v>351</v>
      </c>
      <c r="C29" s="266">
        <v>0</v>
      </c>
      <c r="D29" s="266">
        <v>0</v>
      </c>
      <c r="E29" s="266">
        <v>0</v>
      </c>
      <c r="F29" s="266" t="s">
        <v>123</v>
      </c>
      <c r="G29" s="266">
        <v>-410626</v>
      </c>
      <c r="H29" s="266">
        <v>-410626</v>
      </c>
      <c r="I29" s="266">
        <v>-410626</v>
      </c>
      <c r="J29" s="266"/>
      <c r="K29" s="266"/>
      <c r="L29" s="266"/>
      <c r="M29" s="266"/>
      <c r="N29" s="266"/>
      <c r="O29" s="266"/>
      <c r="P29" s="266"/>
      <c r="Q29" s="266"/>
      <c r="R29" s="266"/>
      <c r="S29" s="266"/>
      <c r="T29" s="266"/>
      <c r="U29" s="266"/>
      <c r="V29" s="266"/>
      <c r="W29" s="266"/>
      <c r="X29" s="266"/>
      <c r="Y29" s="266"/>
      <c r="Z29" s="266"/>
    </row>
    <row r="30" spans="1:39" s="79" customFormat="1" ht="27" customHeight="1" x14ac:dyDescent="0.25">
      <c r="A30"/>
      <c r="B30" s="23" t="s">
        <v>353</v>
      </c>
      <c r="C30" s="266">
        <v>0</v>
      </c>
      <c r="D30" s="266">
        <v>-59520</v>
      </c>
      <c r="E30" s="266">
        <v>0</v>
      </c>
      <c r="F30" s="266"/>
      <c r="G30" s="266">
        <v>-1616911</v>
      </c>
      <c r="H30" s="266">
        <v>-1616911</v>
      </c>
      <c r="I30" s="266" t="s">
        <v>123</v>
      </c>
      <c r="J30" s="266" t="s">
        <v>123</v>
      </c>
      <c r="K30" s="266">
        <f>-318795-K15</f>
        <v>-288308</v>
      </c>
      <c r="L30" s="266">
        <v>-30487</v>
      </c>
      <c r="M30" s="266">
        <v>0</v>
      </c>
      <c r="N30" s="266">
        <v>0</v>
      </c>
      <c r="O30" s="266">
        <v>-51512</v>
      </c>
      <c r="P30" s="266"/>
      <c r="Q30" s="266"/>
      <c r="R30" s="266" t="s">
        <v>123</v>
      </c>
      <c r="S30" s="266"/>
      <c r="T30" s="266"/>
      <c r="U30" s="266"/>
      <c r="V30" s="266"/>
      <c r="W30" s="266"/>
      <c r="X30" s="266"/>
      <c r="Y30" s="266">
        <v>0</v>
      </c>
      <c r="Z30" s="266">
        <v>0</v>
      </c>
      <c r="AA30"/>
      <c r="AB30"/>
      <c r="AI30"/>
      <c r="AJ30"/>
      <c r="AK30"/>
      <c r="AL30"/>
      <c r="AM30"/>
    </row>
    <row r="31" spans="1:39" ht="27" customHeight="1" x14ac:dyDescent="0.25">
      <c r="B31" s="23" t="s">
        <v>359</v>
      </c>
      <c r="C31" s="266">
        <v>9412</v>
      </c>
      <c r="D31" s="266">
        <v>28107</v>
      </c>
      <c r="E31" s="266">
        <v>19410</v>
      </c>
      <c r="F31" s="266">
        <v>12431</v>
      </c>
      <c r="G31" s="266">
        <v>18752</v>
      </c>
      <c r="H31" s="266">
        <v>12900</v>
      </c>
      <c r="I31" s="266">
        <v>8392</v>
      </c>
      <c r="J31" s="266">
        <v>3789</v>
      </c>
      <c r="K31" s="266">
        <v>13908</v>
      </c>
      <c r="L31" s="266">
        <v>9655</v>
      </c>
      <c r="M31" s="266">
        <v>6198</v>
      </c>
      <c r="N31" s="266">
        <v>3542</v>
      </c>
      <c r="O31" s="266">
        <v>7422</v>
      </c>
      <c r="P31" s="266">
        <v>5298</v>
      </c>
      <c r="Q31" s="266">
        <v>3210</v>
      </c>
      <c r="R31" s="266">
        <v>1600</v>
      </c>
      <c r="S31" s="266">
        <v>20456</v>
      </c>
      <c r="T31" s="266">
        <v>18870</v>
      </c>
      <c r="U31" s="266">
        <v>12606</v>
      </c>
      <c r="V31" s="266">
        <v>4137</v>
      </c>
      <c r="W31" s="266">
        <v>15107</v>
      </c>
      <c r="X31" s="266">
        <v>10910</v>
      </c>
      <c r="Y31" s="266">
        <v>7101</v>
      </c>
      <c r="Z31" s="266">
        <v>3545</v>
      </c>
    </row>
    <row r="32" spans="1:39" ht="27" customHeight="1" x14ac:dyDescent="0.25">
      <c r="B32" s="23" t="s">
        <v>319</v>
      </c>
      <c r="C32" s="266">
        <v>83363</v>
      </c>
      <c r="D32" s="266">
        <v>161421</v>
      </c>
      <c r="E32" s="266">
        <v>114030</v>
      </c>
      <c r="F32" s="266">
        <v>53726</v>
      </c>
      <c r="G32" s="266">
        <v>174801</v>
      </c>
      <c r="H32" s="266">
        <v>102597</v>
      </c>
      <c r="I32" s="266">
        <v>153153</v>
      </c>
      <c r="J32" s="266">
        <v>75853</v>
      </c>
      <c r="K32" s="266">
        <v>174663</v>
      </c>
      <c r="L32" s="266">
        <v>72352</v>
      </c>
      <c r="M32" s="266" t="s">
        <v>123</v>
      </c>
      <c r="N32" s="266">
        <v>7926</v>
      </c>
      <c r="O32" s="266">
        <v>108731</v>
      </c>
      <c r="P32" s="266" t="s">
        <v>123</v>
      </c>
      <c r="Q32" s="266" t="s">
        <v>123</v>
      </c>
      <c r="R32" s="266" t="s">
        <v>123</v>
      </c>
      <c r="S32" s="266" t="s">
        <v>123</v>
      </c>
      <c r="T32" s="266" t="s">
        <v>123</v>
      </c>
      <c r="U32" s="266" t="s">
        <v>123</v>
      </c>
      <c r="V32" s="266" t="s">
        <v>123</v>
      </c>
      <c r="W32" s="266" t="s">
        <v>123</v>
      </c>
      <c r="X32" s="266" t="s">
        <v>123</v>
      </c>
      <c r="Y32" s="266" t="s">
        <v>123</v>
      </c>
      <c r="Z32" s="266" t="s">
        <v>123</v>
      </c>
    </row>
    <row r="33" spans="1:39" ht="27" customHeight="1" x14ac:dyDescent="0.25">
      <c r="B33" s="23" t="s">
        <v>354</v>
      </c>
      <c r="C33" s="266">
        <v>0</v>
      </c>
      <c r="D33" s="266">
        <v>0</v>
      </c>
      <c r="E33" s="266">
        <v>3234</v>
      </c>
      <c r="F33" s="266">
        <v>0</v>
      </c>
      <c r="G33" s="266">
        <v>-146577</v>
      </c>
      <c r="H33" s="266">
        <v>-125335</v>
      </c>
      <c r="I33" s="266">
        <v>-112050</v>
      </c>
      <c r="J33" s="266">
        <v>-42032</v>
      </c>
      <c r="K33" s="266">
        <v>177326</v>
      </c>
      <c r="L33" s="266">
        <v>60307</v>
      </c>
      <c r="M33" s="266">
        <v>162735</v>
      </c>
      <c r="N33" s="266">
        <v>12725</v>
      </c>
      <c r="O33" s="266">
        <v>437887</v>
      </c>
      <c r="P33" s="266">
        <v>301940</v>
      </c>
      <c r="Q33" s="266">
        <v>402027</v>
      </c>
      <c r="R33" s="266">
        <v>456647</v>
      </c>
      <c r="S33" s="266">
        <v>537976</v>
      </c>
      <c r="T33" s="266">
        <v>577129</v>
      </c>
      <c r="U33" s="266">
        <v>612765</v>
      </c>
      <c r="V33" s="266">
        <v>187348</v>
      </c>
      <c r="W33" s="266">
        <v>-1752688</v>
      </c>
      <c r="X33" s="266">
        <v>-1803611</v>
      </c>
      <c r="Y33" s="266">
        <v>-1800960</v>
      </c>
      <c r="Z33" s="266">
        <v>-1314240</v>
      </c>
    </row>
    <row r="34" spans="1:39" ht="27" customHeight="1" x14ac:dyDescent="0.25">
      <c r="B34" s="23" t="s">
        <v>355</v>
      </c>
      <c r="C34" s="266">
        <v>-369582</v>
      </c>
      <c r="D34" s="266">
        <v>-505758</v>
      </c>
      <c r="E34" s="266">
        <v>-310735</v>
      </c>
      <c r="F34" s="266">
        <v>-196714</v>
      </c>
      <c r="G34" s="266">
        <v>-423293</v>
      </c>
      <c r="H34" s="266">
        <v>-376494</v>
      </c>
      <c r="I34" s="266">
        <v>-19119</v>
      </c>
      <c r="J34" s="266">
        <v>-75674</v>
      </c>
      <c r="K34" s="266">
        <v>213038</v>
      </c>
      <c r="L34" s="266">
        <v>63572</v>
      </c>
      <c r="M34" s="266">
        <v>143809</v>
      </c>
      <c r="N34" s="266">
        <v>-20840</v>
      </c>
      <c r="O34" s="266">
        <v>1146560</v>
      </c>
      <c r="P34" s="266">
        <v>1367693</v>
      </c>
      <c r="Q34" s="266">
        <v>972040</v>
      </c>
      <c r="R34" s="266">
        <v>700107</v>
      </c>
      <c r="S34" s="266">
        <v>-2146043</v>
      </c>
      <c r="T34" s="266">
        <v>-1908899</v>
      </c>
      <c r="U34" s="266">
        <v>-792651</v>
      </c>
      <c r="V34" s="266">
        <v>-338907</v>
      </c>
      <c r="W34" s="266">
        <v>-454741</v>
      </c>
      <c r="X34" s="266">
        <v>-98844</v>
      </c>
      <c r="Y34" s="266">
        <v>-81652</v>
      </c>
      <c r="Z34" s="266">
        <v>54602</v>
      </c>
    </row>
    <row r="35" spans="1:39" ht="27" customHeight="1" x14ac:dyDescent="0.25">
      <c r="B35" s="23" t="s">
        <v>356</v>
      </c>
      <c r="C35" s="266">
        <v>50233</v>
      </c>
      <c r="D35" s="266">
        <v>-750390</v>
      </c>
      <c r="E35" s="266">
        <v>317026</v>
      </c>
      <c r="F35" s="266">
        <v>211729</v>
      </c>
      <c r="G35" s="266">
        <v>487674</v>
      </c>
      <c r="H35" s="266">
        <v>365865</v>
      </c>
      <c r="I35" s="266">
        <v>243837</v>
      </c>
      <c r="J35" s="266">
        <v>144729</v>
      </c>
      <c r="K35" s="266">
        <v>610871</v>
      </c>
      <c r="L35" s="266">
        <v>446853</v>
      </c>
      <c r="M35" s="266">
        <v>275310</v>
      </c>
      <c r="N35" s="266">
        <v>111292</v>
      </c>
      <c r="O35" s="266">
        <v>665781</v>
      </c>
      <c r="P35" s="266">
        <v>502558</v>
      </c>
      <c r="Q35" s="266">
        <v>335038</v>
      </c>
      <c r="R35" s="266">
        <v>167520</v>
      </c>
      <c r="S35" s="266">
        <v>84798</v>
      </c>
      <c r="T35" s="266">
        <v>375177</v>
      </c>
      <c r="U35" s="266">
        <v>250119</v>
      </c>
      <c r="V35" s="266">
        <v>125059</v>
      </c>
      <c r="W35" s="266">
        <v>490953</v>
      </c>
      <c r="X35" s="266">
        <v>368216</v>
      </c>
      <c r="Y35" s="266">
        <v>245476</v>
      </c>
      <c r="Z35" s="266">
        <v>122738</v>
      </c>
    </row>
    <row r="36" spans="1:39" ht="27" customHeight="1" x14ac:dyDescent="0.25">
      <c r="B36" s="23" t="s">
        <v>521</v>
      </c>
      <c r="C36" s="266">
        <v>0</v>
      </c>
      <c r="D36" s="266">
        <v>0</v>
      </c>
      <c r="E36" s="266">
        <v>0</v>
      </c>
      <c r="F36" s="266" t="s">
        <v>123</v>
      </c>
      <c r="G36" s="266" t="s">
        <v>123</v>
      </c>
      <c r="H36" s="266">
        <v>0</v>
      </c>
      <c r="I36" s="266">
        <v>0</v>
      </c>
      <c r="J36" s="266">
        <v>0</v>
      </c>
      <c r="K36" s="266">
        <v>0</v>
      </c>
      <c r="L36" s="266">
        <v>0</v>
      </c>
      <c r="M36" s="266">
        <v>0</v>
      </c>
      <c r="N36" s="266">
        <v>0</v>
      </c>
      <c r="O36" s="266">
        <v>0</v>
      </c>
      <c r="P36" s="266">
        <v>-19197</v>
      </c>
      <c r="Q36" s="266">
        <v>-7053</v>
      </c>
      <c r="R36" s="266">
        <v>0</v>
      </c>
      <c r="S36" s="266">
        <v>0</v>
      </c>
      <c r="T36" s="266">
        <v>-3722</v>
      </c>
      <c r="U36" s="266">
        <v>-3722</v>
      </c>
      <c r="V36" s="266">
        <v>0</v>
      </c>
      <c r="W36" s="266">
        <v>-12254</v>
      </c>
      <c r="X36" s="266">
        <v>-7942</v>
      </c>
      <c r="Y36" s="266">
        <v>-7942</v>
      </c>
      <c r="Z36" s="266">
        <v>0</v>
      </c>
    </row>
    <row r="37" spans="1:39" ht="27" customHeight="1" x14ac:dyDescent="0.25">
      <c r="B37" s="38" t="s">
        <v>483</v>
      </c>
      <c r="C37" s="266">
        <v>0</v>
      </c>
      <c r="D37" s="266">
        <v>0</v>
      </c>
      <c r="E37" s="266">
        <v>0</v>
      </c>
      <c r="F37" s="266" t="s">
        <v>123</v>
      </c>
      <c r="G37" s="266" t="s">
        <v>123</v>
      </c>
      <c r="H37" s="266">
        <v>0</v>
      </c>
      <c r="I37" s="266">
        <v>0</v>
      </c>
      <c r="J37" s="266">
        <v>0</v>
      </c>
      <c r="K37" s="266" t="s">
        <v>123</v>
      </c>
      <c r="L37" s="266" t="s">
        <v>123</v>
      </c>
      <c r="M37" s="266" t="s">
        <v>123</v>
      </c>
      <c r="N37" s="266">
        <v>0</v>
      </c>
      <c r="O37" s="266" t="s">
        <v>123</v>
      </c>
      <c r="P37" s="266" t="s">
        <v>123</v>
      </c>
      <c r="Q37" s="266" t="s">
        <v>123</v>
      </c>
      <c r="R37" s="266" t="s">
        <v>123</v>
      </c>
      <c r="S37" s="266">
        <v>-1031809</v>
      </c>
      <c r="T37" s="266">
        <v>-1031809</v>
      </c>
      <c r="U37" s="266">
        <v>-909601</v>
      </c>
      <c r="V37" s="266" t="s">
        <v>123</v>
      </c>
      <c r="W37" s="266" t="s">
        <v>123</v>
      </c>
      <c r="X37" s="266" t="s">
        <v>123</v>
      </c>
      <c r="Y37" s="266" t="s">
        <v>123</v>
      </c>
      <c r="Z37" s="266" t="s">
        <v>123</v>
      </c>
    </row>
    <row r="38" spans="1:39" ht="27" customHeight="1" x14ac:dyDescent="0.25">
      <c r="B38" s="23" t="s">
        <v>488</v>
      </c>
      <c r="C38" s="266">
        <v>0</v>
      </c>
      <c r="D38" s="266">
        <v>0</v>
      </c>
      <c r="E38" s="266">
        <v>0</v>
      </c>
      <c r="F38" s="266" t="s">
        <v>123</v>
      </c>
      <c r="G38" s="266" t="s">
        <v>123</v>
      </c>
      <c r="H38" s="266">
        <v>0</v>
      </c>
      <c r="I38" s="266">
        <v>0</v>
      </c>
      <c r="J38" s="266">
        <v>0</v>
      </c>
      <c r="K38" s="266" t="s">
        <v>123</v>
      </c>
      <c r="L38" s="266" t="s">
        <v>123</v>
      </c>
      <c r="M38" s="266" t="s">
        <v>123</v>
      </c>
      <c r="N38" s="266">
        <v>0</v>
      </c>
      <c r="O38" s="266" t="s">
        <v>123</v>
      </c>
      <c r="P38" s="266" t="s">
        <v>123</v>
      </c>
      <c r="Q38" s="266" t="s">
        <v>123</v>
      </c>
      <c r="R38" s="266" t="s">
        <v>123</v>
      </c>
      <c r="S38" s="266" t="s">
        <v>123</v>
      </c>
      <c r="T38" s="266" t="s">
        <v>123</v>
      </c>
      <c r="U38" s="266" t="s">
        <v>123</v>
      </c>
      <c r="V38" s="266" t="s">
        <v>123</v>
      </c>
      <c r="W38" s="266" t="s">
        <v>123</v>
      </c>
      <c r="X38" s="266">
        <v>270267</v>
      </c>
      <c r="Y38" s="266">
        <v>134023</v>
      </c>
      <c r="Z38" s="266">
        <v>609160</v>
      </c>
    </row>
    <row r="39" spans="1:39" ht="27" customHeight="1" x14ac:dyDescent="0.25">
      <c r="B39" s="36" t="s">
        <v>346</v>
      </c>
      <c r="C39" s="266">
        <v>0</v>
      </c>
      <c r="D39" s="266">
        <v>0</v>
      </c>
      <c r="E39" s="266">
        <v>0</v>
      </c>
      <c r="F39" s="266" t="s">
        <v>123</v>
      </c>
      <c r="G39" s="266">
        <v>-1675626</v>
      </c>
      <c r="H39" s="266">
        <v>-1675627</v>
      </c>
      <c r="I39" s="266">
        <v>0</v>
      </c>
      <c r="J39" s="266">
        <v>0</v>
      </c>
      <c r="K39" s="266" t="s">
        <v>123</v>
      </c>
      <c r="L39" s="266" t="s">
        <v>123</v>
      </c>
      <c r="M39" s="266" t="s">
        <v>123</v>
      </c>
      <c r="N39" s="266">
        <v>0</v>
      </c>
      <c r="O39" s="266" t="s">
        <v>123</v>
      </c>
      <c r="P39" s="266" t="s">
        <v>123</v>
      </c>
      <c r="Q39" s="266" t="s">
        <v>123</v>
      </c>
      <c r="R39" s="266" t="s">
        <v>123</v>
      </c>
      <c r="S39" s="266">
        <v>-236627</v>
      </c>
      <c r="T39" s="266">
        <v>-238815</v>
      </c>
      <c r="U39" s="266">
        <v>-238815</v>
      </c>
      <c r="V39" s="266">
        <v>-6036</v>
      </c>
      <c r="W39" s="266">
        <v>-551852</v>
      </c>
      <c r="X39" s="266">
        <v>-528598</v>
      </c>
      <c r="Y39" s="266">
        <v>-528598</v>
      </c>
      <c r="Z39" s="266" t="s">
        <v>123</v>
      </c>
    </row>
    <row r="40" spans="1:39" s="79" customFormat="1" ht="27" customHeight="1" x14ac:dyDescent="0.25">
      <c r="A40"/>
      <c r="B40" s="23" t="s">
        <v>522</v>
      </c>
      <c r="C40" s="266">
        <v>0</v>
      </c>
      <c r="D40" s="266">
        <v>0</v>
      </c>
      <c r="E40" s="266">
        <v>0</v>
      </c>
      <c r="F40" s="266" t="s">
        <v>123</v>
      </c>
      <c r="G40" s="266" t="s">
        <v>123</v>
      </c>
      <c r="H40" s="266">
        <v>0</v>
      </c>
      <c r="I40" s="266">
        <v>0</v>
      </c>
      <c r="J40" s="266">
        <v>0</v>
      </c>
      <c r="K40" s="266" t="s">
        <v>123</v>
      </c>
      <c r="L40" s="266" t="s">
        <v>123</v>
      </c>
      <c r="M40" s="266" t="s">
        <v>123</v>
      </c>
      <c r="N40" s="266">
        <v>0</v>
      </c>
      <c r="O40" s="266" t="s">
        <v>123</v>
      </c>
      <c r="P40" s="266">
        <v>-6644</v>
      </c>
      <c r="Q40" s="266"/>
      <c r="R40" s="266"/>
      <c r="S40" s="266">
        <v>-108550</v>
      </c>
      <c r="T40" s="266">
        <v>-108550</v>
      </c>
      <c r="U40" s="266">
        <v>-108550</v>
      </c>
      <c r="V40" s="266">
        <v>-108550</v>
      </c>
      <c r="W40" s="266"/>
      <c r="X40" s="266"/>
      <c r="Y40" s="266"/>
      <c r="Z40" s="266"/>
      <c r="AA40"/>
      <c r="AB40"/>
      <c r="AI40"/>
      <c r="AJ40"/>
      <c r="AK40"/>
      <c r="AL40"/>
      <c r="AM40"/>
    </row>
    <row r="41" spans="1:39" ht="27" customHeight="1" x14ac:dyDescent="0.25">
      <c r="B41" s="36" t="s">
        <v>358</v>
      </c>
      <c r="C41" s="266">
        <v>87708</v>
      </c>
      <c r="D41" s="266">
        <v>655271</v>
      </c>
      <c r="E41" s="266">
        <v>352850</v>
      </c>
      <c r="F41" s="266">
        <v>251690</v>
      </c>
      <c r="G41" s="266">
        <v>-90277</v>
      </c>
      <c r="H41" s="266">
        <v>-241747</v>
      </c>
      <c r="I41" s="266">
        <v>-327046</v>
      </c>
      <c r="J41" s="266">
        <v>133768</v>
      </c>
      <c r="K41" s="266">
        <v>419354</v>
      </c>
      <c r="L41" s="266">
        <f>277040+58080</f>
        <v>335120</v>
      </c>
      <c r="M41" s="266">
        <v>265256</v>
      </c>
      <c r="N41" s="266">
        <v>110866</v>
      </c>
      <c r="O41" s="266">
        <v>324141</v>
      </c>
      <c r="P41" s="266">
        <v>246667</v>
      </c>
      <c r="Q41" s="266">
        <v>1673697</v>
      </c>
      <c r="R41" s="266">
        <v>163330</v>
      </c>
      <c r="S41" s="266">
        <v>374678</v>
      </c>
      <c r="T41" s="266">
        <v>169496</v>
      </c>
      <c r="U41" s="266">
        <v>93379</v>
      </c>
      <c r="V41" s="266">
        <v>24204</v>
      </c>
      <c r="W41" s="266">
        <v>423286</v>
      </c>
      <c r="X41" s="266">
        <v>255123</v>
      </c>
      <c r="Y41" s="266">
        <v>356729</v>
      </c>
      <c r="Z41" s="266">
        <v>159116</v>
      </c>
    </row>
    <row r="42" spans="1:39" ht="27" customHeight="1" x14ac:dyDescent="0.25">
      <c r="B42" s="25" t="s">
        <v>357</v>
      </c>
      <c r="C42" s="266">
        <v>-17963</v>
      </c>
      <c r="D42" s="266">
        <v>-86596</v>
      </c>
      <c r="E42" s="266">
        <v>-6523</v>
      </c>
      <c r="F42" s="266">
        <v>-3228</v>
      </c>
      <c r="G42" s="266">
        <v>-94002</v>
      </c>
      <c r="H42" s="266">
        <f>-19737 -H22</f>
        <v>-5601</v>
      </c>
      <c r="I42" s="266">
        <v>-6841</v>
      </c>
      <c r="J42" s="266">
        <v>-1368</v>
      </c>
      <c r="K42" s="266">
        <v>-46727</v>
      </c>
      <c r="L42" s="266">
        <v>2165</v>
      </c>
      <c r="M42" s="266">
        <v>2485</v>
      </c>
      <c r="N42" s="266">
        <v>5557</v>
      </c>
      <c r="O42" s="266">
        <v>130038</v>
      </c>
      <c r="P42" s="266">
        <v>118936</v>
      </c>
      <c r="Q42" s="266">
        <v>-13353</v>
      </c>
      <c r="R42" s="266">
        <v>-7009</v>
      </c>
      <c r="S42" s="266">
        <v>-24051</v>
      </c>
      <c r="T42" s="266">
        <v>-33546</v>
      </c>
      <c r="U42" s="266">
        <v>12294</v>
      </c>
      <c r="V42" s="266">
        <v>5218</v>
      </c>
      <c r="W42" s="266">
        <v>57865</v>
      </c>
      <c r="X42" s="266">
        <v>56500</v>
      </c>
      <c r="Y42" s="266">
        <v>45211</v>
      </c>
      <c r="Z42" s="266">
        <v>1175</v>
      </c>
    </row>
    <row r="43" spans="1:39" ht="27" customHeight="1" x14ac:dyDescent="0.25">
      <c r="B43" s="23"/>
      <c r="C43" s="283">
        <v>900310</v>
      </c>
      <c r="D43" s="283">
        <v>5630410</v>
      </c>
      <c r="E43" s="283">
        <v>4142988</v>
      </c>
      <c r="F43" s="283">
        <f>SUM(F10:F42)</f>
        <v>2981064</v>
      </c>
      <c r="G43" s="283">
        <f t="shared" ref="G43:Z43" si="0">SUM(G10:G42)</f>
        <v>6003660</v>
      </c>
      <c r="H43" s="283">
        <f t="shared" si="0"/>
        <v>4213567</v>
      </c>
      <c r="I43" s="283">
        <f t="shared" si="0"/>
        <v>3214337</v>
      </c>
      <c r="J43" s="283">
        <f t="shared" si="0"/>
        <v>1535273</v>
      </c>
      <c r="K43" s="283">
        <f t="shared" si="0"/>
        <v>6270257</v>
      </c>
      <c r="L43" s="283">
        <f t="shared" si="0"/>
        <v>4313398</v>
      </c>
      <c r="M43" s="283">
        <f t="shared" si="0"/>
        <v>2311434</v>
      </c>
      <c r="N43" s="283">
        <f t="shared" si="0"/>
        <v>1131160</v>
      </c>
      <c r="O43" s="283">
        <f t="shared" si="0"/>
        <v>4066192</v>
      </c>
      <c r="P43" s="283">
        <f t="shared" si="0"/>
        <v>4014827</v>
      </c>
      <c r="Q43" s="283">
        <f t="shared" si="0"/>
        <v>3154673</v>
      </c>
      <c r="R43" s="283">
        <f t="shared" si="0"/>
        <v>1549245</v>
      </c>
      <c r="S43" s="283">
        <f t="shared" si="0"/>
        <v>1536732</v>
      </c>
      <c r="T43" s="283">
        <f t="shared" si="0"/>
        <v>851388</v>
      </c>
      <c r="U43" s="283">
        <f t="shared" si="0"/>
        <v>987611</v>
      </c>
      <c r="V43" s="283">
        <f t="shared" si="0"/>
        <v>801372</v>
      </c>
      <c r="W43" s="283">
        <f t="shared" si="0"/>
        <v>3829783</v>
      </c>
      <c r="X43" s="283">
        <f t="shared" si="0"/>
        <v>3179556</v>
      </c>
      <c r="Y43" s="283">
        <f t="shared" si="0"/>
        <v>2058766</v>
      </c>
      <c r="Z43" s="283">
        <f t="shared" si="0"/>
        <v>1287803</v>
      </c>
    </row>
    <row r="44" spans="1:39" s="79" customFormat="1" ht="27" customHeight="1" x14ac:dyDescent="0.25">
      <c r="A44"/>
      <c r="B44" s="25" t="s">
        <v>360</v>
      </c>
      <c r="C44" s="266"/>
      <c r="D44" s="266"/>
      <c r="E44" s="266"/>
      <c r="F44" s="266"/>
      <c r="G44" s="266"/>
      <c r="H44" s="266"/>
      <c r="I44" s="266"/>
      <c r="J44" s="266"/>
      <c r="K44" s="266"/>
      <c r="L44" s="266"/>
      <c r="M44" s="266"/>
      <c r="N44" s="266"/>
      <c r="O44" s="266"/>
      <c r="P44" s="266"/>
      <c r="Q44" s="266"/>
      <c r="R44" s="266"/>
      <c r="S44" s="266"/>
      <c r="T44" s="266"/>
      <c r="U44" s="266"/>
      <c r="V44" s="266"/>
      <c r="W44" s="266"/>
      <c r="X44" s="266"/>
      <c r="Y44" s="266"/>
      <c r="Z44" s="266"/>
      <c r="AA44"/>
      <c r="AB44"/>
      <c r="AI44"/>
      <c r="AJ44"/>
      <c r="AK44"/>
      <c r="AL44"/>
      <c r="AM44"/>
    </row>
    <row r="45" spans="1:39" s="79" customFormat="1" ht="27" customHeight="1" x14ac:dyDescent="0.25">
      <c r="A45"/>
      <c r="B45" s="23" t="s">
        <v>361</v>
      </c>
      <c r="C45" s="266">
        <v>-36235</v>
      </c>
      <c r="D45" s="266">
        <v>-418132</v>
      </c>
      <c r="E45" s="266">
        <v>-125526</v>
      </c>
      <c r="F45" s="266">
        <v>-132092</v>
      </c>
      <c r="G45" s="266">
        <v>-553041</v>
      </c>
      <c r="H45" s="266">
        <v>-65070</v>
      </c>
      <c r="I45" s="266">
        <v>64273</v>
      </c>
      <c r="J45" s="266">
        <v>133412</v>
      </c>
      <c r="K45" s="266">
        <v>-838945</v>
      </c>
      <c r="L45" s="266">
        <v>-296940</v>
      </c>
      <c r="M45" s="266">
        <v>48297</v>
      </c>
      <c r="N45" s="266">
        <v>-152336</v>
      </c>
      <c r="O45" s="266">
        <v>-440188</v>
      </c>
      <c r="P45" s="266">
        <v>-254645</v>
      </c>
      <c r="Q45" s="266">
        <v>-104043</v>
      </c>
      <c r="R45" s="266">
        <v>-408167</v>
      </c>
      <c r="S45" s="266">
        <v>-90382</v>
      </c>
      <c r="T45" s="266">
        <v>-604578</v>
      </c>
      <c r="U45" s="266">
        <v>70863</v>
      </c>
      <c r="V45" s="266">
        <v>39436</v>
      </c>
      <c r="W45" s="266">
        <v>-78420</v>
      </c>
      <c r="X45" s="266">
        <v>-54932</v>
      </c>
      <c r="Y45" s="266">
        <v>139744</v>
      </c>
      <c r="Z45" s="266">
        <v>101211</v>
      </c>
      <c r="AA45"/>
      <c r="AB45"/>
      <c r="AI45"/>
      <c r="AJ45"/>
      <c r="AK45"/>
      <c r="AL45"/>
      <c r="AM45"/>
    </row>
    <row r="46" spans="1:39" s="79" customFormat="1" ht="27" customHeight="1" x14ac:dyDescent="0.25">
      <c r="A46"/>
      <c r="B46" s="23" t="s">
        <v>362</v>
      </c>
      <c r="C46" s="266">
        <v>393706</v>
      </c>
      <c r="D46" s="266">
        <v>420458</v>
      </c>
      <c r="E46" s="266">
        <v>317179</v>
      </c>
      <c r="F46" s="266">
        <v>207966</v>
      </c>
      <c r="G46" s="266"/>
      <c r="H46" s="266"/>
      <c r="I46" s="266"/>
      <c r="J46" s="266"/>
      <c r="K46" s="266"/>
      <c r="L46" s="266"/>
      <c r="M46" s="266"/>
      <c r="N46" s="266"/>
      <c r="O46" s="266"/>
      <c r="P46" s="266"/>
      <c r="Q46" s="266"/>
      <c r="R46" s="266"/>
      <c r="S46" s="266"/>
      <c r="T46" s="266"/>
      <c r="U46" s="266"/>
      <c r="V46" s="266"/>
      <c r="W46" s="266"/>
      <c r="X46" s="266"/>
      <c r="Y46" s="266"/>
      <c r="Z46" s="266"/>
      <c r="AA46"/>
      <c r="AB46"/>
      <c r="AI46"/>
      <c r="AJ46"/>
      <c r="AK46"/>
      <c r="AL46"/>
      <c r="AM46"/>
    </row>
    <row r="47" spans="1:39" ht="27" customHeight="1" x14ac:dyDescent="0.25">
      <c r="B47" s="23" t="s">
        <v>526</v>
      </c>
      <c r="C47" s="266">
        <v>0</v>
      </c>
      <c r="D47" s="266">
        <v>0</v>
      </c>
      <c r="E47" s="266">
        <v>0</v>
      </c>
      <c r="F47" s="266" t="s">
        <v>123</v>
      </c>
      <c r="G47" s="266" t="s">
        <v>123</v>
      </c>
      <c r="H47" s="266">
        <v>0</v>
      </c>
      <c r="I47" s="266">
        <v>0</v>
      </c>
      <c r="J47" s="266">
        <v>0</v>
      </c>
      <c r="K47" s="266" t="s">
        <v>123</v>
      </c>
      <c r="L47" s="266">
        <v>0</v>
      </c>
      <c r="M47" s="266"/>
      <c r="N47" s="266">
        <v>0</v>
      </c>
      <c r="O47" s="266">
        <v>190658</v>
      </c>
      <c r="P47" s="266" t="s">
        <v>123</v>
      </c>
      <c r="Q47" s="266" t="s">
        <v>123</v>
      </c>
      <c r="R47" s="266" t="s">
        <v>123</v>
      </c>
      <c r="S47" s="266">
        <v>15120</v>
      </c>
      <c r="T47" s="266">
        <v>15121</v>
      </c>
      <c r="U47" s="266">
        <v>15121</v>
      </c>
      <c r="V47" s="266"/>
      <c r="W47" s="266">
        <v>1466945</v>
      </c>
      <c r="X47" s="266">
        <v>1343115</v>
      </c>
      <c r="Y47" s="266">
        <v>62771</v>
      </c>
      <c r="Z47" s="266">
        <v>62771</v>
      </c>
    </row>
    <row r="48" spans="1:39" ht="27" customHeight="1" x14ac:dyDescent="0.25">
      <c r="B48" s="23" t="s">
        <v>363</v>
      </c>
      <c r="C48" s="266">
        <v>-92779</v>
      </c>
      <c r="D48" s="266">
        <v>-158723</v>
      </c>
      <c r="E48" s="266">
        <v>-102808</v>
      </c>
      <c r="F48" s="266">
        <v>-94752</v>
      </c>
      <c r="G48" s="266">
        <v>274534</v>
      </c>
      <c r="H48" s="266">
        <v>331973</v>
      </c>
      <c r="I48" s="266">
        <v>36632</v>
      </c>
      <c r="J48" s="266">
        <v>94752</v>
      </c>
      <c r="K48" s="266">
        <v>174638</v>
      </c>
      <c r="L48" s="266">
        <v>868966</v>
      </c>
      <c r="M48" s="266">
        <v>359080</v>
      </c>
      <c r="N48" s="266">
        <v>-104737</v>
      </c>
      <c r="O48" s="266">
        <v>2490079</v>
      </c>
      <c r="P48" s="266">
        <v>997234</v>
      </c>
      <c r="Q48" s="266">
        <v>514199</v>
      </c>
      <c r="R48" s="266">
        <v>259715</v>
      </c>
      <c r="S48" s="266">
        <v>1667775</v>
      </c>
      <c r="T48" s="266">
        <v>-55073</v>
      </c>
      <c r="U48" s="266">
        <v>-23863</v>
      </c>
      <c r="V48" s="266">
        <v>75368</v>
      </c>
      <c r="W48" s="266">
        <v>-59383</v>
      </c>
      <c r="X48" s="266">
        <v>-35086</v>
      </c>
      <c r="Y48" s="266">
        <v>18144</v>
      </c>
      <c r="Z48" s="266">
        <v>-9351</v>
      </c>
    </row>
    <row r="49" spans="1:39" ht="27" customHeight="1" x14ac:dyDescent="0.25">
      <c r="B49" s="23" t="s">
        <v>364</v>
      </c>
      <c r="C49" s="266">
        <v>-3246</v>
      </c>
      <c r="D49" s="266">
        <v>-232708</v>
      </c>
      <c r="E49" s="266">
        <v>-154580</v>
      </c>
      <c r="F49" s="266">
        <v>-116646</v>
      </c>
      <c r="G49" s="266">
        <v>109904</v>
      </c>
      <c r="H49" s="266">
        <v>177610</v>
      </c>
      <c r="I49" s="266">
        <v>236053</v>
      </c>
      <c r="J49" s="266">
        <v>58024</v>
      </c>
      <c r="K49" s="266">
        <v>6377</v>
      </c>
      <c r="L49" s="266">
        <v>21625</v>
      </c>
      <c r="M49" s="266">
        <v>-7958</v>
      </c>
      <c r="N49" s="266">
        <v>121429</v>
      </c>
      <c r="O49" s="266">
        <v>148672</v>
      </c>
      <c r="P49" s="266">
        <v>248082</v>
      </c>
      <c r="Q49" s="266">
        <v>259108</v>
      </c>
      <c r="R49" s="266">
        <v>-148888</v>
      </c>
      <c r="S49" s="266">
        <v>-554685</v>
      </c>
      <c r="T49" s="266">
        <v>-35954</v>
      </c>
      <c r="U49" s="266">
        <v>22399</v>
      </c>
      <c r="V49" s="266">
        <v>3450</v>
      </c>
      <c r="W49" s="266">
        <v>-162380</v>
      </c>
      <c r="X49" s="266">
        <v>5706</v>
      </c>
      <c r="Y49" s="266">
        <v>84987</v>
      </c>
      <c r="Z49" s="266">
        <v>116227</v>
      </c>
    </row>
    <row r="50" spans="1:39" ht="27" customHeight="1" x14ac:dyDescent="0.25">
      <c r="B50" s="23" t="s">
        <v>365</v>
      </c>
      <c r="C50" s="266">
        <v>117538</v>
      </c>
      <c r="D50" s="266">
        <v>-23502</v>
      </c>
      <c r="E50" s="266">
        <v>-27187</v>
      </c>
      <c r="F50" s="266">
        <v>30157</v>
      </c>
      <c r="G50" s="266">
        <v>115709</v>
      </c>
      <c r="H50" s="266">
        <v>18042</v>
      </c>
      <c r="I50" s="266">
        <v>61</v>
      </c>
      <c r="J50" s="266">
        <v>-6254</v>
      </c>
      <c r="K50" s="266">
        <v>45285</v>
      </c>
      <c r="L50" s="266">
        <v>35776</v>
      </c>
      <c r="M50" s="266">
        <v>29407</v>
      </c>
      <c r="N50" s="266">
        <v>16716</v>
      </c>
      <c r="O50" s="266">
        <v>30884</v>
      </c>
      <c r="P50" s="266">
        <v>-34852</v>
      </c>
      <c r="Q50" s="266">
        <v>-30521</v>
      </c>
      <c r="R50" s="266">
        <v>-25595</v>
      </c>
      <c r="S50" s="266">
        <v>-70354</v>
      </c>
      <c r="T50" s="266">
        <v>-79400</v>
      </c>
      <c r="U50" s="266">
        <v>-48301</v>
      </c>
      <c r="V50" s="266">
        <v>-48164</v>
      </c>
      <c r="W50" s="266">
        <v>1537655</v>
      </c>
      <c r="X50" s="266">
        <v>1506112</v>
      </c>
      <c r="Y50" s="266">
        <v>1424416</v>
      </c>
      <c r="Z50" s="266">
        <v>1419404</v>
      </c>
    </row>
    <row r="51" spans="1:39" ht="27" customHeight="1" x14ac:dyDescent="0.25">
      <c r="B51" s="23" t="s">
        <v>366</v>
      </c>
      <c r="C51" s="266">
        <v>173339</v>
      </c>
      <c r="D51" s="266">
        <v>737423</v>
      </c>
      <c r="E51" s="266">
        <v>595115</v>
      </c>
      <c r="F51" s="266">
        <v>396981</v>
      </c>
      <c r="G51" s="266">
        <v>851757</v>
      </c>
      <c r="H51" s="266">
        <v>570049</v>
      </c>
      <c r="I51" s="266">
        <v>515649</v>
      </c>
      <c r="J51" s="266">
        <v>287217</v>
      </c>
      <c r="K51" s="266">
        <v>904806</v>
      </c>
      <c r="L51" s="266">
        <v>685665</v>
      </c>
      <c r="M51" s="266">
        <v>428264</v>
      </c>
      <c r="N51" s="266">
        <v>223937</v>
      </c>
      <c r="O51" s="266">
        <v>620439</v>
      </c>
      <c r="P51" s="266">
        <v>652218</v>
      </c>
      <c r="Q51" s="266">
        <v>475881</v>
      </c>
      <c r="R51" s="266">
        <v>155765</v>
      </c>
      <c r="S51" s="266">
        <v>713641</v>
      </c>
      <c r="T51" s="266">
        <v>593776</v>
      </c>
      <c r="U51" s="266">
        <v>439273</v>
      </c>
      <c r="V51" s="266">
        <v>220540</v>
      </c>
      <c r="W51" s="266">
        <v>688104</v>
      </c>
      <c r="X51" s="266">
        <v>536179</v>
      </c>
      <c r="Y51" s="266">
        <v>340341</v>
      </c>
      <c r="Z51" s="266">
        <v>158756</v>
      </c>
    </row>
    <row r="52" spans="1:39" ht="27" customHeight="1" x14ac:dyDescent="0.25">
      <c r="B52" s="23" t="s">
        <v>367</v>
      </c>
      <c r="C52" s="266">
        <v>94893</v>
      </c>
      <c r="D52" s="266">
        <v>-218514</v>
      </c>
      <c r="E52" s="266">
        <v>-326835</v>
      </c>
      <c r="F52" s="266">
        <v>-191195</v>
      </c>
      <c r="G52" s="266">
        <v>-192519</v>
      </c>
      <c r="H52" s="266">
        <v>-197520</v>
      </c>
      <c r="I52" s="266">
        <v>-90246</v>
      </c>
      <c r="J52" s="266">
        <v>9177</v>
      </c>
      <c r="K52" s="266">
        <v>152420</v>
      </c>
      <c r="L52" s="266">
        <v>-110602</v>
      </c>
      <c r="M52" s="266">
        <v>-157581</v>
      </c>
      <c r="N52" s="266">
        <v>-106035</v>
      </c>
      <c r="O52" s="266">
        <v>87080</v>
      </c>
      <c r="P52" s="266">
        <v>55730</v>
      </c>
      <c r="Q52" s="266">
        <v>48538</v>
      </c>
      <c r="R52" s="266">
        <v>94210</v>
      </c>
      <c r="S52" s="266">
        <v>-267030</v>
      </c>
      <c r="T52" s="266">
        <v>-68860</v>
      </c>
      <c r="U52" s="266">
        <v>-170371</v>
      </c>
      <c r="V52" s="266">
        <v>-10850</v>
      </c>
      <c r="W52" s="266">
        <v>187886</v>
      </c>
      <c r="X52" s="266">
        <v>150521</v>
      </c>
      <c r="Y52" s="266">
        <v>85197</v>
      </c>
      <c r="Z52" s="266">
        <v>75199</v>
      </c>
    </row>
    <row r="53" spans="1:39" ht="27" customHeight="1" x14ac:dyDescent="0.25">
      <c r="B53" s="25"/>
      <c r="C53" s="283">
        <v>647216</v>
      </c>
      <c r="D53" s="283">
        <v>106302</v>
      </c>
      <c r="E53" s="283">
        <v>175358</v>
      </c>
      <c r="F53" s="283">
        <f>SUM(F45:F52)</f>
        <v>100419</v>
      </c>
      <c r="G53" s="283">
        <f t="shared" ref="G53:Z53" si="1">SUM(G45:G52)</f>
        <v>606344</v>
      </c>
      <c r="H53" s="283">
        <f t="shared" si="1"/>
        <v>835084</v>
      </c>
      <c r="I53" s="283">
        <f t="shared" si="1"/>
        <v>762422</v>
      </c>
      <c r="J53" s="283">
        <f t="shared" si="1"/>
        <v>576328</v>
      </c>
      <c r="K53" s="283">
        <f t="shared" si="1"/>
        <v>444581</v>
      </c>
      <c r="L53" s="283">
        <f t="shared" si="1"/>
        <v>1204490</v>
      </c>
      <c r="M53" s="283">
        <f t="shared" si="1"/>
        <v>699509</v>
      </c>
      <c r="N53" s="283">
        <f t="shared" si="1"/>
        <v>-1026</v>
      </c>
      <c r="O53" s="283">
        <f t="shared" si="1"/>
        <v>3127624</v>
      </c>
      <c r="P53" s="283">
        <f t="shared" si="1"/>
        <v>1663767</v>
      </c>
      <c r="Q53" s="283">
        <f t="shared" si="1"/>
        <v>1163162</v>
      </c>
      <c r="R53" s="283">
        <f t="shared" si="1"/>
        <v>-72960</v>
      </c>
      <c r="S53" s="283">
        <f t="shared" si="1"/>
        <v>1414085</v>
      </c>
      <c r="T53" s="283">
        <f t="shared" si="1"/>
        <v>-234968</v>
      </c>
      <c r="U53" s="283">
        <f t="shared" si="1"/>
        <v>305121</v>
      </c>
      <c r="V53" s="283">
        <f t="shared" si="1"/>
        <v>279780</v>
      </c>
      <c r="W53" s="283">
        <f t="shared" si="1"/>
        <v>3580407</v>
      </c>
      <c r="X53" s="283">
        <f t="shared" si="1"/>
        <v>3451615</v>
      </c>
      <c r="Y53" s="283">
        <f t="shared" si="1"/>
        <v>2155600</v>
      </c>
      <c r="Z53" s="283">
        <f t="shared" si="1"/>
        <v>1924217</v>
      </c>
    </row>
    <row r="54" spans="1:39" ht="27" customHeight="1" x14ac:dyDescent="0.25">
      <c r="B54" s="25" t="s">
        <v>368</v>
      </c>
      <c r="C54" s="270"/>
      <c r="D54" s="270"/>
      <c r="E54" s="270"/>
      <c r="F54" s="270"/>
      <c r="G54" s="270"/>
      <c r="H54" s="270"/>
      <c r="I54" s="270"/>
      <c r="J54" s="270"/>
      <c r="K54" s="270"/>
      <c r="L54" s="270"/>
      <c r="M54" s="270"/>
      <c r="N54" s="270"/>
      <c r="O54" s="270"/>
      <c r="P54" s="270"/>
      <c r="Q54" s="270"/>
      <c r="R54" s="270"/>
      <c r="S54" s="270"/>
      <c r="T54" s="270"/>
      <c r="U54" s="270"/>
      <c r="V54" s="270"/>
      <c r="W54" s="270"/>
      <c r="X54" s="270"/>
      <c r="Y54" s="270"/>
      <c r="Z54" s="270"/>
    </row>
    <row r="55" spans="1:39" ht="27" customHeight="1" x14ac:dyDescent="0.25">
      <c r="B55" s="23" t="s">
        <v>369</v>
      </c>
      <c r="C55" s="266">
        <v>126008</v>
      </c>
      <c r="D55" s="266">
        <v>87433</v>
      </c>
      <c r="E55" s="266">
        <v>345950</v>
      </c>
      <c r="F55" s="266">
        <v>128739</v>
      </c>
      <c r="G55" s="266">
        <v>-65125</v>
      </c>
      <c r="H55" s="266">
        <v>142829</v>
      </c>
      <c r="I55" s="266">
        <v>-257013</v>
      </c>
      <c r="J55" s="266">
        <v>-349649</v>
      </c>
      <c r="K55" s="266">
        <v>184647</v>
      </c>
      <c r="L55" s="266">
        <v>-48684</v>
      </c>
      <c r="M55" s="266">
        <v>-339078</v>
      </c>
      <c r="N55" s="266">
        <v>-384381</v>
      </c>
      <c r="O55" s="266">
        <v>148706</v>
      </c>
      <c r="P55" s="266">
        <v>57393</v>
      </c>
      <c r="Q55" s="266">
        <v>-297763</v>
      </c>
      <c r="R55" s="266">
        <v>-440688</v>
      </c>
      <c r="S55" s="266">
        <v>324857</v>
      </c>
      <c r="T55" s="266">
        <v>1012234</v>
      </c>
      <c r="U55" s="266">
        <v>23376</v>
      </c>
      <c r="V55" s="266">
        <v>-401546</v>
      </c>
      <c r="W55" s="266">
        <v>278382</v>
      </c>
      <c r="X55" s="266">
        <v>-88887</v>
      </c>
      <c r="Y55" s="266">
        <v>-134442</v>
      </c>
      <c r="Z55" s="266">
        <v>-357166</v>
      </c>
    </row>
    <row r="56" spans="1:39" ht="27" customHeight="1" x14ac:dyDescent="0.25">
      <c r="B56" s="23" t="s">
        <v>606</v>
      </c>
      <c r="C56" s="266">
        <v>-31613</v>
      </c>
      <c r="D56" s="266">
        <v>-216615</v>
      </c>
      <c r="E56" s="266">
        <v>-167362</v>
      </c>
      <c r="F56" s="266">
        <v>-82603</v>
      </c>
      <c r="G56" s="266">
        <v>179756</v>
      </c>
      <c r="H56" s="266">
        <v>115797</v>
      </c>
      <c r="I56" s="266">
        <v>-148610</v>
      </c>
      <c r="J56" s="266">
        <v>-87005</v>
      </c>
      <c r="K56" s="266">
        <v>778245</v>
      </c>
      <c r="L56" s="266">
        <v>-99340</v>
      </c>
      <c r="M56" s="266">
        <v>126434</v>
      </c>
      <c r="N56" s="266">
        <v>190472</v>
      </c>
      <c r="O56" s="266">
        <v>408073</v>
      </c>
      <c r="P56" s="266">
        <v>174075</v>
      </c>
      <c r="Q56" s="266">
        <v>105552</v>
      </c>
      <c r="R56" s="266">
        <v>171815</v>
      </c>
      <c r="S56" s="266">
        <v>5008</v>
      </c>
      <c r="T56" s="266">
        <v>928248</v>
      </c>
      <c r="U56" s="266">
        <v>625358</v>
      </c>
      <c r="V56" s="266">
        <v>235181</v>
      </c>
      <c r="W56" s="266">
        <v>823522</v>
      </c>
      <c r="X56" s="266">
        <v>468922</v>
      </c>
      <c r="Y56" s="266">
        <v>268294</v>
      </c>
      <c r="Z56" s="266">
        <v>-44498</v>
      </c>
    </row>
    <row r="57" spans="1:39" ht="27" customHeight="1" x14ac:dyDescent="0.25">
      <c r="B57" s="23" t="s">
        <v>523</v>
      </c>
      <c r="C57" s="266">
        <v>0</v>
      </c>
      <c r="D57" s="266">
        <v>0</v>
      </c>
      <c r="E57" s="266">
        <v>0</v>
      </c>
      <c r="F57" s="266">
        <v>0</v>
      </c>
      <c r="G57" s="266" t="s">
        <v>123</v>
      </c>
      <c r="H57" s="266" t="s">
        <v>123</v>
      </c>
      <c r="I57" s="266" t="s">
        <v>123</v>
      </c>
      <c r="J57" s="266" t="s">
        <v>123</v>
      </c>
      <c r="K57" s="266">
        <v>0</v>
      </c>
      <c r="L57" s="266">
        <v>-161515</v>
      </c>
      <c r="M57" s="266">
        <v>435024</v>
      </c>
      <c r="N57" s="266">
        <v>13933</v>
      </c>
      <c r="O57" s="266">
        <v>49672</v>
      </c>
      <c r="P57" s="266">
        <v>724793</v>
      </c>
      <c r="Q57" s="266">
        <v>397869</v>
      </c>
      <c r="R57" s="266">
        <v>568746</v>
      </c>
      <c r="S57" s="266">
        <v>1206026</v>
      </c>
      <c r="T57" s="266">
        <v>987603</v>
      </c>
      <c r="U57" s="266">
        <v>868406</v>
      </c>
      <c r="V57" s="266">
        <v>200177</v>
      </c>
      <c r="W57" s="266">
        <v>689596</v>
      </c>
      <c r="X57" s="266">
        <v>533851</v>
      </c>
      <c r="Y57" s="266">
        <v>325781</v>
      </c>
      <c r="Z57" s="266">
        <v>107804</v>
      </c>
    </row>
    <row r="58" spans="1:39" ht="27" customHeight="1" x14ac:dyDescent="0.25">
      <c r="B58" s="23" t="s">
        <v>370</v>
      </c>
      <c r="C58" s="266">
        <v>-14613</v>
      </c>
      <c r="D58" s="266">
        <v>12196</v>
      </c>
      <c r="E58" s="266">
        <v>47693</v>
      </c>
      <c r="F58" s="266">
        <v>38387</v>
      </c>
      <c r="G58" s="266">
        <v>-21334</v>
      </c>
      <c r="H58" s="266">
        <v>67759</v>
      </c>
      <c r="I58" s="266">
        <v>100168</v>
      </c>
      <c r="J58" s="266">
        <v>-7636</v>
      </c>
      <c r="K58" s="266">
        <v>-21266</v>
      </c>
      <c r="L58" s="266">
        <v>-13036</v>
      </c>
      <c r="M58" s="266">
        <v>-26797</v>
      </c>
      <c r="N58" s="266">
        <v>-28013</v>
      </c>
      <c r="O58" s="266">
        <v>34826</v>
      </c>
      <c r="P58" s="266">
        <v>35557</v>
      </c>
      <c r="Q58" s="266">
        <v>38782</v>
      </c>
      <c r="R58" s="266">
        <v>-18159</v>
      </c>
      <c r="S58" s="266">
        <v>12434</v>
      </c>
      <c r="T58" s="266">
        <v>20396</v>
      </c>
      <c r="U58" s="266">
        <v>27079</v>
      </c>
      <c r="V58" s="266">
        <v>-22307</v>
      </c>
      <c r="W58" s="266">
        <v>12711</v>
      </c>
      <c r="X58" s="266">
        <v>37952</v>
      </c>
      <c r="Y58" s="266">
        <v>34029</v>
      </c>
      <c r="Z58" s="266">
        <v>-13806</v>
      </c>
    </row>
    <row r="59" spans="1:39" ht="27" customHeight="1" x14ac:dyDescent="0.25">
      <c r="B59" s="23" t="s">
        <v>371</v>
      </c>
      <c r="C59" s="266">
        <v>8100</v>
      </c>
      <c r="D59" s="266">
        <v>73679</v>
      </c>
      <c r="E59" s="266">
        <v>120551</v>
      </c>
      <c r="F59" s="266">
        <v>75614</v>
      </c>
      <c r="G59" s="266">
        <v>-61764</v>
      </c>
      <c r="H59" s="266">
        <v>-17487</v>
      </c>
      <c r="I59" s="266">
        <v>-8493</v>
      </c>
      <c r="J59" s="266">
        <v>-9113</v>
      </c>
      <c r="K59" s="266">
        <v>1994</v>
      </c>
      <c r="L59" s="266">
        <v>-7862</v>
      </c>
      <c r="M59" s="266">
        <v>11145</v>
      </c>
      <c r="N59" s="266">
        <v>2113</v>
      </c>
      <c r="O59" s="266">
        <v>-239711</v>
      </c>
      <c r="P59" s="266">
        <v>-208283</v>
      </c>
      <c r="Q59" s="266">
        <v>-206941</v>
      </c>
      <c r="R59" s="266">
        <v>-239715</v>
      </c>
      <c r="S59" s="266">
        <v>77965</v>
      </c>
      <c r="T59" s="266">
        <v>105734</v>
      </c>
      <c r="U59" s="266">
        <v>22988</v>
      </c>
      <c r="V59" s="266">
        <v>-22769</v>
      </c>
      <c r="W59" s="266">
        <v>132350</v>
      </c>
      <c r="X59" s="266">
        <v>59563</v>
      </c>
      <c r="Y59" s="266">
        <v>59626</v>
      </c>
      <c r="Z59" s="266">
        <v>19308</v>
      </c>
    </row>
    <row r="60" spans="1:39" s="79" customFormat="1" ht="27" customHeight="1" x14ac:dyDescent="0.25">
      <c r="A60"/>
      <c r="B60" s="23" t="s">
        <v>372</v>
      </c>
      <c r="C60" s="266">
        <v>-456272</v>
      </c>
      <c r="D60" s="266">
        <v>-392777</v>
      </c>
      <c r="E60" s="266">
        <v>-255559</v>
      </c>
      <c r="F60" s="266">
        <v>-170043</v>
      </c>
      <c r="G60" s="266">
        <v>-439311</v>
      </c>
      <c r="H60" s="266">
        <v>-338683</v>
      </c>
      <c r="I60" s="266">
        <v>-257971</v>
      </c>
      <c r="J60" s="266">
        <v>-126351</v>
      </c>
      <c r="K60" s="266">
        <v>-535025</v>
      </c>
      <c r="L60" s="266">
        <v>-378238</v>
      </c>
      <c r="M60" s="266">
        <v>-248276</v>
      </c>
      <c r="N60" s="266">
        <v>-119515</v>
      </c>
      <c r="O60" s="266">
        <v>-481964</v>
      </c>
      <c r="P60" s="266">
        <v>-348494</v>
      </c>
      <c r="Q60" s="266">
        <v>-228927</v>
      </c>
      <c r="R60" s="266">
        <v>-110912</v>
      </c>
      <c r="S60" s="266">
        <v>-421970</v>
      </c>
      <c r="T60" s="266">
        <v>-301615</v>
      </c>
      <c r="U60" s="266">
        <v>-198972</v>
      </c>
      <c r="V60" s="266">
        <v>-99583</v>
      </c>
      <c r="W60" s="266">
        <v>-366964</v>
      </c>
      <c r="X60" s="266">
        <v>-266683</v>
      </c>
      <c r="Y60" s="266">
        <v>-129584</v>
      </c>
      <c r="Z60" s="266">
        <v>-87785</v>
      </c>
      <c r="AA60"/>
      <c r="AB60"/>
      <c r="AI60"/>
      <c r="AJ60"/>
      <c r="AK60"/>
      <c r="AL60"/>
      <c r="AM60"/>
    </row>
    <row r="61" spans="1:39" s="79" customFormat="1" ht="27" customHeight="1" x14ac:dyDescent="0.25">
      <c r="A61"/>
      <c r="B61" s="23" t="s">
        <v>373</v>
      </c>
      <c r="C61" s="266">
        <v>42766</v>
      </c>
      <c r="D61" s="266">
        <v>498714</v>
      </c>
      <c r="E61" s="266">
        <v>412889</v>
      </c>
      <c r="F61" s="266">
        <v>239640</v>
      </c>
      <c r="G61" s="266">
        <v>508674</v>
      </c>
      <c r="H61" s="266">
        <v>402449</v>
      </c>
      <c r="I61" s="266">
        <v>185657</v>
      </c>
      <c r="J61" s="266">
        <v>77008</v>
      </c>
      <c r="K61" s="266">
        <v>249380</v>
      </c>
      <c r="L61" s="266">
        <v>153116</v>
      </c>
      <c r="M61" s="266"/>
      <c r="N61" s="266">
        <v>108124</v>
      </c>
      <c r="O61" s="266">
        <v>219273</v>
      </c>
      <c r="P61" s="266">
        <v>0</v>
      </c>
      <c r="Q61" s="266">
        <v>0</v>
      </c>
      <c r="R61" s="266">
        <v>0</v>
      </c>
      <c r="S61" s="266">
        <v>0</v>
      </c>
      <c r="T61" s="266">
        <v>0</v>
      </c>
      <c r="U61" s="266">
        <v>0</v>
      </c>
      <c r="V61" s="266">
        <v>0</v>
      </c>
      <c r="W61" s="266">
        <v>0</v>
      </c>
      <c r="X61" s="266">
        <v>0</v>
      </c>
      <c r="Y61" s="266">
        <v>0</v>
      </c>
      <c r="Z61" s="266">
        <v>0</v>
      </c>
      <c r="AA61"/>
      <c r="AB61"/>
      <c r="AI61"/>
      <c r="AJ61"/>
      <c r="AK61"/>
      <c r="AL61"/>
      <c r="AM61"/>
    </row>
    <row r="62" spans="1:39" ht="27" customHeight="1" x14ac:dyDescent="0.25">
      <c r="B62" s="23" t="s">
        <v>524</v>
      </c>
      <c r="C62" s="266">
        <v>0</v>
      </c>
      <c r="D62" s="266">
        <v>0</v>
      </c>
      <c r="E62" s="266">
        <v>0</v>
      </c>
      <c r="F62" s="266" t="s">
        <v>123</v>
      </c>
      <c r="G62" s="266" t="s">
        <v>123</v>
      </c>
      <c r="H62" s="266">
        <v>0</v>
      </c>
      <c r="I62" s="266">
        <v>-373</v>
      </c>
      <c r="J62" s="266">
        <v>0</v>
      </c>
      <c r="K62" s="266">
        <v>0</v>
      </c>
      <c r="L62" s="266">
        <v>138699</v>
      </c>
      <c r="M62" s="266">
        <v>149208</v>
      </c>
      <c r="N62" s="266">
        <v>0</v>
      </c>
      <c r="O62" s="266">
        <v>0</v>
      </c>
      <c r="P62" s="266">
        <v>47783</v>
      </c>
      <c r="Q62" s="266">
        <v>-83114</v>
      </c>
      <c r="R62" s="266">
        <v>-274135</v>
      </c>
      <c r="S62" s="266">
        <v>0</v>
      </c>
      <c r="T62" s="266">
        <v>0</v>
      </c>
      <c r="U62" s="266">
        <v>0</v>
      </c>
      <c r="V62" s="266">
        <v>0</v>
      </c>
      <c r="W62" s="266">
        <v>0</v>
      </c>
      <c r="X62" s="266">
        <v>0</v>
      </c>
      <c r="Y62" s="266">
        <v>0</v>
      </c>
      <c r="Z62" s="266">
        <v>0</v>
      </c>
    </row>
    <row r="63" spans="1:39" ht="27" customHeight="1" x14ac:dyDescent="0.25">
      <c r="B63" s="37" t="s">
        <v>357</v>
      </c>
      <c r="C63" s="266">
        <v>298528</v>
      </c>
      <c r="D63" s="266">
        <v>-332342</v>
      </c>
      <c r="E63" s="266">
        <v>-239069</v>
      </c>
      <c r="F63" s="266">
        <v>-270291</v>
      </c>
      <c r="G63" s="266">
        <v>-253164</v>
      </c>
      <c r="H63" s="266">
        <v>-322335</v>
      </c>
      <c r="I63" s="266">
        <v>-249886</v>
      </c>
      <c r="J63" s="266">
        <v>62303</v>
      </c>
      <c r="K63" s="266">
        <v>-41315</v>
      </c>
      <c r="L63" s="266">
        <v>-70837</v>
      </c>
      <c r="M63" s="266">
        <v>5609</v>
      </c>
      <c r="N63" s="266">
        <v>148027</v>
      </c>
      <c r="O63" s="266">
        <v>-198025</v>
      </c>
      <c r="P63" s="266">
        <v>-38379</v>
      </c>
      <c r="Q63" s="266">
        <v>-121158</v>
      </c>
      <c r="R63" s="266">
        <v>42742</v>
      </c>
      <c r="S63" s="266">
        <v>100969</v>
      </c>
      <c r="T63" s="266">
        <v>26387</v>
      </c>
      <c r="U63" s="266">
        <v>-58057</v>
      </c>
      <c r="V63" s="266">
        <v>-20287</v>
      </c>
      <c r="W63" s="266">
        <v>106909</v>
      </c>
      <c r="X63" s="266">
        <v>-72203</v>
      </c>
      <c r="Y63" s="266">
        <v>49995</v>
      </c>
      <c r="Z63" s="266">
        <v>-11255</v>
      </c>
    </row>
    <row r="64" spans="1:39" ht="27" customHeight="1" x14ac:dyDescent="0.25">
      <c r="B64" s="25"/>
      <c r="C64" s="283">
        <v>-27096</v>
      </c>
      <c r="D64" s="283">
        <v>-269712</v>
      </c>
      <c r="E64" s="283">
        <v>265093</v>
      </c>
      <c r="F64" s="283">
        <f>SUM(F55:F63)</f>
        <v>-40557</v>
      </c>
      <c r="G64" s="283">
        <f t="shared" ref="G64:Z64" si="2">SUM(G55:G63)</f>
        <v>-152268</v>
      </c>
      <c r="H64" s="283">
        <f t="shared" si="2"/>
        <v>50329</v>
      </c>
      <c r="I64" s="283">
        <f t="shared" si="2"/>
        <v>-636521</v>
      </c>
      <c r="J64" s="283">
        <f t="shared" si="2"/>
        <v>-440443</v>
      </c>
      <c r="K64" s="283">
        <f t="shared" si="2"/>
        <v>616660</v>
      </c>
      <c r="L64" s="283">
        <f t="shared" si="2"/>
        <v>-487697</v>
      </c>
      <c r="M64" s="283">
        <f t="shared" si="2"/>
        <v>113269</v>
      </c>
      <c r="N64" s="283">
        <f t="shared" si="2"/>
        <v>-69240</v>
      </c>
      <c r="O64" s="283">
        <f t="shared" si="2"/>
        <v>-59150</v>
      </c>
      <c r="P64" s="283">
        <f t="shared" si="2"/>
        <v>444445</v>
      </c>
      <c r="Q64" s="283">
        <f t="shared" si="2"/>
        <v>-395700</v>
      </c>
      <c r="R64" s="283">
        <f t="shared" si="2"/>
        <v>-300306</v>
      </c>
      <c r="S64" s="283">
        <f t="shared" si="2"/>
        <v>1305289</v>
      </c>
      <c r="T64" s="283">
        <f t="shared" si="2"/>
        <v>2778987</v>
      </c>
      <c r="U64" s="283">
        <f t="shared" si="2"/>
        <v>1310178</v>
      </c>
      <c r="V64" s="283">
        <f t="shared" si="2"/>
        <v>-131134</v>
      </c>
      <c r="W64" s="283">
        <f t="shared" si="2"/>
        <v>1676506</v>
      </c>
      <c r="X64" s="283">
        <f t="shared" si="2"/>
        <v>672515</v>
      </c>
      <c r="Y64" s="283">
        <f t="shared" si="2"/>
        <v>473699</v>
      </c>
      <c r="Z64" s="283">
        <f t="shared" si="2"/>
        <v>-387398</v>
      </c>
    </row>
    <row r="65" spans="1:39" ht="27" customHeight="1" x14ac:dyDescent="0.25">
      <c r="B65" s="25" t="s">
        <v>374</v>
      </c>
      <c r="C65" s="265">
        <v>1520430</v>
      </c>
      <c r="D65" s="265">
        <v>5467000</v>
      </c>
      <c r="E65" s="265">
        <v>4583439</v>
      </c>
      <c r="F65" s="265">
        <f>F64+F53+F43</f>
        <v>3040926</v>
      </c>
      <c r="G65" s="265">
        <f t="shared" ref="G65:Z65" si="3">G64+G53+G43</f>
        <v>6457736</v>
      </c>
      <c r="H65" s="265">
        <f t="shared" si="3"/>
        <v>5098980</v>
      </c>
      <c r="I65" s="265">
        <f t="shared" si="3"/>
        <v>3340238</v>
      </c>
      <c r="J65" s="265">
        <f t="shared" si="3"/>
        <v>1671158</v>
      </c>
      <c r="K65" s="265">
        <f t="shared" si="3"/>
        <v>7331498</v>
      </c>
      <c r="L65" s="265">
        <f t="shared" si="3"/>
        <v>5030191</v>
      </c>
      <c r="M65" s="265">
        <f t="shared" si="3"/>
        <v>3124212</v>
      </c>
      <c r="N65" s="265">
        <f t="shared" si="3"/>
        <v>1060894</v>
      </c>
      <c r="O65" s="265">
        <f t="shared" si="3"/>
        <v>7134666</v>
      </c>
      <c r="P65" s="265">
        <f t="shared" si="3"/>
        <v>6123039</v>
      </c>
      <c r="Q65" s="265">
        <f t="shared" si="3"/>
        <v>3922135</v>
      </c>
      <c r="R65" s="265">
        <f t="shared" si="3"/>
        <v>1175979</v>
      </c>
      <c r="S65" s="265">
        <f t="shared" si="3"/>
        <v>4256106</v>
      </c>
      <c r="T65" s="265">
        <f t="shared" si="3"/>
        <v>3395407</v>
      </c>
      <c r="U65" s="265">
        <f t="shared" si="3"/>
        <v>2602910</v>
      </c>
      <c r="V65" s="265">
        <f t="shared" si="3"/>
        <v>950018</v>
      </c>
      <c r="W65" s="265">
        <f t="shared" si="3"/>
        <v>9086696</v>
      </c>
      <c r="X65" s="265">
        <f t="shared" si="3"/>
        <v>7303686</v>
      </c>
      <c r="Y65" s="265">
        <f t="shared" si="3"/>
        <v>4688065</v>
      </c>
      <c r="Z65" s="265">
        <f t="shared" si="3"/>
        <v>2824622</v>
      </c>
    </row>
    <row r="66" spans="1:39" ht="27" customHeight="1" x14ac:dyDescent="0.25">
      <c r="B66" s="23" t="s">
        <v>375</v>
      </c>
      <c r="C66" s="266">
        <v>86574</v>
      </c>
      <c r="D66" s="266">
        <v>471137</v>
      </c>
      <c r="E66" s="266">
        <v>316804</v>
      </c>
      <c r="F66" s="266">
        <v>187607</v>
      </c>
      <c r="G66" s="266">
        <v>351095</v>
      </c>
      <c r="H66" s="266">
        <v>179549</v>
      </c>
      <c r="I66" s="266">
        <v>101344</v>
      </c>
      <c r="J66" s="266">
        <v>45119</v>
      </c>
      <c r="K66" s="266">
        <v>328217</v>
      </c>
      <c r="L66" s="110">
        <v>177076</v>
      </c>
      <c r="M66" s="270"/>
      <c r="N66" s="270">
        <v>92340</v>
      </c>
      <c r="O66" s="270">
        <v>290860</v>
      </c>
      <c r="P66" s="270"/>
      <c r="Q66" s="270"/>
      <c r="R66" s="270"/>
      <c r="S66" s="270"/>
      <c r="T66" s="270"/>
      <c r="U66" s="270"/>
      <c r="V66" s="270"/>
      <c r="W66" s="270"/>
      <c r="X66" s="270"/>
      <c r="Y66" s="270"/>
      <c r="Z66" s="270"/>
    </row>
    <row r="67" spans="1:39" ht="27" customHeight="1" x14ac:dyDescent="0.25">
      <c r="B67" s="23" t="s">
        <v>376</v>
      </c>
      <c r="C67" s="266">
        <v>65372</v>
      </c>
      <c r="D67" s="266">
        <v>269052</v>
      </c>
      <c r="E67" s="266">
        <v>164682</v>
      </c>
      <c r="F67" s="266">
        <v>107723</v>
      </c>
      <c r="G67" s="266">
        <v>349534</v>
      </c>
      <c r="H67" s="266">
        <v>290508</v>
      </c>
      <c r="I67" s="266">
        <v>212939</v>
      </c>
      <c r="J67" s="266">
        <v>56311</v>
      </c>
      <c r="K67" s="266">
        <v>592368</v>
      </c>
      <c r="L67" s="266">
        <v>278906</v>
      </c>
      <c r="M67" s="266">
        <v>204368</v>
      </c>
      <c r="N67" s="266">
        <v>99708</v>
      </c>
      <c r="O67" s="266">
        <v>707695</v>
      </c>
      <c r="P67" s="266">
        <v>480332</v>
      </c>
      <c r="Q67" s="266">
        <v>181747</v>
      </c>
      <c r="R67" s="266"/>
      <c r="S67" s="266">
        <v>499065</v>
      </c>
      <c r="T67" s="266">
        <v>354136</v>
      </c>
      <c r="U67" s="266">
        <v>324677</v>
      </c>
      <c r="V67" s="266">
        <v>970</v>
      </c>
      <c r="W67" s="266">
        <v>386555</v>
      </c>
      <c r="X67" s="266">
        <v>247212</v>
      </c>
      <c r="Y67" s="266">
        <v>169064</v>
      </c>
      <c r="Z67" s="266">
        <v>492</v>
      </c>
    </row>
    <row r="68" spans="1:39" ht="27" customHeight="1" x14ac:dyDescent="0.25">
      <c r="B68" s="23" t="s">
        <v>377</v>
      </c>
      <c r="C68" s="266">
        <v>-438460</v>
      </c>
      <c r="D68" s="266">
        <v>-1387495</v>
      </c>
      <c r="E68" s="266">
        <v>-991869</v>
      </c>
      <c r="F68" s="266">
        <v>-526396</v>
      </c>
      <c r="G68" s="266">
        <v>-955864</v>
      </c>
      <c r="H68" s="266">
        <v>-558408</v>
      </c>
      <c r="I68" s="266">
        <v>-442424</v>
      </c>
      <c r="J68" s="266">
        <v>-64338</v>
      </c>
      <c r="K68" s="266">
        <v>-1026146</v>
      </c>
      <c r="L68" s="266">
        <v>-520561</v>
      </c>
      <c r="M68" s="266">
        <v>-476435</v>
      </c>
      <c r="N68" s="266">
        <v>-97999</v>
      </c>
      <c r="O68" s="266">
        <v>-1010077</v>
      </c>
      <c r="P68" s="266">
        <v>-537616</v>
      </c>
      <c r="Q68" s="266">
        <v>-475481</v>
      </c>
      <c r="R68" s="266">
        <v>-140990</v>
      </c>
      <c r="S68" s="266">
        <v>-1590268</v>
      </c>
      <c r="T68" s="266">
        <v>-1142930</v>
      </c>
      <c r="U68" s="266">
        <v>-638160</v>
      </c>
      <c r="V68" s="266">
        <v>-154673</v>
      </c>
      <c r="W68" s="266">
        <v>-1081476</v>
      </c>
      <c r="X68" s="266">
        <v>-669538</v>
      </c>
      <c r="Y68" s="266">
        <v>-616033</v>
      </c>
      <c r="Z68" s="266">
        <v>-200576</v>
      </c>
    </row>
    <row r="69" spans="1:39" s="79" customFormat="1" ht="27" customHeight="1" x14ac:dyDescent="0.25">
      <c r="A69"/>
      <c r="B69" s="23" t="s">
        <v>378</v>
      </c>
      <c r="C69" s="266">
        <v>-6413</v>
      </c>
      <c r="D69" s="266">
        <v>-7253</v>
      </c>
      <c r="E69" s="266">
        <v>-4914</v>
      </c>
      <c r="F69" s="266">
        <v>-2914</v>
      </c>
      <c r="G69" s="266">
        <v>-6311</v>
      </c>
      <c r="H69" s="266">
        <v>-4212</v>
      </c>
      <c r="I69" s="266">
        <v>-2550</v>
      </c>
      <c r="J69" s="266">
        <v>-1170</v>
      </c>
      <c r="K69" s="266">
        <v>-5207</v>
      </c>
      <c r="L69" s="266">
        <v>-2863</v>
      </c>
      <c r="M69" s="266">
        <v>1582</v>
      </c>
      <c r="N69" s="266">
        <v>-624</v>
      </c>
      <c r="O69" s="266">
        <v>-3695</v>
      </c>
      <c r="P69" s="266">
        <v>-2436</v>
      </c>
      <c r="Q69" s="266">
        <v>-1147</v>
      </c>
      <c r="R69" s="266">
        <v>-331</v>
      </c>
      <c r="S69" s="266">
        <v>-2914</v>
      </c>
      <c r="T69" s="266">
        <v>-2167</v>
      </c>
      <c r="U69" s="266">
        <v>-1030</v>
      </c>
      <c r="V69" s="266">
        <v>-295</v>
      </c>
      <c r="W69" s="266">
        <v>-3704</v>
      </c>
      <c r="X69" s="266">
        <v>-3950</v>
      </c>
      <c r="Y69" s="266">
        <v>-1049</v>
      </c>
      <c r="Z69" s="266">
        <v>-303</v>
      </c>
      <c r="AA69"/>
      <c r="AB69"/>
      <c r="AI69"/>
      <c r="AJ69"/>
      <c r="AK69"/>
      <c r="AL69"/>
      <c r="AM69"/>
    </row>
    <row r="70" spans="1:39" s="79" customFormat="1" ht="27" customHeight="1" x14ac:dyDescent="0.25">
      <c r="A70"/>
      <c r="B70" s="23" t="s">
        <v>379</v>
      </c>
      <c r="C70" s="266">
        <v>-108465</v>
      </c>
      <c r="D70" s="266">
        <v>-735907</v>
      </c>
      <c r="E70" s="266">
        <v>-644145</v>
      </c>
      <c r="F70" s="266">
        <v>-460775</v>
      </c>
      <c r="G70" s="266">
        <v>-1135713</v>
      </c>
      <c r="H70" s="266">
        <v>-362578</v>
      </c>
      <c r="I70" s="266">
        <v>-282248</v>
      </c>
      <c r="J70" s="266">
        <v>-67680</v>
      </c>
      <c r="K70" s="266">
        <v>-600840</v>
      </c>
      <c r="L70" s="266">
        <v>-411944</v>
      </c>
      <c r="M70" s="266">
        <v>-290606</v>
      </c>
      <c r="N70" s="266">
        <v>-199756</v>
      </c>
      <c r="O70" s="266">
        <v>-704169</v>
      </c>
      <c r="P70" s="266">
        <v>-648587</v>
      </c>
      <c r="Q70" s="266">
        <v>-587594</v>
      </c>
      <c r="R70" s="266">
        <v>-57686</v>
      </c>
      <c r="S70" s="266">
        <v>-500408</v>
      </c>
      <c r="T70" s="266">
        <v>-456653</v>
      </c>
      <c r="U70" s="266">
        <v>-254006</v>
      </c>
      <c r="V70" s="266">
        <v>-30986</v>
      </c>
      <c r="W70" s="266">
        <v>-240339</v>
      </c>
      <c r="X70" s="266">
        <v>-221502</v>
      </c>
      <c r="Y70" s="266">
        <v>-210325</v>
      </c>
      <c r="Z70" s="266">
        <v>-149176</v>
      </c>
      <c r="AA70"/>
      <c r="AB70"/>
      <c r="AI70"/>
      <c r="AJ70"/>
      <c r="AK70"/>
      <c r="AL70"/>
      <c r="AM70"/>
    </row>
    <row r="71" spans="1:39" ht="27" customHeight="1" x14ac:dyDescent="0.25">
      <c r="B71" s="23" t="s">
        <v>380</v>
      </c>
      <c r="C71" s="266">
        <v>0</v>
      </c>
      <c r="D71" s="266">
        <v>0</v>
      </c>
      <c r="E71" s="266">
        <v>0</v>
      </c>
      <c r="F71" s="266" t="s">
        <v>123</v>
      </c>
      <c r="G71" s="266">
        <v>436455</v>
      </c>
      <c r="H71" s="266">
        <v>-6524</v>
      </c>
      <c r="I71" s="266">
        <v>-6524</v>
      </c>
      <c r="J71" s="266">
        <v>0</v>
      </c>
      <c r="K71" s="266">
        <v>24388</v>
      </c>
      <c r="L71" s="266">
        <v>172669</v>
      </c>
      <c r="M71" s="266">
        <v>172668</v>
      </c>
      <c r="N71" s="266">
        <v>0</v>
      </c>
      <c r="O71" s="266">
        <v>129122</v>
      </c>
      <c r="P71" s="266">
        <v>156184</v>
      </c>
      <c r="Q71" s="266">
        <v>-35505</v>
      </c>
      <c r="R71" s="266"/>
      <c r="S71" s="266">
        <v>1021776</v>
      </c>
      <c r="T71" s="266">
        <v>912342</v>
      </c>
      <c r="U71" s="266">
        <v>888642</v>
      </c>
      <c r="V71" s="266"/>
      <c r="W71" s="266">
        <v>461375</v>
      </c>
      <c r="X71" s="266">
        <v>177086</v>
      </c>
      <c r="Y71" s="266">
        <v>177086</v>
      </c>
      <c r="Z71" s="266"/>
    </row>
    <row r="72" spans="1:39" ht="27" customHeight="1" x14ac:dyDescent="0.25">
      <c r="B72" s="25" t="s">
        <v>381</v>
      </c>
      <c r="C72" s="265">
        <v>1119038</v>
      </c>
      <c r="D72" s="265">
        <v>4076534</v>
      </c>
      <c r="E72" s="265">
        <v>3423997</v>
      </c>
      <c r="F72" s="265">
        <f>SUM(F65:F71)</f>
        <v>2346171</v>
      </c>
      <c r="G72" s="265">
        <f>SUM(G65:G71)</f>
        <v>5496932</v>
      </c>
      <c r="H72" s="265">
        <f t="shared" ref="H72:Z72" si="4">SUM(H65:H71)</f>
        <v>4637315</v>
      </c>
      <c r="I72" s="265">
        <f t="shared" si="4"/>
        <v>2920775</v>
      </c>
      <c r="J72" s="265">
        <f t="shared" si="4"/>
        <v>1639400</v>
      </c>
      <c r="K72" s="265">
        <f t="shared" si="4"/>
        <v>6644278</v>
      </c>
      <c r="L72" s="265">
        <f t="shared" si="4"/>
        <v>4723474</v>
      </c>
      <c r="M72" s="265">
        <f t="shared" si="4"/>
        <v>2735789</v>
      </c>
      <c r="N72" s="265">
        <f t="shared" si="4"/>
        <v>954563</v>
      </c>
      <c r="O72" s="265">
        <f t="shared" si="4"/>
        <v>6544402</v>
      </c>
      <c r="P72" s="265">
        <f t="shared" si="4"/>
        <v>5570916</v>
      </c>
      <c r="Q72" s="265">
        <f t="shared" si="4"/>
        <v>3004155</v>
      </c>
      <c r="R72" s="265">
        <f t="shared" si="4"/>
        <v>976972</v>
      </c>
      <c r="S72" s="265">
        <f t="shared" si="4"/>
        <v>3683357</v>
      </c>
      <c r="T72" s="265">
        <f t="shared" si="4"/>
        <v>3060135</v>
      </c>
      <c r="U72" s="265">
        <f t="shared" si="4"/>
        <v>2923033</v>
      </c>
      <c r="V72" s="265">
        <f t="shared" si="4"/>
        <v>765034</v>
      </c>
      <c r="W72" s="265">
        <f t="shared" si="4"/>
        <v>8609107</v>
      </c>
      <c r="X72" s="265">
        <f t="shared" si="4"/>
        <v>6832994</v>
      </c>
      <c r="Y72" s="265">
        <f t="shared" si="4"/>
        <v>4206808</v>
      </c>
      <c r="Z72" s="265">
        <f t="shared" si="4"/>
        <v>2475059</v>
      </c>
    </row>
    <row r="73" spans="1:39" ht="27" customHeight="1" x14ac:dyDescent="0.25">
      <c r="B73" s="25"/>
      <c r="C73" s="266"/>
      <c r="D73" s="266"/>
      <c r="E73" s="266"/>
      <c r="F73" s="266"/>
      <c r="G73" s="266"/>
      <c r="H73" s="266"/>
      <c r="I73" s="266"/>
      <c r="J73" s="266"/>
      <c r="K73" s="266"/>
      <c r="L73" s="266"/>
      <c r="M73" s="266"/>
      <c r="N73" s="266"/>
      <c r="O73" s="266"/>
      <c r="P73" s="266"/>
      <c r="Q73" s="266"/>
      <c r="R73" s="266"/>
      <c r="S73" s="266"/>
      <c r="T73" s="266"/>
      <c r="U73" s="266"/>
      <c r="V73" s="266"/>
      <c r="W73" s="266"/>
      <c r="X73" s="266"/>
      <c r="Y73" s="266"/>
      <c r="Z73" s="266"/>
    </row>
    <row r="74" spans="1:39" ht="27" customHeight="1" x14ac:dyDescent="0.25">
      <c r="B74" s="25" t="s">
        <v>382</v>
      </c>
      <c r="C74" s="270"/>
      <c r="D74" s="270"/>
      <c r="E74" s="270"/>
      <c r="F74" s="270"/>
      <c r="G74" s="270"/>
      <c r="H74" s="270"/>
      <c r="I74" s="270"/>
      <c r="J74" s="270"/>
      <c r="K74" s="270"/>
      <c r="L74" s="270"/>
      <c r="M74" s="270"/>
      <c r="N74" s="270"/>
      <c r="O74" s="270"/>
      <c r="P74" s="270"/>
      <c r="Q74" s="270"/>
      <c r="R74" s="270"/>
      <c r="S74" s="270"/>
      <c r="T74" s="270"/>
      <c r="U74" s="270"/>
      <c r="V74" s="270"/>
      <c r="W74" s="270"/>
      <c r="X74" s="270"/>
      <c r="Y74" s="270"/>
      <c r="Z74" s="270"/>
    </row>
    <row r="75" spans="1:39" ht="27" customHeight="1" x14ac:dyDescent="0.25">
      <c r="B75" s="36" t="s">
        <v>383</v>
      </c>
      <c r="C75" s="266">
        <v>-1819515</v>
      </c>
      <c r="D75" s="266">
        <v>-17323222</v>
      </c>
      <c r="E75" s="266">
        <v>-10785124</v>
      </c>
      <c r="F75" s="266">
        <v>-10155781</v>
      </c>
      <c r="G75" s="266">
        <v>-16631213</v>
      </c>
      <c r="H75" s="266">
        <v>-13369914</v>
      </c>
      <c r="I75" s="266">
        <v>-6275493</v>
      </c>
      <c r="J75" s="266">
        <v>-4385619</v>
      </c>
      <c r="K75" s="266">
        <v>-11237620</v>
      </c>
      <c r="L75" s="266">
        <v>-9328053</v>
      </c>
      <c r="M75" s="266">
        <v>196392</v>
      </c>
      <c r="N75" s="266">
        <v>-3123000</v>
      </c>
      <c r="O75" s="266">
        <v>-14152001</v>
      </c>
      <c r="P75" s="266">
        <v>-835890</v>
      </c>
      <c r="Q75" s="266">
        <v>153206</v>
      </c>
      <c r="R75" s="266">
        <v>911957</v>
      </c>
      <c r="S75" s="266">
        <v>2047952</v>
      </c>
      <c r="T75" s="266">
        <v>1097584</v>
      </c>
      <c r="U75" s="266">
        <v>-211416</v>
      </c>
      <c r="V75" s="266">
        <v>1276371</v>
      </c>
      <c r="W75" s="266">
        <v>-3368351</v>
      </c>
      <c r="X75" s="266">
        <v>-3341925</v>
      </c>
      <c r="Y75" s="266">
        <v>-1985217</v>
      </c>
      <c r="Z75" s="266">
        <v>-893948</v>
      </c>
    </row>
    <row r="76" spans="1:39" ht="27" customHeight="1" x14ac:dyDescent="0.25">
      <c r="B76" s="23" t="s">
        <v>384</v>
      </c>
      <c r="C76" s="266">
        <v>2177063</v>
      </c>
      <c r="D76" s="266">
        <v>17076798</v>
      </c>
      <c r="E76" s="266">
        <v>10451341</v>
      </c>
      <c r="F76" s="266">
        <v>9409775</v>
      </c>
      <c r="G76" s="266">
        <v>16924076</v>
      </c>
      <c r="H76" s="266">
        <v>11082280</v>
      </c>
      <c r="I76" s="266">
        <v>5654766</v>
      </c>
      <c r="J76" s="266">
        <v>2788073</v>
      </c>
      <c r="K76" s="266">
        <v>12360112</v>
      </c>
      <c r="L76" s="282">
        <v>9436940</v>
      </c>
      <c r="M76" s="266"/>
      <c r="N76" s="266">
        <v>3509777</v>
      </c>
      <c r="O76" s="266">
        <v>14420323</v>
      </c>
      <c r="P76" s="266"/>
      <c r="Q76" s="266"/>
      <c r="R76" s="266"/>
      <c r="S76" s="266"/>
      <c r="T76" s="266"/>
      <c r="U76" s="266"/>
      <c r="V76" s="266"/>
      <c r="W76" s="266"/>
      <c r="X76" s="266"/>
      <c r="Y76" s="266"/>
      <c r="Z76" s="266"/>
    </row>
    <row r="77" spans="1:39" ht="27" customHeight="1" x14ac:dyDescent="0.25">
      <c r="B77" s="23" t="s">
        <v>385</v>
      </c>
      <c r="C77" s="266">
        <v>-547742</v>
      </c>
      <c r="D77" s="266">
        <v>-1098563</v>
      </c>
      <c r="E77" s="266">
        <v>-912420</v>
      </c>
      <c r="F77" s="266">
        <v>-1318152</v>
      </c>
      <c r="G77" s="266">
        <v>-204591</v>
      </c>
      <c r="H77" s="266" t="s">
        <v>123</v>
      </c>
      <c r="I77" s="266" t="s">
        <v>123</v>
      </c>
      <c r="J77" s="266" t="s">
        <v>123</v>
      </c>
      <c r="K77" s="266" t="s">
        <v>123</v>
      </c>
      <c r="L77" s="266" t="s">
        <v>123</v>
      </c>
      <c r="M77" s="266" t="s">
        <v>123</v>
      </c>
      <c r="N77" s="266" t="s">
        <v>123</v>
      </c>
      <c r="O77" s="266" t="s">
        <v>123</v>
      </c>
      <c r="P77" s="266" t="s">
        <v>123</v>
      </c>
      <c r="Q77" s="266">
        <v>5366</v>
      </c>
      <c r="R77" s="266">
        <v>-10502</v>
      </c>
      <c r="S77" s="266">
        <v>44479</v>
      </c>
      <c r="T77" s="266">
        <v>20802</v>
      </c>
      <c r="U77" s="266">
        <v>-11342</v>
      </c>
      <c r="V77" s="266">
        <v>226</v>
      </c>
      <c r="W77" s="266">
        <v>-51337</v>
      </c>
      <c r="X77" s="266">
        <v>-35810</v>
      </c>
      <c r="Y77" s="266">
        <v>-3413</v>
      </c>
      <c r="Z77" s="266">
        <v>-10397</v>
      </c>
    </row>
    <row r="78" spans="1:39" ht="27" customHeight="1" x14ac:dyDescent="0.25">
      <c r="B78" s="23" t="s">
        <v>386</v>
      </c>
      <c r="C78" s="266">
        <v>2705</v>
      </c>
      <c r="D78" s="266">
        <v>1054969</v>
      </c>
      <c r="E78" s="266">
        <v>1050091</v>
      </c>
      <c r="F78" s="266">
        <v>1508252</v>
      </c>
      <c r="G78" s="266"/>
      <c r="H78" s="266"/>
      <c r="I78" s="266"/>
      <c r="J78" s="266"/>
      <c r="K78" s="266"/>
      <c r="L78" s="266"/>
      <c r="M78" s="266"/>
      <c r="N78" s="266"/>
      <c r="O78" s="266"/>
      <c r="P78" s="266"/>
      <c r="Q78" s="266"/>
      <c r="R78" s="266"/>
      <c r="S78" s="266"/>
      <c r="T78" s="266"/>
      <c r="U78" s="266"/>
      <c r="V78" s="266"/>
      <c r="W78" s="266"/>
      <c r="X78" s="266"/>
      <c r="Y78" s="266"/>
      <c r="Z78" s="266"/>
    </row>
    <row r="79" spans="1:39" ht="27" customHeight="1" x14ac:dyDescent="0.25">
      <c r="B79" s="234" t="s">
        <v>387</v>
      </c>
      <c r="C79" s="266">
        <v>-2312</v>
      </c>
      <c r="D79" s="266">
        <v>-2705</v>
      </c>
      <c r="E79" s="266">
        <v>-593</v>
      </c>
      <c r="F79" s="266">
        <v>-593</v>
      </c>
      <c r="G79" s="266">
        <v>-1027</v>
      </c>
      <c r="H79" s="266">
        <v>-16357</v>
      </c>
      <c r="I79" s="266">
        <v>-16358</v>
      </c>
      <c r="J79" s="266">
        <v>-656</v>
      </c>
      <c r="K79" s="266">
        <v>-36533</v>
      </c>
      <c r="L79" s="266">
        <v>-36532</v>
      </c>
      <c r="M79" s="266">
        <v>-6300</v>
      </c>
      <c r="N79" s="266">
        <v>-6300</v>
      </c>
      <c r="O79" s="266">
        <v>-52301</v>
      </c>
      <c r="P79" s="266">
        <v>-27469</v>
      </c>
      <c r="Q79" s="266">
        <v>-282</v>
      </c>
      <c r="R79" s="266" t="s">
        <v>123</v>
      </c>
      <c r="S79" s="266">
        <v>-56317</v>
      </c>
      <c r="T79" s="266">
        <v>-15338</v>
      </c>
      <c r="U79" s="266">
        <v>-14711</v>
      </c>
      <c r="V79" s="266">
        <v>-12558</v>
      </c>
      <c r="W79" s="266">
        <v>-120320</v>
      </c>
      <c r="X79" s="266">
        <v>-64355</v>
      </c>
      <c r="Y79" s="266">
        <v>-44850</v>
      </c>
      <c r="Z79" s="266">
        <v>-44775</v>
      </c>
    </row>
    <row r="80" spans="1:39" ht="27" customHeight="1" x14ac:dyDescent="0.25">
      <c r="B80" s="234" t="s">
        <v>394</v>
      </c>
      <c r="C80" s="266">
        <v>0</v>
      </c>
      <c r="D80" s="266">
        <v>1158</v>
      </c>
      <c r="E80" s="266">
        <v>0</v>
      </c>
      <c r="F80" s="266">
        <v>0</v>
      </c>
      <c r="G80" s="266">
        <v>2736817</v>
      </c>
      <c r="H80" s="266">
        <v>2736817</v>
      </c>
      <c r="I80" s="266">
        <v>0</v>
      </c>
      <c r="J80" s="266" t="s">
        <v>123</v>
      </c>
      <c r="K80" s="266">
        <f>669220-K81</f>
        <v>638733</v>
      </c>
      <c r="L80" s="266">
        <v>0</v>
      </c>
      <c r="M80" s="266">
        <v>0</v>
      </c>
      <c r="N80" s="266">
        <v>0</v>
      </c>
      <c r="O80" s="266">
        <v>51512</v>
      </c>
      <c r="P80" s="266">
        <v>6644</v>
      </c>
      <c r="Q80" s="266">
        <v>6644</v>
      </c>
      <c r="R80" s="266" t="s">
        <v>123</v>
      </c>
      <c r="S80" s="266">
        <v>1366592</v>
      </c>
      <c r="T80" s="266">
        <v>1366592</v>
      </c>
      <c r="U80" s="266">
        <v>1366661</v>
      </c>
      <c r="V80" s="266">
        <v>1366592</v>
      </c>
      <c r="W80" s="266"/>
      <c r="X80" s="266"/>
      <c r="Y80" s="266"/>
      <c r="Z80" s="266"/>
    </row>
    <row r="81" spans="2:26" ht="27" customHeight="1" x14ac:dyDescent="0.25">
      <c r="B81" s="234" t="s">
        <v>392</v>
      </c>
      <c r="C81" s="266">
        <v>26191</v>
      </c>
      <c r="D81" s="266">
        <v>92683</v>
      </c>
      <c r="E81" s="266">
        <v>0</v>
      </c>
      <c r="F81" s="266">
        <v>0</v>
      </c>
      <c r="G81" s="266">
        <v>100886</v>
      </c>
      <c r="H81" s="266">
        <v>100886</v>
      </c>
      <c r="I81" s="266">
        <v>100887</v>
      </c>
      <c r="J81" s="266">
        <v>100887</v>
      </c>
      <c r="K81" s="266">
        <v>30487</v>
      </c>
      <c r="L81" s="266" t="s">
        <v>123</v>
      </c>
      <c r="M81" s="266">
        <v>30487</v>
      </c>
      <c r="N81" s="266">
        <v>30487</v>
      </c>
      <c r="O81" s="266"/>
      <c r="P81" s="266"/>
      <c r="Q81" s="266"/>
      <c r="R81" s="266"/>
      <c r="S81" s="266"/>
      <c r="T81" s="266"/>
      <c r="U81" s="266"/>
      <c r="V81" s="266"/>
      <c r="W81" s="266"/>
      <c r="X81" s="266"/>
      <c r="Y81" s="266"/>
      <c r="Z81" s="266"/>
    </row>
    <row r="82" spans="2:26" ht="27" customHeight="1" x14ac:dyDescent="0.25">
      <c r="B82" s="234" t="s">
        <v>393</v>
      </c>
      <c r="C82" s="266">
        <v>0</v>
      </c>
      <c r="D82" s="266">
        <v>0</v>
      </c>
      <c r="E82" s="266">
        <v>0</v>
      </c>
      <c r="F82" s="266">
        <v>0</v>
      </c>
      <c r="G82" s="266">
        <v>56832</v>
      </c>
      <c r="H82" s="266">
        <v>47932</v>
      </c>
      <c r="I82" s="266">
        <v>47932</v>
      </c>
      <c r="J82" s="266">
        <v>46476</v>
      </c>
      <c r="K82" s="266" t="s">
        <v>123</v>
      </c>
      <c r="L82" s="266">
        <v>30487</v>
      </c>
      <c r="M82" s="266"/>
      <c r="N82" s="266" t="s">
        <v>123</v>
      </c>
      <c r="O82" s="266"/>
      <c r="P82" s="266"/>
      <c r="Q82" s="266"/>
      <c r="R82" s="266"/>
      <c r="S82" s="266"/>
      <c r="T82" s="266"/>
      <c r="U82" s="266"/>
      <c r="V82" s="266"/>
      <c r="W82" s="266"/>
      <c r="X82" s="266"/>
      <c r="Y82" s="266"/>
      <c r="Z82" s="266"/>
    </row>
    <row r="83" spans="2:26" ht="27" customHeight="1" x14ac:dyDescent="0.25">
      <c r="B83" s="234" t="s">
        <v>529</v>
      </c>
      <c r="C83" s="266">
        <v>0</v>
      </c>
      <c r="D83" s="266">
        <v>0</v>
      </c>
      <c r="E83" s="266">
        <v>0</v>
      </c>
      <c r="F83" s="266">
        <v>0</v>
      </c>
      <c r="G83" s="266" t="s">
        <v>123</v>
      </c>
      <c r="H83" s="266">
        <v>0</v>
      </c>
      <c r="I83" s="266" t="s">
        <v>123</v>
      </c>
      <c r="J83" s="266">
        <v>0</v>
      </c>
      <c r="K83" s="266">
        <v>-780348</v>
      </c>
      <c r="L83" s="266">
        <v>-780348</v>
      </c>
      <c r="M83" s="266">
        <v>-780348</v>
      </c>
      <c r="N83" s="266">
        <v>0</v>
      </c>
      <c r="O83" s="266">
        <v>0</v>
      </c>
      <c r="P83" s="266"/>
      <c r="Q83" s="266"/>
      <c r="R83" s="266"/>
      <c r="S83" s="266"/>
      <c r="T83" s="266"/>
      <c r="U83" s="266"/>
      <c r="V83" s="266"/>
      <c r="W83" s="266"/>
      <c r="X83" s="266"/>
      <c r="Y83" s="266"/>
      <c r="Z83" s="266"/>
    </row>
    <row r="84" spans="2:26" ht="27" customHeight="1" x14ac:dyDescent="0.25">
      <c r="B84" s="23" t="s">
        <v>528</v>
      </c>
      <c r="C84" s="266"/>
      <c r="D84" s="266">
        <v>0</v>
      </c>
      <c r="E84" s="266">
        <v>0</v>
      </c>
      <c r="F84" s="266">
        <v>0</v>
      </c>
      <c r="G84" s="266" t="s">
        <v>123</v>
      </c>
      <c r="H84" s="266">
        <v>0</v>
      </c>
      <c r="I84" s="266"/>
      <c r="J84" s="266">
        <v>0</v>
      </c>
      <c r="K84" s="266" t="s">
        <v>123</v>
      </c>
      <c r="L84" s="110">
        <v>0</v>
      </c>
      <c r="M84" s="266"/>
      <c r="N84" s="266">
        <v>0</v>
      </c>
      <c r="O84" s="266" t="s">
        <v>123</v>
      </c>
      <c r="P84" s="266" t="s">
        <v>123</v>
      </c>
      <c r="Q84" s="266"/>
      <c r="R84" s="266"/>
      <c r="S84" s="266">
        <v>155</v>
      </c>
      <c r="T84" s="266"/>
      <c r="U84" s="266"/>
      <c r="V84" s="266"/>
      <c r="W84" s="266">
        <v>27110</v>
      </c>
      <c r="X84" s="266">
        <v>27110</v>
      </c>
      <c r="Y84" s="266">
        <v>27110</v>
      </c>
      <c r="Z84" s="266">
        <v>27110</v>
      </c>
    </row>
    <row r="85" spans="2:26" ht="27" customHeight="1" x14ac:dyDescent="0.25">
      <c r="B85" s="23" t="s">
        <v>527</v>
      </c>
      <c r="C85" s="266">
        <v>0</v>
      </c>
      <c r="D85" s="266">
        <v>0</v>
      </c>
      <c r="E85" s="266">
        <v>0</v>
      </c>
      <c r="F85" s="266">
        <v>0</v>
      </c>
      <c r="G85" s="266" t="s">
        <v>123</v>
      </c>
      <c r="H85" s="266">
        <v>0</v>
      </c>
      <c r="I85" s="266"/>
      <c r="J85" s="266">
        <v>0</v>
      </c>
      <c r="K85" s="266" t="s">
        <v>123</v>
      </c>
      <c r="L85" s="110">
        <v>0</v>
      </c>
      <c r="M85" s="266"/>
      <c r="N85" s="266">
        <v>0</v>
      </c>
      <c r="O85" s="266" t="s">
        <v>123</v>
      </c>
      <c r="P85" s="266" t="s">
        <v>123</v>
      </c>
      <c r="Q85" s="266"/>
      <c r="R85" s="266"/>
      <c r="S85" s="266"/>
      <c r="T85" s="266"/>
      <c r="U85" s="266"/>
      <c r="V85" s="266"/>
      <c r="W85" s="266">
        <v>-26500</v>
      </c>
      <c r="X85" s="266">
        <v>-26500</v>
      </c>
      <c r="Y85" s="266">
        <v>-26500</v>
      </c>
      <c r="Z85" s="266">
        <v>-26500</v>
      </c>
    </row>
    <row r="86" spans="2:26" ht="27" customHeight="1" x14ac:dyDescent="0.25">
      <c r="B86" s="23" t="s">
        <v>388</v>
      </c>
      <c r="C86" s="266">
        <v>-52406</v>
      </c>
      <c r="D86" s="266">
        <v>-699182</v>
      </c>
      <c r="E86" s="266">
        <v>-459594</v>
      </c>
      <c r="F86" s="266">
        <v>-307229</v>
      </c>
      <c r="G86" s="266">
        <v>-671323</v>
      </c>
      <c r="H86" s="266">
        <v>-490405</v>
      </c>
      <c r="I86" s="266">
        <v>-275146</v>
      </c>
      <c r="J86" s="266">
        <v>-152620</v>
      </c>
      <c r="K86" s="266">
        <v>-1075890</v>
      </c>
      <c r="L86" s="266">
        <v>-733509</v>
      </c>
      <c r="M86" s="266">
        <v>-338980</v>
      </c>
      <c r="N86" s="266">
        <v>-93295</v>
      </c>
      <c r="O86" s="266">
        <v>-173410</v>
      </c>
      <c r="P86" s="266">
        <v>-121502</v>
      </c>
      <c r="Q86" s="266">
        <v>-46977</v>
      </c>
      <c r="R86" s="266">
        <v>-12181</v>
      </c>
      <c r="S86" s="266">
        <v>-182518</v>
      </c>
      <c r="T86" s="266">
        <v>-104901</v>
      </c>
      <c r="U86" s="266">
        <v>-71924</v>
      </c>
      <c r="V86" s="266">
        <v>-27791</v>
      </c>
      <c r="W86" s="266">
        <v>-133045</v>
      </c>
      <c r="X86" s="266">
        <v>-94684</v>
      </c>
      <c r="Y86" s="266">
        <v>-63225</v>
      </c>
      <c r="Z86" s="266">
        <v>-25158</v>
      </c>
    </row>
    <row r="87" spans="2:26" ht="27" customHeight="1" x14ac:dyDescent="0.25">
      <c r="B87" s="23" t="s">
        <v>389</v>
      </c>
      <c r="C87" s="266">
        <v>-40785</v>
      </c>
      <c r="D87" s="266">
        <v>-378608</v>
      </c>
      <c r="E87" s="266">
        <v>-304935</v>
      </c>
      <c r="F87" s="266">
        <v>-70505</v>
      </c>
      <c r="G87" s="266">
        <v>-248448</v>
      </c>
      <c r="H87" s="266">
        <v>-177296</v>
      </c>
      <c r="I87" s="266">
        <v>-116213</v>
      </c>
      <c r="J87" s="266">
        <v>-40735</v>
      </c>
      <c r="K87" s="266">
        <v>-187649</v>
      </c>
      <c r="L87" s="266">
        <v>-95977</v>
      </c>
      <c r="M87" s="266">
        <v>-61873</v>
      </c>
      <c r="N87" s="266">
        <v>-27222</v>
      </c>
      <c r="O87" s="266">
        <v>-119115</v>
      </c>
      <c r="P87" s="266">
        <v>-63602</v>
      </c>
      <c r="Q87" s="266">
        <v>-27270</v>
      </c>
      <c r="R87" s="266">
        <v>-14775</v>
      </c>
      <c r="S87" s="266">
        <v>-50849</v>
      </c>
      <c r="T87" s="266">
        <v>-23009</v>
      </c>
      <c r="U87" s="266">
        <v>-16461</v>
      </c>
      <c r="V87" s="266">
        <v>-9076</v>
      </c>
      <c r="W87" s="266">
        <v>-40980</v>
      </c>
      <c r="X87" s="266">
        <v>-28474</v>
      </c>
      <c r="Y87" s="266">
        <v>-13514</v>
      </c>
      <c r="Z87" s="266">
        <v>-3102</v>
      </c>
    </row>
    <row r="88" spans="2:26" ht="27" customHeight="1" x14ac:dyDescent="0.25">
      <c r="B88" s="389" t="s">
        <v>642</v>
      </c>
      <c r="C88" s="266">
        <v>-56477</v>
      </c>
      <c r="D88" s="266">
        <v>0</v>
      </c>
      <c r="E88" s="266">
        <v>0</v>
      </c>
      <c r="F88" s="266">
        <v>0</v>
      </c>
      <c r="G88" s="266">
        <v>0</v>
      </c>
      <c r="H88" s="266">
        <v>0</v>
      </c>
      <c r="I88" s="266">
        <v>0</v>
      </c>
      <c r="J88" s="266">
        <v>0</v>
      </c>
      <c r="K88" s="266">
        <v>0</v>
      </c>
      <c r="L88" s="266">
        <v>0</v>
      </c>
      <c r="M88" s="266">
        <v>0</v>
      </c>
      <c r="N88" s="266">
        <v>0</v>
      </c>
      <c r="O88" s="266">
        <v>0</v>
      </c>
      <c r="P88" s="266">
        <v>0</v>
      </c>
      <c r="Q88" s="266">
        <v>0</v>
      </c>
      <c r="R88" s="266">
        <v>0</v>
      </c>
      <c r="S88" s="266">
        <v>0</v>
      </c>
      <c r="T88" s="266">
        <v>0</v>
      </c>
      <c r="U88" s="266">
        <v>0</v>
      </c>
      <c r="V88" s="266">
        <v>0</v>
      </c>
      <c r="W88" s="266">
        <v>0</v>
      </c>
      <c r="X88" s="266">
        <v>0</v>
      </c>
      <c r="Y88" s="266">
        <v>0</v>
      </c>
      <c r="Z88" s="266">
        <v>0</v>
      </c>
    </row>
    <row r="89" spans="2:26" ht="27" customHeight="1" x14ac:dyDescent="0.25">
      <c r="B89" s="23" t="s">
        <v>390</v>
      </c>
      <c r="C89" s="266">
        <v>-1313094</v>
      </c>
      <c r="D89" s="266">
        <v>-5386242</v>
      </c>
      <c r="E89" s="266">
        <v>-3793042</v>
      </c>
      <c r="F89" s="266">
        <v>-2332673</v>
      </c>
      <c r="G89" s="266">
        <v>-4438739</v>
      </c>
      <c r="H89" s="266">
        <v>-3113700</v>
      </c>
      <c r="I89" s="266">
        <v>-1910406</v>
      </c>
      <c r="J89" s="266">
        <v>-842182</v>
      </c>
      <c r="K89" s="266">
        <v>-3678536</v>
      </c>
      <c r="L89" s="266">
        <v>-2605573</v>
      </c>
      <c r="M89" s="266">
        <v>-1509774</v>
      </c>
      <c r="N89" s="266">
        <v>-641225</v>
      </c>
      <c r="O89" s="266">
        <v>-3112423</v>
      </c>
      <c r="P89" s="266">
        <v>-2127312</v>
      </c>
      <c r="Q89" s="266">
        <v>-1094157</v>
      </c>
      <c r="R89" s="266">
        <v>-418905</v>
      </c>
      <c r="S89" s="266">
        <v>-1798296</v>
      </c>
      <c r="T89" s="266">
        <v>-1216244</v>
      </c>
      <c r="U89" s="266">
        <v>-714542</v>
      </c>
      <c r="V89" s="266">
        <v>-317395</v>
      </c>
      <c r="W89" s="266">
        <v>-1363564</v>
      </c>
      <c r="X89" s="266">
        <v>-957164</v>
      </c>
      <c r="Y89" s="266">
        <v>-574678</v>
      </c>
      <c r="Z89" s="266">
        <v>-243336</v>
      </c>
    </row>
    <row r="90" spans="2:26" ht="27" customHeight="1" x14ac:dyDescent="0.25">
      <c r="B90" s="25" t="s">
        <v>391</v>
      </c>
      <c r="C90" s="265">
        <v>-1626372</v>
      </c>
      <c r="D90" s="265">
        <v>6662914</v>
      </c>
      <c r="E90" s="265">
        <v>-4754276</v>
      </c>
      <c r="F90" s="265">
        <f>SUM(F74:F89)</f>
        <v>-3266906</v>
      </c>
      <c r="G90" s="265">
        <f t="shared" ref="G90:Z90" si="5">SUM(G74:G89)</f>
        <v>-2376730</v>
      </c>
      <c r="H90" s="265">
        <f t="shared" si="5"/>
        <v>-3199757</v>
      </c>
      <c r="I90" s="265">
        <f t="shared" si="5"/>
        <v>-2790031</v>
      </c>
      <c r="J90" s="265">
        <f t="shared" si="5"/>
        <v>-2486376</v>
      </c>
      <c r="K90" s="265">
        <f t="shared" si="5"/>
        <v>-3967244</v>
      </c>
      <c r="L90" s="265">
        <f t="shared" si="5"/>
        <v>-4112565</v>
      </c>
      <c r="M90" s="265">
        <f t="shared" si="5"/>
        <v>-2470396</v>
      </c>
      <c r="N90" s="265">
        <f t="shared" si="5"/>
        <v>-350778</v>
      </c>
      <c r="O90" s="265">
        <f t="shared" si="5"/>
        <v>-3137415</v>
      </c>
      <c r="P90" s="265">
        <f t="shared" si="5"/>
        <v>-3169131</v>
      </c>
      <c r="Q90" s="265">
        <f t="shared" si="5"/>
        <v>-1003470</v>
      </c>
      <c r="R90" s="265">
        <f t="shared" si="5"/>
        <v>455594</v>
      </c>
      <c r="S90" s="265">
        <f t="shared" si="5"/>
        <v>1371198</v>
      </c>
      <c r="T90" s="265">
        <f t="shared" si="5"/>
        <v>1125486</v>
      </c>
      <c r="U90" s="265">
        <f t="shared" si="5"/>
        <v>326265</v>
      </c>
      <c r="V90" s="265">
        <f t="shared" si="5"/>
        <v>2276369</v>
      </c>
      <c r="W90" s="265">
        <f t="shared" si="5"/>
        <v>-5076987</v>
      </c>
      <c r="X90" s="265">
        <f t="shared" si="5"/>
        <v>-4521802</v>
      </c>
      <c r="Y90" s="265">
        <f t="shared" si="5"/>
        <v>-2684287</v>
      </c>
      <c r="Z90" s="265">
        <f t="shared" si="5"/>
        <v>-1220106</v>
      </c>
    </row>
    <row r="91" spans="2:26" ht="27" customHeight="1" x14ac:dyDescent="0.25">
      <c r="B91" s="23"/>
      <c r="C91" s="266"/>
      <c r="D91" s="266"/>
      <c r="E91" s="266"/>
      <c r="F91" s="266"/>
      <c r="G91" s="266"/>
      <c r="H91" s="266"/>
      <c r="I91" s="266"/>
      <c r="J91" s="266"/>
      <c r="K91" s="266"/>
      <c r="L91" s="266"/>
      <c r="M91" s="266"/>
      <c r="N91" s="266"/>
      <c r="O91" s="266"/>
      <c r="P91" s="266"/>
      <c r="Q91" s="266"/>
      <c r="R91" s="266"/>
      <c r="S91" s="266"/>
      <c r="T91" s="266"/>
      <c r="U91" s="266"/>
      <c r="V91" s="266"/>
      <c r="W91" s="266"/>
      <c r="X91" s="266"/>
      <c r="Y91" s="266"/>
      <c r="Z91" s="266"/>
    </row>
    <row r="92" spans="2:26" ht="27" customHeight="1" x14ac:dyDescent="0.25">
      <c r="B92" s="25" t="s">
        <v>395</v>
      </c>
      <c r="C92" s="270"/>
      <c r="D92" s="270"/>
      <c r="E92" s="270"/>
      <c r="F92" s="270"/>
      <c r="G92" s="270"/>
      <c r="H92" s="270"/>
      <c r="I92" s="270"/>
      <c r="J92" s="270"/>
      <c r="K92" s="270"/>
      <c r="L92" s="270"/>
      <c r="M92" s="270"/>
      <c r="N92" s="270"/>
      <c r="O92" s="270"/>
      <c r="P92" s="270"/>
      <c r="Q92" s="270"/>
      <c r="R92" s="270"/>
      <c r="S92" s="270"/>
      <c r="T92" s="270"/>
      <c r="U92" s="270"/>
      <c r="V92" s="270"/>
      <c r="W92" s="270"/>
      <c r="X92" s="270"/>
      <c r="Y92" s="270"/>
      <c r="Z92" s="270"/>
    </row>
    <row r="93" spans="2:26" ht="27" customHeight="1" x14ac:dyDescent="0.25">
      <c r="B93" s="23" t="s">
        <v>396</v>
      </c>
      <c r="C93" s="266">
        <v>0</v>
      </c>
      <c r="D93" s="266">
        <v>9336811</v>
      </c>
      <c r="E93" s="441">
        <v>5183588</v>
      </c>
      <c r="F93" s="266">
        <v>4965036</v>
      </c>
      <c r="G93" s="266">
        <v>4582208</v>
      </c>
      <c r="H93" s="266">
        <v>4382727</v>
      </c>
      <c r="I93" s="266">
        <v>1946302</v>
      </c>
      <c r="J93" s="266">
        <v>1946302</v>
      </c>
      <c r="K93" s="266">
        <v>1987943</v>
      </c>
      <c r="L93" s="266">
        <v>1987943</v>
      </c>
      <c r="M93" s="266">
        <v>1988311</v>
      </c>
      <c r="N93" s="266" t="s">
        <v>123</v>
      </c>
      <c r="O93" s="266">
        <v>1981390</v>
      </c>
      <c r="P93" s="266">
        <v>987534</v>
      </c>
      <c r="Q93" s="266">
        <v>987575</v>
      </c>
      <c r="R93" s="266"/>
      <c r="S93" s="266">
        <v>13406</v>
      </c>
      <c r="T93" s="266"/>
      <c r="U93" s="266"/>
      <c r="V93" s="266"/>
      <c r="W93" s="266">
        <v>825562</v>
      </c>
      <c r="X93" s="266">
        <v>825375</v>
      </c>
      <c r="Y93" s="266"/>
      <c r="Z93" s="266"/>
    </row>
    <row r="94" spans="2:26" ht="27" customHeight="1" x14ac:dyDescent="0.25">
      <c r="B94" s="23" t="s">
        <v>397</v>
      </c>
      <c r="C94" s="266">
        <v>0</v>
      </c>
      <c r="D94" s="266">
        <v>-3968306</v>
      </c>
      <c r="E94" s="266">
        <v>-1775076</v>
      </c>
      <c r="F94" s="266">
        <v>-1775716</v>
      </c>
      <c r="G94" s="266">
        <v>-4294458</v>
      </c>
      <c r="H94" s="266">
        <v>-2976615</v>
      </c>
      <c r="I94" s="266">
        <v>-1437823</v>
      </c>
      <c r="J94" s="266">
        <v>0</v>
      </c>
      <c r="K94" s="266">
        <v>-1823019</v>
      </c>
      <c r="L94" s="266">
        <v>-912093</v>
      </c>
      <c r="M94" s="266">
        <v>-912093</v>
      </c>
      <c r="N94" s="266">
        <v>0</v>
      </c>
      <c r="O94" s="266">
        <v>-2093907</v>
      </c>
      <c r="P94" s="266">
        <v>-1034686</v>
      </c>
      <c r="Q94" s="266">
        <v>-935676</v>
      </c>
      <c r="R94" s="266"/>
      <c r="S94" s="266">
        <v>-1416333</v>
      </c>
      <c r="T94" s="266">
        <v>-701655</v>
      </c>
      <c r="U94" s="266">
        <v>-700998</v>
      </c>
      <c r="V94" s="266">
        <v>-5</v>
      </c>
      <c r="W94" s="266">
        <v>-598135</v>
      </c>
      <c r="X94" s="266">
        <v>-170</v>
      </c>
      <c r="Y94" s="266">
        <v>-147</v>
      </c>
      <c r="Z94" s="266">
        <v>-120</v>
      </c>
    </row>
    <row r="95" spans="2:26" ht="27" customHeight="1" x14ac:dyDescent="0.25">
      <c r="B95" s="23" t="s">
        <v>398</v>
      </c>
      <c r="C95" s="266">
        <v>0</v>
      </c>
      <c r="D95" s="266">
        <v>-2697201</v>
      </c>
      <c r="E95" s="266">
        <v>-2463868</v>
      </c>
      <c r="F95" s="266">
        <v>-2368868</v>
      </c>
      <c r="G95" s="266">
        <v>-2974871</v>
      </c>
      <c r="H95" s="266">
        <v>-665915</v>
      </c>
      <c r="I95" s="266">
        <v>-575916</v>
      </c>
      <c r="J95" s="266">
        <v>-440917</v>
      </c>
      <c r="K95" s="266">
        <v>-2678503</v>
      </c>
      <c r="L95" s="266">
        <v>-719848</v>
      </c>
      <c r="M95" s="266">
        <v>-564339</v>
      </c>
      <c r="N95" s="266">
        <v>-428532</v>
      </c>
      <c r="O95" s="266">
        <v>-2613340</v>
      </c>
      <c r="P95" s="266">
        <v>-1136489</v>
      </c>
      <c r="Q95" s="266">
        <v>-973089</v>
      </c>
      <c r="R95" s="266">
        <v>-829673</v>
      </c>
      <c r="S95" s="266">
        <v>-4436672</v>
      </c>
      <c r="T95" s="266">
        <v>-4284754</v>
      </c>
      <c r="U95" s="266">
        <v>-1533724</v>
      </c>
      <c r="V95" s="266">
        <v>-1372571</v>
      </c>
      <c r="W95" s="266">
        <v>-2531026</v>
      </c>
      <c r="X95" s="266">
        <v>-2187264</v>
      </c>
      <c r="Y95" s="266">
        <v>-1042496</v>
      </c>
      <c r="Z95" s="266">
        <v>-972447</v>
      </c>
    </row>
    <row r="96" spans="2:26" ht="27" customHeight="1" x14ac:dyDescent="0.25">
      <c r="B96" s="23" t="s">
        <v>399</v>
      </c>
      <c r="C96" s="266">
        <v>-16742</v>
      </c>
      <c r="D96" s="266">
        <v>-81512</v>
      </c>
      <c r="E96" s="266">
        <v>-60905</v>
      </c>
      <c r="F96" s="266">
        <v>-40154</v>
      </c>
      <c r="G96" s="266">
        <v>-72339</v>
      </c>
      <c r="H96" s="266">
        <v>-54450</v>
      </c>
      <c r="I96" s="266">
        <v>-36540</v>
      </c>
      <c r="J96" s="266">
        <v>-18490</v>
      </c>
      <c r="K96" s="266">
        <v>-66634</v>
      </c>
      <c r="L96" s="266">
        <v>-51892</v>
      </c>
      <c r="M96" s="266">
        <v>-35114</v>
      </c>
      <c r="N96" s="266">
        <v>-15736</v>
      </c>
      <c r="O96" s="266">
        <v>-65677</v>
      </c>
      <c r="P96" s="266">
        <v>-52640</v>
      </c>
      <c r="Q96" s="266">
        <v>-36922</v>
      </c>
      <c r="R96" s="266">
        <v>-18729</v>
      </c>
      <c r="S96" s="266">
        <v>-70145</v>
      </c>
      <c r="T96" s="266">
        <v>-51825</v>
      </c>
      <c r="U96" s="266">
        <v>-33377</v>
      </c>
      <c r="V96" s="266">
        <v>-16813</v>
      </c>
      <c r="W96" s="266">
        <v>-83881</v>
      </c>
      <c r="X96" s="266">
        <v>-64139</v>
      </c>
      <c r="Y96" s="266">
        <v>-44321</v>
      </c>
      <c r="Z96" s="266">
        <v>-22412</v>
      </c>
    </row>
    <row r="97" spans="2:27" ht="27" customHeight="1" x14ac:dyDescent="0.25">
      <c r="B97" s="25" t="s">
        <v>400</v>
      </c>
      <c r="C97" s="265">
        <v>-16742</v>
      </c>
      <c r="D97" s="265">
        <v>2589792</v>
      </c>
      <c r="E97" s="265">
        <v>883739</v>
      </c>
      <c r="F97" s="265">
        <f>SUM(F93:F96)</f>
        <v>780298</v>
      </c>
      <c r="G97" s="265">
        <f t="shared" ref="G97:Z97" si="6">SUM(G93:G96)</f>
        <v>-2759460</v>
      </c>
      <c r="H97" s="265">
        <f t="shared" si="6"/>
        <v>685747</v>
      </c>
      <c r="I97" s="265">
        <f t="shared" si="6"/>
        <v>-103977</v>
      </c>
      <c r="J97" s="265">
        <f t="shared" si="6"/>
        <v>1486895</v>
      </c>
      <c r="K97" s="265">
        <f t="shared" si="6"/>
        <v>-2580213</v>
      </c>
      <c r="L97" s="265">
        <f t="shared" si="6"/>
        <v>304110</v>
      </c>
      <c r="M97" s="265">
        <f t="shared" si="6"/>
        <v>476765</v>
      </c>
      <c r="N97" s="265">
        <f t="shared" si="6"/>
        <v>-444268</v>
      </c>
      <c r="O97" s="265">
        <f t="shared" si="6"/>
        <v>-2791534</v>
      </c>
      <c r="P97" s="265">
        <f t="shared" si="6"/>
        <v>-1236281</v>
      </c>
      <c r="Q97" s="265">
        <f t="shared" si="6"/>
        <v>-958112</v>
      </c>
      <c r="R97" s="265">
        <f t="shared" si="6"/>
        <v>-848402</v>
      </c>
      <c r="S97" s="265">
        <f t="shared" si="6"/>
        <v>-5909744</v>
      </c>
      <c r="T97" s="265">
        <f t="shared" si="6"/>
        <v>-5038234</v>
      </c>
      <c r="U97" s="265">
        <f t="shared" si="6"/>
        <v>-2268099</v>
      </c>
      <c r="V97" s="265">
        <f t="shared" si="6"/>
        <v>-1389389</v>
      </c>
      <c r="W97" s="265">
        <f t="shared" si="6"/>
        <v>-2387480</v>
      </c>
      <c r="X97" s="265">
        <f t="shared" si="6"/>
        <v>-1426198</v>
      </c>
      <c r="Y97" s="265">
        <f t="shared" si="6"/>
        <v>-1086964</v>
      </c>
      <c r="Z97" s="265">
        <f t="shared" si="6"/>
        <v>-994979</v>
      </c>
    </row>
    <row r="98" spans="2:27" ht="27" customHeight="1" x14ac:dyDescent="0.25">
      <c r="B98" s="25" t="s">
        <v>401</v>
      </c>
      <c r="C98" s="265">
        <v>-524076</v>
      </c>
      <c r="D98" s="265">
        <v>3412</v>
      </c>
      <c r="E98" s="265">
        <v>-446540</v>
      </c>
      <c r="F98" s="265">
        <f>F72+F90+F97</f>
        <v>-140437</v>
      </c>
      <c r="G98" s="265">
        <f t="shared" ref="G98:Z98" si="7">G72+G90+G97</f>
        <v>360742</v>
      </c>
      <c r="H98" s="265">
        <f t="shared" si="7"/>
        <v>2123305</v>
      </c>
      <c r="I98" s="265">
        <f t="shared" si="7"/>
        <v>26767</v>
      </c>
      <c r="J98" s="265">
        <f t="shared" si="7"/>
        <v>639919</v>
      </c>
      <c r="K98" s="265">
        <f t="shared" si="7"/>
        <v>96821</v>
      </c>
      <c r="L98" s="265">
        <f t="shared" si="7"/>
        <v>915019</v>
      </c>
      <c r="M98" s="265">
        <f t="shared" si="7"/>
        <v>742158</v>
      </c>
      <c r="N98" s="265">
        <f t="shared" si="7"/>
        <v>159517</v>
      </c>
      <c r="O98" s="265">
        <f t="shared" si="7"/>
        <v>615453</v>
      </c>
      <c r="P98" s="265">
        <f t="shared" si="7"/>
        <v>1165504</v>
      </c>
      <c r="Q98" s="265">
        <f t="shared" si="7"/>
        <v>1042573</v>
      </c>
      <c r="R98" s="265">
        <f t="shared" si="7"/>
        <v>584164</v>
      </c>
      <c r="S98" s="265">
        <f t="shared" si="7"/>
        <v>-855189</v>
      </c>
      <c r="T98" s="265">
        <f t="shared" si="7"/>
        <v>-852613</v>
      </c>
      <c r="U98" s="265">
        <f t="shared" si="7"/>
        <v>981199</v>
      </c>
      <c r="V98" s="265">
        <f t="shared" si="7"/>
        <v>1652014</v>
      </c>
      <c r="W98" s="265">
        <f t="shared" si="7"/>
        <v>1144640</v>
      </c>
      <c r="X98" s="265">
        <f t="shared" si="7"/>
        <v>884994</v>
      </c>
      <c r="Y98" s="265">
        <f t="shared" si="7"/>
        <v>435557</v>
      </c>
      <c r="Z98" s="265">
        <f t="shared" si="7"/>
        <v>259974</v>
      </c>
    </row>
    <row r="99" spans="2:27" ht="27" customHeight="1" x14ac:dyDescent="0.25">
      <c r="B99" s="23" t="s">
        <v>402</v>
      </c>
      <c r="C99" s="266">
        <v>1901636</v>
      </c>
      <c r="D99" s="441">
        <v>1898224</v>
      </c>
      <c r="E99" s="266">
        <v>1898224</v>
      </c>
      <c r="F99" s="266">
        <v>1898224</v>
      </c>
      <c r="G99" s="266">
        <v>1537482</v>
      </c>
      <c r="H99" s="266">
        <v>1537482</v>
      </c>
      <c r="I99" s="266">
        <v>1537482</v>
      </c>
      <c r="J99" s="266">
        <v>1537482</v>
      </c>
      <c r="K99" s="266">
        <v>1440661</v>
      </c>
      <c r="L99" s="266">
        <v>1440661</v>
      </c>
      <c r="M99" s="266">
        <v>1440661</v>
      </c>
      <c r="N99" s="266">
        <v>1440661</v>
      </c>
      <c r="O99" s="266">
        <v>825208</v>
      </c>
      <c r="P99" s="266">
        <v>825208</v>
      </c>
      <c r="Q99" s="266">
        <v>825208</v>
      </c>
      <c r="R99" s="266">
        <v>825208</v>
      </c>
      <c r="S99" s="266">
        <v>1680397</v>
      </c>
      <c r="T99" s="266">
        <v>1680397</v>
      </c>
      <c r="U99" s="266">
        <v>1680397</v>
      </c>
      <c r="V99" s="266">
        <v>1680397</v>
      </c>
      <c r="W99" s="266">
        <v>535757</v>
      </c>
      <c r="X99" s="266">
        <v>535757</v>
      </c>
      <c r="Y99" s="266">
        <v>535757</v>
      </c>
      <c r="Z99" s="266">
        <v>535757</v>
      </c>
    </row>
    <row r="100" spans="2:27" ht="27" customHeight="1" x14ac:dyDescent="0.25">
      <c r="B100" s="23" t="s">
        <v>403</v>
      </c>
      <c r="C100" s="266">
        <v>1377560</v>
      </c>
      <c r="D100" s="266">
        <v>1901636</v>
      </c>
      <c r="E100" s="266">
        <v>1451684</v>
      </c>
      <c r="F100" s="266">
        <v>1757787</v>
      </c>
      <c r="G100" s="266">
        <v>1898224</v>
      </c>
      <c r="H100" s="266">
        <v>3660787</v>
      </c>
      <c r="I100" s="266">
        <v>1564249</v>
      </c>
      <c r="J100" s="266">
        <v>2177401</v>
      </c>
      <c r="K100" s="266">
        <v>1537482</v>
      </c>
      <c r="L100" s="266">
        <v>2355680</v>
      </c>
      <c r="M100" s="266">
        <v>2182819</v>
      </c>
      <c r="N100" s="266">
        <v>1600178</v>
      </c>
      <c r="O100" s="266">
        <v>1440661</v>
      </c>
      <c r="P100" s="266">
        <v>1990712</v>
      </c>
      <c r="Q100" s="266">
        <v>1867781</v>
      </c>
      <c r="R100" s="266">
        <v>1409372</v>
      </c>
      <c r="S100" s="266">
        <v>825208</v>
      </c>
      <c r="T100" s="266">
        <v>827784</v>
      </c>
      <c r="U100" s="266">
        <v>2661596</v>
      </c>
      <c r="V100" s="266">
        <v>3332411</v>
      </c>
      <c r="W100" s="266">
        <v>1680397</v>
      </c>
      <c r="X100" s="266">
        <v>1420751</v>
      </c>
      <c r="Y100" s="266">
        <v>971314</v>
      </c>
      <c r="Z100" s="266">
        <v>795731</v>
      </c>
    </row>
    <row r="101" spans="2:27" ht="27" customHeight="1" x14ac:dyDescent="0.25">
      <c r="N101" s="43"/>
    </row>
    <row r="102" spans="2:27" ht="27" customHeight="1" x14ac:dyDescent="0.25">
      <c r="F102" s="293"/>
      <c r="G102" s="293"/>
      <c r="H102" s="293"/>
      <c r="I102" s="293"/>
      <c r="J102" s="293"/>
      <c r="K102" s="293"/>
      <c r="L102" s="293"/>
      <c r="M102" s="293"/>
      <c r="N102" s="293"/>
      <c r="O102" s="293"/>
      <c r="P102" s="293"/>
      <c r="Q102" s="293"/>
      <c r="R102" s="293"/>
      <c r="S102" s="293"/>
      <c r="T102" s="293"/>
      <c r="U102" s="293"/>
      <c r="V102" s="293"/>
      <c r="W102" s="293"/>
      <c r="X102" s="293"/>
      <c r="Y102" s="293"/>
    </row>
    <row r="103" spans="2:27" ht="27" customHeight="1" x14ac:dyDescent="0.25">
      <c r="B103" s="339"/>
      <c r="C103" s="339"/>
      <c r="D103" s="339"/>
      <c r="E103" s="339"/>
      <c r="F103" s="293"/>
      <c r="G103" s="293"/>
      <c r="H103" s="293"/>
      <c r="I103" s="293"/>
      <c r="J103" s="293"/>
      <c r="K103" s="293"/>
      <c r="L103" s="293"/>
      <c r="M103" s="293"/>
      <c r="N103" s="293"/>
      <c r="O103" s="293"/>
      <c r="P103" s="293"/>
      <c r="Q103" s="293"/>
      <c r="R103" s="293"/>
      <c r="S103" s="293"/>
      <c r="T103" s="293"/>
      <c r="U103" s="293"/>
      <c r="V103" s="293"/>
      <c r="W103" s="293"/>
      <c r="X103" s="293"/>
      <c r="Y103" s="293"/>
      <c r="Z103" s="93"/>
      <c r="AA103" s="93"/>
    </row>
    <row r="104" spans="2:27" ht="27" customHeight="1" x14ac:dyDescent="0.25">
      <c r="B104" s="339"/>
      <c r="C104" s="339"/>
      <c r="D104" s="339"/>
      <c r="E104" s="339"/>
      <c r="F104" s="293"/>
      <c r="G104" s="293"/>
      <c r="H104" s="293"/>
      <c r="I104" s="293"/>
      <c r="J104" s="293"/>
      <c r="K104" s="293"/>
      <c r="L104" s="293"/>
      <c r="M104" s="293"/>
      <c r="N104" s="293"/>
      <c r="O104" s="293"/>
      <c r="P104" s="293"/>
      <c r="Q104" s="293"/>
      <c r="R104" s="293"/>
      <c r="S104" s="293"/>
      <c r="T104" s="293"/>
      <c r="U104" s="293"/>
      <c r="V104" s="293"/>
      <c r="W104" s="293"/>
      <c r="X104" s="293"/>
      <c r="Y104" s="293"/>
      <c r="Z104" s="93"/>
      <c r="AA104" s="93"/>
    </row>
    <row r="105" spans="2:27" ht="27" customHeight="1" x14ac:dyDescent="0.25">
      <c r="B105" s="339"/>
      <c r="C105" s="339"/>
      <c r="D105" s="339"/>
      <c r="E105" s="339"/>
      <c r="F105" s="293"/>
      <c r="G105" s="293"/>
      <c r="H105" s="293"/>
      <c r="I105" s="293"/>
      <c r="J105" s="293"/>
      <c r="K105" s="293"/>
      <c r="L105" s="293"/>
      <c r="M105" s="293"/>
      <c r="N105" s="293"/>
      <c r="O105" s="293"/>
      <c r="P105" s="293"/>
      <c r="Q105" s="293"/>
      <c r="R105" s="293"/>
      <c r="S105" s="293"/>
      <c r="T105" s="293"/>
      <c r="U105" s="293"/>
      <c r="V105" s="293"/>
      <c r="W105" s="293"/>
      <c r="X105" s="293"/>
      <c r="Y105" s="293"/>
      <c r="Z105" s="93"/>
      <c r="AA105" s="93"/>
    </row>
    <row r="106" spans="2:27" ht="27" customHeight="1" x14ac:dyDescent="0.25">
      <c r="B106" s="339"/>
      <c r="C106" s="339"/>
      <c r="D106" s="339"/>
      <c r="E106" s="339"/>
      <c r="F106" s="293"/>
      <c r="G106" s="293"/>
      <c r="H106" s="293"/>
      <c r="I106" s="293"/>
      <c r="J106" s="293"/>
      <c r="K106" s="293"/>
      <c r="L106" s="293"/>
      <c r="M106" s="293"/>
      <c r="N106" s="293"/>
      <c r="O106" s="293"/>
      <c r="P106" s="293"/>
      <c r="Q106" s="293"/>
      <c r="R106" s="293"/>
      <c r="S106" s="293"/>
      <c r="T106" s="293"/>
      <c r="U106" s="293"/>
      <c r="V106" s="293"/>
      <c r="W106" s="293"/>
      <c r="X106" s="293"/>
      <c r="Y106" s="293"/>
      <c r="Z106" s="93"/>
      <c r="AA106" s="93"/>
    </row>
    <row r="107" spans="2:27" ht="27" customHeight="1" x14ac:dyDescent="0.25">
      <c r="B107" s="339"/>
      <c r="C107" s="339"/>
      <c r="D107" s="339"/>
      <c r="E107" s="339"/>
      <c r="F107" s="293"/>
      <c r="G107" s="293"/>
      <c r="H107" s="293"/>
      <c r="I107" s="293"/>
      <c r="J107" s="293"/>
      <c r="K107" s="293"/>
      <c r="L107" s="293"/>
      <c r="M107" s="293"/>
      <c r="N107" s="293"/>
      <c r="O107" s="293"/>
      <c r="P107" s="293"/>
      <c r="Q107" s="293"/>
      <c r="R107" s="293"/>
      <c r="S107" s="293"/>
      <c r="T107" s="293"/>
      <c r="U107" s="293"/>
      <c r="V107" s="293"/>
      <c r="W107" s="293"/>
      <c r="X107" s="293"/>
      <c r="Y107" s="293"/>
      <c r="Z107" s="93"/>
      <c r="AA107" s="93"/>
    </row>
    <row r="108" spans="2:27" ht="27" customHeight="1" x14ac:dyDescent="0.25">
      <c r="B108" s="339"/>
      <c r="C108" s="339"/>
      <c r="D108" s="339"/>
      <c r="E108" s="339"/>
    </row>
    <row r="109" spans="2:27" ht="27" customHeight="1" x14ac:dyDescent="0.25">
      <c r="B109" s="339"/>
      <c r="C109" s="339"/>
      <c r="D109" s="339"/>
      <c r="E109" s="339"/>
    </row>
    <row r="110" spans="2:27" ht="27" customHeight="1" x14ac:dyDescent="0.25">
      <c r="B110" s="339"/>
      <c r="C110" s="339"/>
      <c r="D110" s="339"/>
      <c r="E110" s="339"/>
    </row>
  </sheetData>
  <mergeCells count="1">
    <mergeCell ref="B6:M6"/>
  </mergeCells>
  <conditionalFormatting sqref="B75:B87 B89:B90">
    <cfRule type="expression" dxfId="4" priority="14">
      <formula>MOD(ROW(),2)=0</formula>
    </cfRule>
  </conditionalFormatting>
  <conditionalFormatting sqref="B9:Z74">
    <cfRule type="expression" dxfId="3" priority="8">
      <formula>MOD(ROW(),2)=0</formula>
    </cfRule>
  </conditionalFormatting>
  <conditionalFormatting sqref="B91:Z100">
    <cfRule type="expression" dxfId="2" priority="1">
      <formula>MOD(ROW(),2)=0</formula>
    </cfRule>
  </conditionalFormatting>
  <conditionalFormatting sqref="C75:Z90">
    <cfRule type="expression" dxfId="1" priority="2">
      <formula>MOD(ROW(),2)=0</formula>
    </cfRule>
  </conditionalFormatting>
  <conditionalFormatting sqref="Z103:AA107">
    <cfRule type="cellIs" dxfId="0" priority="16" operator="notEqual">
      <formula>0</formula>
    </cfRule>
  </conditionalFormatting>
  <pageMargins left="0.511811024" right="0.511811024" top="0.78740157499999996" bottom="0.78740157499999996" header="0.31496062000000002" footer="0.31496062000000002"/>
  <pageSetup orientation="portrait" r:id="rId1"/>
  <headerFooter>
    <oddFooter>&amp;R_x000D_&amp;1#&amp;"Calibri"&amp;10&amp;K000000 Classificação: Público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B1:K99"/>
  <sheetViews>
    <sheetView showGridLines="0" showRowColHeaders="0" zoomScale="85" zoomScaleNormal="85" workbookViewId="0">
      <selection activeCell="K46" sqref="K46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8.85546875" defaultRowHeight="14.25" customHeight="1" x14ac:dyDescent="0.2"/>
  <cols>
    <col min="1" max="1" width="9.85546875" style="2" customWidth="1"/>
    <col min="2" max="2" width="33.42578125" style="2" customWidth="1"/>
    <col min="3" max="3" width="11.7109375" style="3" bestFit="1" customWidth="1"/>
    <col min="4" max="4" width="16.140625" style="4" bestFit="1" customWidth="1"/>
    <col min="5" max="5" width="10.7109375" style="3" bestFit="1" customWidth="1"/>
    <col min="6" max="6" width="12.140625" style="2" customWidth="1"/>
    <col min="7" max="7" width="10.5703125" style="2" bestFit="1" customWidth="1"/>
    <col min="8" max="8" width="8.7109375" style="2" customWidth="1"/>
    <col min="9" max="9" width="10.28515625" style="2" bestFit="1" customWidth="1"/>
    <col min="10" max="10" width="14" style="2" customWidth="1"/>
    <col min="11" max="11" width="8.7109375" style="2" customWidth="1"/>
    <col min="12" max="16384" width="8.85546875" style="2"/>
  </cols>
  <sheetData>
    <row r="1" spans="2:10" ht="14.25" customHeight="1" x14ac:dyDescent="0.2">
      <c r="B1" s="447"/>
      <c r="C1" s="448"/>
      <c r="D1" s="448"/>
      <c r="E1" s="448"/>
      <c r="F1" s="448"/>
      <c r="G1" s="448"/>
    </row>
    <row r="2" spans="2:10" ht="14.25" customHeight="1" x14ac:dyDescent="0.2">
      <c r="B2" s="448"/>
      <c r="C2" s="448"/>
      <c r="D2" s="448"/>
      <c r="E2" s="448"/>
      <c r="F2" s="448"/>
      <c r="G2" s="448"/>
    </row>
    <row r="3" spans="2:10" ht="14.25" customHeight="1" x14ac:dyDescent="0.2">
      <c r="B3" s="448"/>
      <c r="C3" s="448"/>
      <c r="D3" s="448"/>
      <c r="E3" s="448"/>
      <c r="F3" s="448"/>
      <c r="G3" s="448"/>
    </row>
    <row r="4" spans="2:10" ht="14.25" customHeight="1" x14ac:dyDescent="0.2">
      <c r="B4" s="448"/>
      <c r="C4" s="448"/>
      <c r="D4" s="448"/>
      <c r="E4" s="448"/>
      <c r="F4" s="448"/>
      <c r="G4" s="448"/>
    </row>
    <row r="5" spans="2:10" ht="14.25" customHeight="1" x14ac:dyDescent="0.2">
      <c r="B5" s="448"/>
      <c r="C5" s="448"/>
      <c r="D5" s="448"/>
      <c r="E5" s="448"/>
      <c r="F5" s="448"/>
      <c r="G5" s="448"/>
    </row>
    <row r="6" spans="2:10" ht="14.25" customHeight="1" x14ac:dyDescent="0.2">
      <c r="B6" s="448"/>
      <c r="C6" s="448"/>
      <c r="D6" s="448"/>
      <c r="E6" s="448"/>
      <c r="F6" s="448"/>
      <c r="G6" s="448"/>
    </row>
    <row r="7" spans="2:10" x14ac:dyDescent="0.2">
      <c r="B7" s="448"/>
      <c r="C7" s="448"/>
      <c r="D7" s="448"/>
      <c r="E7" s="448"/>
      <c r="F7" s="448"/>
      <c r="G7" s="448"/>
    </row>
    <row r="8" spans="2:10" ht="18" x14ac:dyDescent="0.2">
      <c r="B8" s="370"/>
      <c r="C8" s="370"/>
      <c r="D8" s="370"/>
      <c r="E8" s="370"/>
      <c r="F8" s="370"/>
      <c r="G8" s="370"/>
    </row>
    <row r="9" spans="2:10" ht="18" x14ac:dyDescent="0.2">
      <c r="B9" s="370"/>
      <c r="C9" s="370"/>
      <c r="D9" s="370"/>
      <c r="E9" s="370"/>
      <c r="F9" s="370"/>
      <c r="G9" s="370"/>
    </row>
    <row r="10" spans="2:10" ht="25.5" customHeight="1" x14ac:dyDescent="0.2">
      <c r="B10" s="445" t="s">
        <v>554</v>
      </c>
      <c r="C10" s="445"/>
      <c r="D10" s="445"/>
      <c r="E10" s="445"/>
      <c r="F10" s="446"/>
      <c r="H10" s="75"/>
      <c r="I10" s="75"/>
      <c r="J10" s="75"/>
    </row>
    <row r="11" spans="2:10" ht="30.75" customHeight="1" x14ac:dyDescent="0.2">
      <c r="B11" s="352" t="s">
        <v>550</v>
      </c>
      <c r="C11" s="251" t="s">
        <v>0</v>
      </c>
      <c r="D11" s="251" t="s">
        <v>545</v>
      </c>
      <c r="E11" s="251" t="s">
        <v>1</v>
      </c>
      <c r="F11" s="251" t="s">
        <v>546</v>
      </c>
      <c r="H11" s="75"/>
      <c r="I11" s="75"/>
      <c r="J11" s="75"/>
    </row>
    <row r="12" spans="2:10" ht="14.25" customHeight="1" x14ac:dyDescent="0.2">
      <c r="B12" s="82" t="s">
        <v>2</v>
      </c>
      <c r="C12" s="314" t="s">
        <v>3</v>
      </c>
      <c r="D12" s="314" t="s">
        <v>4</v>
      </c>
      <c r="E12" s="314" t="s">
        <v>5</v>
      </c>
      <c r="F12" s="252"/>
      <c r="H12" s="75"/>
      <c r="I12" s="75"/>
      <c r="J12" s="75"/>
    </row>
    <row r="13" spans="2:10" ht="14.25" customHeight="1" x14ac:dyDescent="0.2">
      <c r="B13" s="83" t="s">
        <v>6</v>
      </c>
      <c r="C13" s="323" t="s">
        <v>7</v>
      </c>
      <c r="D13" s="323" t="s">
        <v>8</v>
      </c>
      <c r="E13" s="323" t="s">
        <v>9</v>
      </c>
      <c r="F13" s="353">
        <v>52201</v>
      </c>
      <c r="H13" s="75"/>
      <c r="I13" s="75"/>
      <c r="J13" s="75"/>
    </row>
    <row r="14" spans="2:10" ht="14.25" customHeight="1" x14ac:dyDescent="0.2">
      <c r="B14" s="84" t="s">
        <v>651</v>
      </c>
      <c r="C14" s="323" t="s">
        <v>10</v>
      </c>
      <c r="D14" s="323" t="s">
        <v>11</v>
      </c>
      <c r="E14" s="323" t="s">
        <v>12</v>
      </c>
      <c r="F14" s="353">
        <v>47757</v>
      </c>
      <c r="H14" s="75"/>
      <c r="I14" s="75"/>
      <c r="J14" s="75"/>
    </row>
    <row r="15" spans="2:10" ht="14.25" customHeight="1" x14ac:dyDescent="0.2">
      <c r="B15" s="84" t="s">
        <v>13</v>
      </c>
      <c r="C15" s="324" t="s">
        <v>14</v>
      </c>
      <c r="D15" s="324" t="s">
        <v>15</v>
      </c>
      <c r="E15" s="324" t="s">
        <v>16</v>
      </c>
      <c r="F15" s="354">
        <v>49369</v>
      </c>
      <c r="H15" s="75"/>
      <c r="I15" s="75"/>
      <c r="J15" s="75"/>
    </row>
    <row r="16" spans="2:10" ht="14.25" customHeight="1" x14ac:dyDescent="0.2">
      <c r="B16" s="84" t="s">
        <v>17</v>
      </c>
      <c r="C16" s="324" t="s">
        <v>18</v>
      </c>
      <c r="D16" s="324" t="s">
        <v>19</v>
      </c>
      <c r="E16" s="324" t="s">
        <v>20</v>
      </c>
      <c r="F16" s="354">
        <v>51653</v>
      </c>
      <c r="H16" s="75"/>
      <c r="I16" s="75"/>
      <c r="J16" s="75"/>
    </row>
    <row r="17" spans="2:11" ht="14.25" customHeight="1" x14ac:dyDescent="0.2">
      <c r="B17" s="82" t="s">
        <v>547</v>
      </c>
      <c r="C17" s="325">
        <v>956249</v>
      </c>
      <c r="D17" s="325" t="s">
        <v>21</v>
      </c>
      <c r="E17" s="325">
        <v>920961</v>
      </c>
      <c r="F17" s="253"/>
      <c r="H17" s="75"/>
      <c r="I17" s="75"/>
      <c r="J17" s="75"/>
    </row>
    <row r="18" spans="2:11" ht="14.25" customHeight="1" x14ac:dyDescent="0.2">
      <c r="B18" s="92" t="s">
        <v>22</v>
      </c>
      <c r="C18" s="91"/>
      <c r="D18" s="316" t="s">
        <v>23</v>
      </c>
      <c r="E18" s="316">
        <v>2226576</v>
      </c>
      <c r="F18" s="91"/>
      <c r="H18" s="75"/>
      <c r="I18" s="75"/>
      <c r="J18" s="75"/>
    </row>
    <row r="19" spans="2:11" ht="14.25" customHeight="1" x14ac:dyDescent="0.2">
      <c r="B19" s="100"/>
      <c r="C19" s="322"/>
      <c r="D19" s="98"/>
      <c r="E19" s="98"/>
      <c r="F19" s="98"/>
    </row>
    <row r="20" spans="2:11" ht="14.25" customHeight="1" x14ac:dyDescent="0.2">
      <c r="B20" s="100"/>
      <c r="C20" s="98"/>
      <c r="D20" s="98"/>
      <c r="E20" s="98"/>
      <c r="F20" s="98"/>
    </row>
    <row r="21" spans="2:11" ht="14.25" customHeight="1" x14ac:dyDescent="0.2">
      <c r="B21" s="100"/>
      <c r="C21" s="98"/>
      <c r="D21" s="99"/>
      <c r="E21" s="98"/>
    </row>
    <row r="22" spans="2:11" ht="14.25" customHeight="1" x14ac:dyDescent="0.2">
      <c r="B22" s="445" t="s">
        <v>548</v>
      </c>
      <c r="C22" s="445"/>
      <c r="D22" s="445"/>
      <c r="E22" s="445"/>
      <c r="F22" s="445"/>
      <c r="G22" s="445"/>
    </row>
    <row r="23" spans="2:11" ht="36" customHeight="1" x14ac:dyDescent="0.2">
      <c r="B23" s="251" t="s">
        <v>549</v>
      </c>
      <c r="C23" s="251" t="s">
        <v>24</v>
      </c>
      <c r="D23" s="251" t="s">
        <v>25</v>
      </c>
      <c r="E23" s="251" t="s">
        <v>26</v>
      </c>
      <c r="F23" s="251" t="s">
        <v>27</v>
      </c>
      <c r="G23" s="251" t="s">
        <v>551</v>
      </c>
      <c r="K23" s="371" t="s">
        <v>607</v>
      </c>
    </row>
    <row r="24" spans="2:11" ht="14.25" customHeight="1" x14ac:dyDescent="0.2">
      <c r="B24" s="402" t="s">
        <v>650</v>
      </c>
      <c r="C24" s="315" t="s">
        <v>28</v>
      </c>
      <c r="D24" s="315" t="s">
        <v>28</v>
      </c>
      <c r="E24" s="320" t="s">
        <v>28</v>
      </c>
      <c r="F24" s="320" t="s">
        <v>29</v>
      </c>
      <c r="G24" s="317">
        <v>35253</v>
      </c>
    </row>
    <row r="25" spans="2:11" ht="14.25" customHeight="1" x14ac:dyDescent="0.2">
      <c r="B25" s="144" t="s">
        <v>552</v>
      </c>
      <c r="C25" s="319" t="s">
        <v>30</v>
      </c>
      <c r="D25" s="319" t="s">
        <v>30</v>
      </c>
      <c r="E25" s="321" t="s">
        <v>30</v>
      </c>
      <c r="F25" s="321" t="s">
        <v>23</v>
      </c>
      <c r="G25" s="318"/>
    </row>
    <row r="26" spans="2:11" x14ac:dyDescent="0.2">
      <c r="B26" s="92" t="s">
        <v>31</v>
      </c>
      <c r="C26" s="316" t="s">
        <v>32</v>
      </c>
      <c r="D26" s="316" t="s">
        <v>32</v>
      </c>
      <c r="E26" s="316" t="s">
        <v>32</v>
      </c>
      <c r="F26" s="316" t="s">
        <v>29</v>
      </c>
      <c r="G26" s="91">
        <v>35253</v>
      </c>
    </row>
    <row r="27" spans="2:11" ht="14.25" customHeight="1" x14ac:dyDescent="0.2">
      <c r="B27" s="444" t="s">
        <v>553</v>
      </c>
      <c r="C27" s="444"/>
      <c r="D27" s="444"/>
      <c r="E27" s="444"/>
      <c r="F27" s="444"/>
    </row>
    <row r="28" spans="2:11" ht="14.25" customHeight="1" x14ac:dyDescent="0.2">
      <c r="B28" s="444"/>
      <c r="C28" s="444"/>
      <c r="D28" s="444"/>
      <c r="E28" s="444"/>
      <c r="F28" s="444"/>
    </row>
    <row r="29" spans="2:11" ht="14.25" customHeight="1" x14ac:dyDescent="0.2">
      <c r="C29" s="2"/>
      <c r="D29" s="2"/>
      <c r="E29" s="2"/>
    </row>
    <row r="30" spans="2:11" ht="14.25" customHeight="1" x14ac:dyDescent="0.25">
      <c r="C30" s="2"/>
      <c r="D30" s="2"/>
      <c r="E30" s="2"/>
      <c r="F30"/>
    </row>
    <row r="31" spans="2:11" ht="14.25" customHeight="1" x14ac:dyDescent="0.2">
      <c r="C31" s="2"/>
      <c r="D31" s="2"/>
      <c r="E31" s="2"/>
    </row>
    <row r="32" spans="2:11" ht="14.25" customHeight="1" x14ac:dyDescent="0.2">
      <c r="C32" s="2"/>
      <c r="D32" s="2"/>
      <c r="E32" s="2"/>
    </row>
    <row r="33" s="2" customFormat="1" ht="14.25" customHeight="1" x14ac:dyDescent="0.2"/>
    <row r="34" s="2" customFormat="1" ht="14.25" customHeight="1" x14ac:dyDescent="0.2"/>
    <row r="35" s="2" customFormat="1" ht="14.25" customHeight="1" x14ac:dyDescent="0.2"/>
    <row r="93" spans="5:5" ht="14.25" customHeight="1" x14ac:dyDescent="0.2">
      <c r="E93" s="442"/>
    </row>
    <row r="99" spans="4:4" ht="14.25" customHeight="1" x14ac:dyDescent="0.2">
      <c r="D99" s="443"/>
    </row>
  </sheetData>
  <mergeCells count="5">
    <mergeCell ref="B27:F27"/>
    <mergeCell ref="B28:F28"/>
    <mergeCell ref="B10:F10"/>
    <mergeCell ref="B1:G7"/>
    <mergeCell ref="B22:G22"/>
  </mergeCells>
  <conditionalFormatting sqref="B12:B16 B18">
    <cfRule type="expression" dxfId="99" priority="21">
      <formula>MOD(ROW(),2)=0</formula>
    </cfRule>
  </conditionalFormatting>
  <conditionalFormatting sqref="B12:B16 B18:E18 B24:G25">
    <cfRule type="expression" dxfId="98" priority="22">
      <formula>MOD(ROW(),2)=0</formula>
    </cfRule>
  </conditionalFormatting>
  <conditionalFormatting sqref="B12:B18">
    <cfRule type="expression" dxfId="97" priority="19">
      <formula>MOD(ROW(),2)=0</formula>
    </cfRule>
  </conditionalFormatting>
  <conditionalFormatting sqref="B17 C24:G26">
    <cfRule type="expression" dxfId="96" priority="18">
      <formula>MOD(ROW(),2)=0</formula>
    </cfRule>
  </conditionalFormatting>
  <conditionalFormatting sqref="B17">
    <cfRule type="expression" dxfId="95" priority="17">
      <formula>MOD(ROW(),2)=0</formula>
    </cfRule>
  </conditionalFormatting>
  <conditionalFormatting sqref="B24">
    <cfRule type="expression" dxfId="94" priority="1">
      <formula>MOD(ROW(),2)=0</formula>
    </cfRule>
    <cfRule type="expression" dxfId="93" priority="2">
      <formula>MOD(ROW(),2)=0</formula>
    </cfRule>
  </conditionalFormatting>
  <conditionalFormatting sqref="B24:B26">
    <cfRule type="expression" dxfId="92" priority="6">
      <formula>MOD(ROW(),2)=0</formula>
    </cfRule>
  </conditionalFormatting>
  <conditionalFormatting sqref="B26">
    <cfRule type="expression" dxfId="91" priority="5">
      <formula>MOD(ROW(),2)=0</formula>
    </cfRule>
  </conditionalFormatting>
  <conditionalFormatting sqref="B24:G26">
    <cfRule type="expression" dxfId="90" priority="7">
      <formula>MOD(ROW(),2)=0</formula>
    </cfRule>
  </conditionalFormatting>
  <conditionalFormatting sqref="C12:C17">
    <cfRule type="expression" dxfId="89" priority="35">
      <formula>MOD(ROW(),2)=0</formula>
    </cfRule>
    <cfRule type="expression" dxfId="88" priority="36">
      <formula>MOD(ROW(),2)=0</formula>
    </cfRule>
  </conditionalFormatting>
  <conditionalFormatting sqref="C12:C18">
    <cfRule type="expression" dxfId="87" priority="34">
      <formula>MOD(ROW(),2)=0</formula>
    </cfRule>
  </conditionalFormatting>
  <conditionalFormatting sqref="C18:E18">
    <cfRule type="expression" dxfId="86" priority="33">
      <formula>MOD(ROW(),2)=0</formula>
    </cfRule>
  </conditionalFormatting>
  <conditionalFormatting sqref="D12:E17">
    <cfRule type="expression" dxfId="85" priority="27">
      <formula>MOD(ROW(),2)=0</formula>
    </cfRule>
    <cfRule type="expression" dxfId="84" priority="28">
      <formula>MOD(ROW(),2)=0</formula>
    </cfRule>
  </conditionalFormatting>
  <conditionalFormatting sqref="D12:F18">
    <cfRule type="expression" dxfId="83" priority="25">
      <formula>MOD(ROW(),2)=0</formula>
    </cfRule>
  </conditionalFormatting>
  <conditionalFormatting sqref="F12:F18">
    <cfRule type="expression" dxfId="82" priority="23">
      <formula>MOD(ROW(),2)=0</formula>
    </cfRule>
    <cfRule type="expression" dxfId="81" priority="24">
      <formula>MOD(ROW(),2)=0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headerFooter>
    <oddFooter>&amp;R_x000D_&amp;1#&amp;"Calibri"&amp;10&amp;K000000 Classificação: Público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Planilha21"/>
  <dimension ref="B8:F33"/>
  <sheetViews>
    <sheetView showGridLines="0" showRowColHeaders="0" zoomScale="85" zoomScaleNormal="85" workbookViewId="0">
      <selection activeCell="K46" sqref="K46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8.7109375" defaultRowHeight="15" x14ac:dyDescent="0.25"/>
  <cols>
    <col min="1" max="1" width="9.85546875" customWidth="1"/>
    <col min="2" max="2" width="67.5703125" customWidth="1"/>
    <col min="3" max="4" width="12.140625" customWidth="1"/>
    <col min="5" max="5" width="10.85546875" customWidth="1"/>
    <col min="6" max="6" width="8.7109375" customWidth="1"/>
    <col min="7" max="7" width="54.7109375" customWidth="1"/>
  </cols>
  <sheetData>
    <row r="8" spans="2:5" ht="18.75" x14ac:dyDescent="0.25">
      <c r="B8" s="48"/>
      <c r="C8" s="14"/>
      <c r="D8" s="14"/>
    </row>
    <row r="9" spans="2:5" x14ac:dyDescent="0.25">
      <c r="B9" s="49" t="s">
        <v>541</v>
      </c>
      <c r="C9" s="383">
        <v>46082</v>
      </c>
      <c r="D9" s="237">
        <v>2025</v>
      </c>
      <c r="E9" s="237" t="s">
        <v>159</v>
      </c>
    </row>
    <row r="10" spans="2:5" ht="15.75" thickBot="1" x14ac:dyDescent="0.3">
      <c r="B10" s="33"/>
      <c r="C10" s="33"/>
      <c r="D10" s="33"/>
      <c r="E10" s="33"/>
    </row>
    <row r="11" spans="2:5" ht="15.75" thickBot="1" x14ac:dyDescent="0.3">
      <c r="B11" s="495" t="s">
        <v>504</v>
      </c>
      <c r="C11" s="495"/>
      <c r="D11" s="495"/>
      <c r="E11" s="495"/>
    </row>
    <row r="12" spans="2:5" x14ac:dyDescent="0.25">
      <c r="B12" s="66" t="s">
        <v>503</v>
      </c>
      <c r="C12" s="69">
        <v>12.61</v>
      </c>
      <c r="D12" s="69">
        <v>10.99</v>
      </c>
      <c r="E12" s="284">
        <v>0.14729999999999999</v>
      </c>
    </row>
    <row r="13" spans="2:5" x14ac:dyDescent="0.25">
      <c r="B13" s="66" t="s">
        <v>502</v>
      </c>
      <c r="C13" s="69">
        <v>16.75</v>
      </c>
      <c r="D13" s="69">
        <v>14.49</v>
      </c>
      <c r="E13" s="284">
        <v>0.15570000000000001</v>
      </c>
    </row>
    <row r="14" spans="2:5" x14ac:dyDescent="0.25">
      <c r="B14" s="66" t="s">
        <v>501</v>
      </c>
      <c r="C14" s="69">
        <v>2.39</v>
      </c>
      <c r="D14" s="69">
        <v>2</v>
      </c>
      <c r="E14" s="284">
        <v>0.19350000000000001</v>
      </c>
    </row>
    <row r="15" spans="2:5" ht="15.75" thickBot="1" x14ac:dyDescent="0.3">
      <c r="B15" s="66" t="s">
        <v>500</v>
      </c>
      <c r="C15" s="69">
        <v>3.28</v>
      </c>
      <c r="D15" s="69">
        <v>2.61</v>
      </c>
      <c r="E15" s="284">
        <v>0.25669999999999998</v>
      </c>
    </row>
    <row r="16" spans="2:5" ht="15.75" thickBot="1" x14ac:dyDescent="0.3">
      <c r="B16" s="495" t="s">
        <v>476</v>
      </c>
      <c r="C16" s="495"/>
      <c r="D16" s="495"/>
      <c r="E16" s="495"/>
    </row>
    <row r="17" spans="2:6" x14ac:dyDescent="0.25">
      <c r="B17" s="66" t="s">
        <v>496</v>
      </c>
      <c r="C17" s="68">
        <v>157.88999999999999</v>
      </c>
      <c r="D17" s="68">
        <v>127.52</v>
      </c>
      <c r="E17" s="284">
        <v>0.2382</v>
      </c>
    </row>
    <row r="18" spans="2:6" x14ac:dyDescent="0.25">
      <c r="B18" s="66" t="s">
        <v>497</v>
      </c>
      <c r="C18" s="69">
        <v>1.92</v>
      </c>
      <c r="D18" s="69">
        <v>3.24</v>
      </c>
      <c r="E18" s="284">
        <v>-0.40649999999999997</v>
      </c>
    </row>
    <row r="19" spans="2:6" x14ac:dyDescent="0.25">
      <c r="B19" s="66" t="s">
        <v>498</v>
      </c>
      <c r="C19" s="69">
        <v>13.42</v>
      </c>
      <c r="D19" s="69">
        <v>5.49</v>
      </c>
      <c r="E19" s="284">
        <v>1.4417</v>
      </c>
    </row>
    <row r="20" spans="2:6" ht="15.75" thickBot="1" x14ac:dyDescent="0.3">
      <c r="B20" s="66" t="s">
        <v>499</v>
      </c>
      <c r="C20" s="69">
        <v>0.02</v>
      </c>
      <c r="D20" s="69">
        <v>0.01</v>
      </c>
      <c r="E20" s="284">
        <v>0.54610000000000003</v>
      </c>
    </row>
    <row r="21" spans="2:6" ht="15.75" thickBot="1" x14ac:dyDescent="0.3">
      <c r="B21" s="495" t="s">
        <v>443</v>
      </c>
      <c r="C21" s="495"/>
      <c r="D21" s="495"/>
      <c r="E21" s="495"/>
    </row>
    <row r="22" spans="2:6" x14ac:dyDescent="0.25">
      <c r="B22" s="70" t="s">
        <v>160</v>
      </c>
      <c r="C22" s="71">
        <v>132694</v>
      </c>
      <c r="D22" s="71">
        <v>123056</v>
      </c>
      <c r="E22" s="284">
        <v>7.8299999999999995E-2</v>
      </c>
    </row>
    <row r="23" spans="2:6" x14ac:dyDescent="0.25">
      <c r="B23" s="70" t="s">
        <v>161</v>
      </c>
      <c r="C23" s="71">
        <v>187462</v>
      </c>
      <c r="D23" s="71">
        <v>161125</v>
      </c>
      <c r="E23" s="284">
        <v>0.16350000000000001</v>
      </c>
    </row>
    <row r="24" spans="2:6" ht="15.75" thickBot="1" x14ac:dyDescent="0.3">
      <c r="B24" s="70" t="s">
        <v>129</v>
      </c>
      <c r="C24" s="71">
        <v>10614</v>
      </c>
      <c r="D24" s="71">
        <v>10258</v>
      </c>
      <c r="E24" s="284">
        <v>3.4700000000000002E-2</v>
      </c>
    </row>
    <row r="25" spans="2:6" ht="15.75" thickBot="1" x14ac:dyDescent="0.3">
      <c r="B25" s="495" t="s">
        <v>491</v>
      </c>
      <c r="C25" s="495"/>
      <c r="D25" s="495"/>
      <c r="E25" s="495"/>
    </row>
    <row r="26" spans="2:6" x14ac:dyDescent="0.25">
      <c r="B26" s="72" t="s">
        <v>495</v>
      </c>
      <c r="C26" s="156">
        <v>40034</v>
      </c>
      <c r="D26" s="156">
        <v>35388</v>
      </c>
      <c r="E26" s="284">
        <v>0.1313</v>
      </c>
    </row>
    <row r="27" spans="2:6" x14ac:dyDescent="0.25">
      <c r="B27" s="70" t="s">
        <v>492</v>
      </c>
      <c r="C27" s="156">
        <v>56843</v>
      </c>
      <c r="D27" s="156">
        <v>48488</v>
      </c>
      <c r="E27" s="284">
        <v>0.17230000000000001</v>
      </c>
    </row>
    <row r="28" spans="2:6" x14ac:dyDescent="0.25">
      <c r="B28" s="70" t="s">
        <v>493</v>
      </c>
      <c r="C28" s="157">
        <v>13.41</v>
      </c>
      <c r="D28" s="157">
        <v>14.74</v>
      </c>
      <c r="E28" s="284" t="s">
        <v>630</v>
      </c>
      <c r="F28" s="306"/>
    </row>
    <row r="29" spans="2:6" ht="15.75" thickBot="1" x14ac:dyDescent="0.3">
      <c r="B29" s="74" t="s">
        <v>494</v>
      </c>
      <c r="C29" s="158">
        <v>10.1</v>
      </c>
      <c r="D29" s="158">
        <v>11.23</v>
      </c>
      <c r="E29" s="285" t="s">
        <v>631</v>
      </c>
      <c r="F29" s="306"/>
    </row>
    <row r="30" spans="2:6" x14ac:dyDescent="0.25">
      <c r="B30" s="70"/>
      <c r="C30" s="67"/>
      <c r="D30" s="67"/>
      <c r="E30" s="73"/>
    </row>
    <row r="31" spans="2:6" x14ac:dyDescent="0.25">
      <c r="B31" s="494" t="s">
        <v>543</v>
      </c>
      <c r="C31" s="494"/>
      <c r="D31" s="494"/>
      <c r="E31" s="494"/>
    </row>
    <row r="32" spans="2:6" x14ac:dyDescent="0.25">
      <c r="B32" s="494" t="s">
        <v>542</v>
      </c>
      <c r="C32" s="494"/>
      <c r="D32" s="494"/>
      <c r="E32" s="494"/>
    </row>
    <row r="33" spans="2:5" x14ac:dyDescent="0.25">
      <c r="B33" s="494" t="s">
        <v>544</v>
      </c>
      <c r="C33" s="494"/>
      <c r="D33" s="494"/>
      <c r="E33" s="494"/>
    </row>
  </sheetData>
  <mergeCells count="7">
    <mergeCell ref="B31:E31"/>
    <mergeCell ref="B32:E32"/>
    <mergeCell ref="B33:E33"/>
    <mergeCell ref="B11:E11"/>
    <mergeCell ref="B16:E16"/>
    <mergeCell ref="B21:E21"/>
    <mergeCell ref="B25:E25"/>
  </mergeCells>
  <pageMargins left="0.511811024" right="0.511811024" top="0.78740157499999996" bottom="0.78740157499999996" header="0.31496062000000002" footer="0.31496062000000002"/>
  <pageSetup paperSize="9" orientation="portrait" r:id="rId1"/>
  <headerFooter>
    <oddFooter>&amp;R_x000D_&amp;1#&amp;"Calibri"&amp;10&amp;K000000 Classificação: Público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"/>
  <dimension ref="A1:H107"/>
  <sheetViews>
    <sheetView showGridLines="0" showRowColHeaders="0" topLeftCell="A62" zoomScale="85" zoomScaleNormal="85" workbookViewId="0">
      <selection activeCell="K46" sqref="K46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23.5703125" defaultRowHeight="15.75" x14ac:dyDescent="0.25"/>
  <cols>
    <col min="1" max="1" width="5.7109375" style="6" customWidth="1"/>
    <col min="2" max="2" width="34" style="12" bestFit="1" customWidth="1"/>
    <col min="3" max="3" width="21.28515625" style="11" customWidth="1"/>
    <col min="4" max="4" width="19.85546875" style="10" customWidth="1"/>
    <col min="5" max="5" width="20.7109375" style="9" customWidth="1"/>
    <col min="6" max="6" width="25.5703125" style="8" customWidth="1"/>
    <col min="7" max="7" width="13.42578125" style="8" customWidth="1"/>
    <col min="8" max="8" width="29" style="7" bestFit="1" customWidth="1"/>
    <col min="9" max="16384" width="23.5703125" style="6"/>
  </cols>
  <sheetData>
    <row r="1" spans="1:8" ht="15.75" customHeight="1" x14ac:dyDescent="0.25">
      <c r="A1"/>
      <c r="B1" s="101"/>
      <c r="C1" s="13"/>
      <c r="D1" s="13"/>
      <c r="E1" s="13"/>
      <c r="F1" s="13"/>
      <c r="G1" s="13"/>
      <c r="H1" s="13"/>
    </row>
    <row r="2" spans="1:8" ht="15.75" customHeight="1" x14ac:dyDescent="0.25">
      <c r="A2"/>
      <c r="B2" s="13"/>
      <c r="C2" s="13"/>
      <c r="D2" s="13"/>
      <c r="E2" s="13"/>
      <c r="F2" s="13"/>
      <c r="G2" s="13"/>
      <c r="H2" s="13"/>
    </row>
    <row r="3" spans="1:8" ht="15.75" customHeight="1" x14ac:dyDescent="0.25">
      <c r="A3"/>
      <c r="B3" s="13"/>
      <c r="C3" s="13"/>
      <c r="D3" s="13"/>
      <c r="E3" s="13"/>
      <c r="F3" s="13"/>
      <c r="G3" s="13"/>
      <c r="H3" s="13"/>
    </row>
    <row r="4" spans="1:8" ht="15.75" customHeight="1" x14ac:dyDescent="0.25">
      <c r="A4"/>
      <c r="B4" s="13"/>
      <c r="C4" s="13"/>
      <c r="D4" s="13"/>
      <c r="E4" s="13"/>
      <c r="F4" s="13"/>
      <c r="G4" s="13"/>
      <c r="H4" s="13"/>
    </row>
    <row r="5" spans="1:8" ht="15.75" customHeight="1" x14ac:dyDescent="0.25">
      <c r="A5"/>
      <c r="B5" s="13"/>
      <c r="C5" s="13"/>
      <c r="D5" s="13"/>
      <c r="E5" s="13"/>
      <c r="F5" s="13"/>
      <c r="G5" s="13"/>
      <c r="H5" s="13"/>
    </row>
    <row r="6" spans="1:8" ht="15.75" customHeight="1" x14ac:dyDescent="0.25">
      <c r="A6"/>
      <c r="B6" s="13"/>
      <c r="C6" s="13"/>
      <c r="D6" s="13"/>
      <c r="E6" s="13"/>
      <c r="F6" s="13"/>
      <c r="G6" s="13"/>
      <c r="H6" s="13"/>
    </row>
    <row r="7" spans="1:8" ht="15.75" customHeight="1" x14ac:dyDescent="0.25">
      <c r="A7"/>
      <c r="B7" s="13"/>
      <c r="C7" s="13"/>
      <c r="D7" s="13"/>
      <c r="E7" s="13"/>
      <c r="F7" s="13"/>
      <c r="G7" s="13"/>
      <c r="H7" s="13"/>
    </row>
    <row r="8" spans="1:8" ht="15.75" customHeight="1" x14ac:dyDescent="0.25">
      <c r="A8"/>
      <c r="B8" s="13"/>
      <c r="C8" s="13"/>
      <c r="D8" s="13"/>
      <c r="E8" s="13"/>
      <c r="F8" s="13"/>
      <c r="G8" s="13"/>
      <c r="H8" s="13"/>
    </row>
    <row r="9" spans="1:8" ht="17.25" customHeight="1" x14ac:dyDescent="0.25">
      <c r="A9"/>
      <c r="B9" s="14"/>
      <c r="C9" s="14"/>
      <c r="D9" s="14"/>
      <c r="E9" s="14"/>
      <c r="F9" s="14"/>
      <c r="G9" s="14"/>
      <c r="H9" s="13"/>
    </row>
    <row r="10" spans="1:8" ht="37.5" customHeight="1" x14ac:dyDescent="0.25">
      <c r="A10" s="15"/>
      <c r="B10" s="449" t="s">
        <v>463</v>
      </c>
      <c r="C10" s="451" t="s">
        <v>461</v>
      </c>
      <c r="D10" s="450" t="s">
        <v>462</v>
      </c>
      <c r="E10" s="450" t="s">
        <v>480</v>
      </c>
      <c r="F10" s="450" t="s">
        <v>464</v>
      </c>
      <c r="G10" s="450" t="s">
        <v>465</v>
      </c>
      <c r="H10" s="450" t="s">
        <v>466</v>
      </c>
    </row>
    <row r="11" spans="1:8" x14ac:dyDescent="0.25">
      <c r="A11" s="15"/>
      <c r="B11" s="449"/>
      <c r="C11" s="451"/>
      <c r="D11" s="450"/>
      <c r="E11" s="450"/>
      <c r="F11" s="450"/>
      <c r="G11" s="450"/>
      <c r="H11" s="450"/>
    </row>
    <row r="12" spans="1:8" ht="19.5" customHeight="1" thickBot="1" x14ac:dyDescent="0.3">
      <c r="A12" s="15"/>
      <c r="B12" s="146" t="s">
        <v>33</v>
      </c>
      <c r="C12" s="146" t="s">
        <v>34</v>
      </c>
      <c r="D12" s="217">
        <v>1192</v>
      </c>
      <c r="E12" s="217">
        <v>474.8</v>
      </c>
      <c r="F12" s="359">
        <v>46534</v>
      </c>
      <c r="G12" s="149" t="s">
        <v>35</v>
      </c>
      <c r="H12" s="150">
        <v>1</v>
      </c>
    </row>
    <row r="13" spans="1:8" ht="19.5" customHeight="1" thickBot="1" x14ac:dyDescent="0.3">
      <c r="A13" s="15"/>
      <c r="B13" s="146" t="s">
        <v>36</v>
      </c>
      <c r="C13" s="146" t="s">
        <v>34</v>
      </c>
      <c r="D13" s="218">
        <v>510</v>
      </c>
      <c r="E13" s="218">
        <v>256.60000000000002</v>
      </c>
      <c r="F13" s="360">
        <v>46613</v>
      </c>
      <c r="G13" s="152" t="s">
        <v>35</v>
      </c>
      <c r="H13" s="150">
        <v>1</v>
      </c>
    </row>
    <row r="14" spans="1:8" ht="19.5" customHeight="1" thickBot="1" x14ac:dyDescent="0.3">
      <c r="A14" s="15"/>
      <c r="B14" s="146" t="s">
        <v>37</v>
      </c>
      <c r="C14" s="146" t="s">
        <v>34</v>
      </c>
      <c r="D14" s="217">
        <v>399</v>
      </c>
      <c r="E14" s="217">
        <v>197.9</v>
      </c>
      <c r="F14" s="359">
        <v>51437</v>
      </c>
      <c r="G14" s="149" t="s">
        <v>35</v>
      </c>
      <c r="H14" s="150">
        <v>1</v>
      </c>
    </row>
    <row r="15" spans="1:8" ht="19.5" customHeight="1" thickBot="1" x14ac:dyDescent="0.3">
      <c r="A15" s="15"/>
      <c r="B15" s="146" t="s">
        <v>38</v>
      </c>
      <c r="C15" s="146" t="s">
        <v>34</v>
      </c>
      <c r="D15" s="218">
        <v>396</v>
      </c>
      <c r="E15" s="218">
        <v>227.1</v>
      </c>
      <c r="F15" s="360">
        <v>55890</v>
      </c>
      <c r="G15" s="152" t="s">
        <v>35</v>
      </c>
      <c r="H15" s="150">
        <v>1</v>
      </c>
    </row>
    <row r="16" spans="1:8" ht="19.5" customHeight="1" thickBot="1" x14ac:dyDescent="0.3">
      <c r="A16" s="15"/>
      <c r="B16" s="146" t="s">
        <v>39</v>
      </c>
      <c r="C16" s="146" t="s">
        <v>34</v>
      </c>
      <c r="D16" s="217">
        <v>102</v>
      </c>
      <c r="E16" s="217">
        <v>73.8</v>
      </c>
      <c r="F16" s="359">
        <v>55890</v>
      </c>
      <c r="G16" s="149" t="s">
        <v>35</v>
      </c>
      <c r="H16" s="150">
        <v>1</v>
      </c>
    </row>
    <row r="17" spans="1:8" ht="19.5" customHeight="1" thickBot="1" x14ac:dyDescent="0.3">
      <c r="A17" s="15"/>
      <c r="B17" s="146" t="s">
        <v>40</v>
      </c>
      <c r="C17" s="146" t="s">
        <v>34</v>
      </c>
      <c r="D17" s="217">
        <v>85</v>
      </c>
      <c r="E17" s="217">
        <v>25</v>
      </c>
      <c r="F17" s="359">
        <v>57573</v>
      </c>
      <c r="G17" s="149" t="s">
        <v>41</v>
      </c>
      <c r="H17" s="150">
        <v>1</v>
      </c>
    </row>
    <row r="18" spans="1:8" ht="19.5" customHeight="1" thickBot="1" x14ac:dyDescent="0.3">
      <c r="A18" s="15"/>
      <c r="B18" s="146" t="s">
        <v>42</v>
      </c>
      <c r="C18" s="146" t="s">
        <v>43</v>
      </c>
      <c r="D18" s="218">
        <v>78</v>
      </c>
      <c r="E18" s="218">
        <v>54.4</v>
      </c>
      <c r="F18" s="360">
        <v>46264</v>
      </c>
      <c r="G18" s="152" t="s">
        <v>35</v>
      </c>
      <c r="H18" s="150">
        <v>1</v>
      </c>
    </row>
    <row r="19" spans="1:8" ht="19.5" customHeight="1" thickBot="1" x14ac:dyDescent="0.3">
      <c r="A19" s="15"/>
      <c r="B19" s="146" t="s">
        <v>44</v>
      </c>
      <c r="C19" s="146" t="s">
        <v>34</v>
      </c>
      <c r="D19" s="218">
        <v>70</v>
      </c>
      <c r="E19" s="218">
        <v>20</v>
      </c>
      <c r="F19" s="360">
        <v>57755</v>
      </c>
      <c r="G19" s="152" t="s">
        <v>41</v>
      </c>
      <c r="H19" s="150">
        <v>1</v>
      </c>
    </row>
    <row r="20" spans="1:8" ht="19.5" customHeight="1" thickBot="1" x14ac:dyDescent="0.3">
      <c r="A20" s="15"/>
      <c r="B20" s="146" t="s">
        <v>45</v>
      </c>
      <c r="C20" s="146" t="s">
        <v>46</v>
      </c>
      <c r="D20" s="217">
        <v>55</v>
      </c>
      <c r="E20" s="217">
        <v>27.7</v>
      </c>
      <c r="F20" s="359">
        <v>49659</v>
      </c>
      <c r="G20" s="149" t="s">
        <v>35</v>
      </c>
      <c r="H20" s="150">
        <v>1</v>
      </c>
    </row>
    <row r="21" spans="1:8" ht="19.5" customHeight="1" thickBot="1" x14ac:dyDescent="0.3">
      <c r="A21" s="15"/>
      <c r="B21" s="146" t="s">
        <v>47</v>
      </c>
      <c r="C21" s="146" t="s">
        <v>48</v>
      </c>
      <c r="D21" s="218">
        <v>52</v>
      </c>
      <c r="E21" s="218">
        <v>26.6</v>
      </c>
      <c r="F21" s="360">
        <v>55890</v>
      </c>
      <c r="G21" s="152" t="s">
        <v>35</v>
      </c>
      <c r="H21" s="150">
        <v>1</v>
      </c>
    </row>
    <row r="22" spans="1:8" ht="19.5" customHeight="1" thickBot="1" x14ac:dyDescent="0.3">
      <c r="A22" s="15"/>
      <c r="B22" s="146" t="s">
        <v>49</v>
      </c>
      <c r="C22" s="146" t="s">
        <v>50</v>
      </c>
      <c r="D22" s="217">
        <v>46</v>
      </c>
      <c r="E22" s="217">
        <v>21.6</v>
      </c>
      <c r="F22" s="359">
        <v>55890</v>
      </c>
      <c r="G22" s="149" t="s">
        <v>35</v>
      </c>
      <c r="H22" s="150">
        <v>1</v>
      </c>
    </row>
    <row r="23" spans="1:8" ht="19.5" customHeight="1" thickBot="1" x14ac:dyDescent="0.3">
      <c r="A23" s="15"/>
      <c r="B23" s="146" t="s">
        <v>51</v>
      </c>
      <c r="C23" s="146" t="s">
        <v>34</v>
      </c>
      <c r="D23" s="218">
        <v>42</v>
      </c>
      <c r="E23" s="218">
        <v>18.41</v>
      </c>
      <c r="F23" s="360">
        <v>48208</v>
      </c>
      <c r="G23" s="152" t="s">
        <v>52</v>
      </c>
      <c r="H23" s="150">
        <v>1</v>
      </c>
    </row>
    <row r="24" spans="1:8" ht="19.5" customHeight="1" thickBot="1" x14ac:dyDescent="0.3">
      <c r="A24" s="15"/>
      <c r="B24" s="146" t="s">
        <v>53</v>
      </c>
      <c r="C24" s="146" t="s">
        <v>34</v>
      </c>
      <c r="D24" s="218">
        <v>30</v>
      </c>
      <c r="E24" s="218">
        <v>16.809999999999999</v>
      </c>
      <c r="F24" s="360">
        <v>55671</v>
      </c>
      <c r="G24" s="152" t="s">
        <v>54</v>
      </c>
      <c r="H24" s="150">
        <v>1</v>
      </c>
    </row>
    <row r="25" spans="1:8" ht="19.5" customHeight="1" thickBot="1" x14ac:dyDescent="0.3">
      <c r="A25" s="15"/>
      <c r="B25" s="146" t="s">
        <v>55</v>
      </c>
      <c r="C25" s="146" t="s">
        <v>34</v>
      </c>
      <c r="D25" s="218">
        <v>28.8</v>
      </c>
      <c r="E25" s="218">
        <v>8.39</v>
      </c>
      <c r="F25" s="360">
        <v>48481</v>
      </c>
      <c r="G25" s="152" t="s">
        <v>52</v>
      </c>
      <c r="H25" s="150">
        <v>1</v>
      </c>
    </row>
    <row r="26" spans="1:8" ht="19.5" customHeight="1" thickBot="1" x14ac:dyDescent="0.3">
      <c r="A26" s="15"/>
      <c r="B26" s="146" t="s">
        <v>56</v>
      </c>
      <c r="C26" s="146" t="s">
        <v>57</v>
      </c>
      <c r="D26" s="217">
        <v>23</v>
      </c>
      <c r="E26" s="217">
        <v>13.91</v>
      </c>
      <c r="F26" s="359">
        <v>51761</v>
      </c>
      <c r="G26" s="149" t="s">
        <v>54</v>
      </c>
      <c r="H26" s="150">
        <v>1</v>
      </c>
    </row>
    <row r="27" spans="1:8" ht="19.5" customHeight="1" thickBot="1" x14ac:dyDescent="0.3">
      <c r="A27" s="15"/>
      <c r="B27" s="146" t="s">
        <v>71</v>
      </c>
      <c r="C27" s="147" t="s">
        <v>72</v>
      </c>
      <c r="D27" s="151">
        <v>20</v>
      </c>
      <c r="E27" s="151">
        <v>11.9</v>
      </c>
      <c r="F27" s="360">
        <v>49288</v>
      </c>
      <c r="G27" s="149" t="s">
        <v>54</v>
      </c>
      <c r="H27" s="150">
        <v>1</v>
      </c>
    </row>
    <row r="28" spans="1:8" ht="19.5" customHeight="1" thickBot="1" x14ac:dyDescent="0.3">
      <c r="A28" s="15"/>
      <c r="B28" s="146" t="s">
        <v>570</v>
      </c>
      <c r="C28" s="146" t="s">
        <v>58</v>
      </c>
      <c r="D28" s="218">
        <v>18.012</v>
      </c>
      <c r="E28" s="151">
        <v>13.53</v>
      </c>
      <c r="F28" s="360">
        <v>55890</v>
      </c>
      <c r="G28" s="152" t="s">
        <v>35</v>
      </c>
      <c r="H28" s="150">
        <v>1</v>
      </c>
    </row>
    <row r="29" spans="1:8" ht="19.5" customHeight="1" thickBot="1" x14ac:dyDescent="0.3">
      <c r="A29" s="15"/>
      <c r="B29" s="146" t="s">
        <v>59</v>
      </c>
      <c r="C29" s="146" t="s">
        <v>60</v>
      </c>
      <c r="D29" s="217">
        <v>14</v>
      </c>
      <c r="E29" s="217">
        <v>6.68</v>
      </c>
      <c r="F29" s="359">
        <v>55890</v>
      </c>
      <c r="G29" s="149" t="s">
        <v>35</v>
      </c>
      <c r="H29" s="150">
        <v>1</v>
      </c>
    </row>
    <row r="30" spans="1:8" ht="19.5" customHeight="1" thickBot="1" x14ac:dyDescent="0.3">
      <c r="A30" s="15"/>
      <c r="B30" s="146" t="s">
        <v>61</v>
      </c>
      <c r="C30" s="146" t="s">
        <v>62</v>
      </c>
      <c r="D30" s="217">
        <v>9.4</v>
      </c>
      <c r="E30" s="148">
        <v>6.18</v>
      </c>
      <c r="F30" s="359">
        <v>55890</v>
      </c>
      <c r="G30" s="149" t="s">
        <v>35</v>
      </c>
      <c r="H30" s="150">
        <v>1</v>
      </c>
    </row>
    <row r="31" spans="1:8" ht="19.5" customHeight="1" thickBot="1" x14ac:dyDescent="0.3">
      <c r="A31" s="15"/>
      <c r="B31" s="146" t="s">
        <v>63</v>
      </c>
      <c r="C31" s="146" t="s">
        <v>62</v>
      </c>
      <c r="D31" s="218">
        <v>8.5</v>
      </c>
      <c r="E31" s="218">
        <v>3.39</v>
      </c>
      <c r="F31" s="360">
        <v>53671</v>
      </c>
      <c r="G31" s="152" t="s">
        <v>35</v>
      </c>
      <c r="H31" s="150">
        <v>1</v>
      </c>
    </row>
    <row r="32" spans="1:8" ht="19.5" customHeight="1" thickBot="1" x14ac:dyDescent="0.3">
      <c r="A32" s="15"/>
      <c r="B32" s="146" t="s">
        <v>64</v>
      </c>
      <c r="C32" s="146" t="s">
        <v>58</v>
      </c>
      <c r="D32" s="218">
        <v>8.4</v>
      </c>
      <c r="E32" s="151">
        <v>5.2</v>
      </c>
      <c r="F32" s="360">
        <v>55890</v>
      </c>
      <c r="G32" s="152" t="s">
        <v>35</v>
      </c>
      <c r="H32" s="150">
        <v>1</v>
      </c>
    </row>
    <row r="33" spans="1:8" ht="19.5" customHeight="1" thickBot="1" x14ac:dyDescent="0.3">
      <c r="A33" s="15"/>
      <c r="B33" s="146" t="s">
        <v>74</v>
      </c>
      <c r="C33" s="146" t="s">
        <v>60</v>
      </c>
      <c r="D33" s="218">
        <v>7.2</v>
      </c>
      <c r="E33" s="151">
        <v>2.69</v>
      </c>
      <c r="F33" s="360">
        <v>55890</v>
      </c>
      <c r="G33" s="152" t="s">
        <v>35</v>
      </c>
      <c r="H33" s="150">
        <v>1</v>
      </c>
    </row>
    <row r="34" spans="1:8" ht="16.5" thickBot="1" x14ac:dyDescent="0.3">
      <c r="A34" s="15"/>
      <c r="B34" s="146" t="s">
        <v>75</v>
      </c>
      <c r="C34" s="147" t="s">
        <v>62</v>
      </c>
      <c r="D34" s="151">
        <v>6.97</v>
      </c>
      <c r="E34" s="151">
        <v>3.19</v>
      </c>
      <c r="F34" s="360">
        <v>53805</v>
      </c>
      <c r="G34" s="149" t="s">
        <v>35</v>
      </c>
      <c r="H34" s="150">
        <v>1</v>
      </c>
    </row>
    <row r="35" spans="1:8" ht="19.5" customHeight="1" thickBot="1" x14ac:dyDescent="0.3">
      <c r="A35" s="15"/>
      <c r="B35" s="146" t="s">
        <v>76</v>
      </c>
      <c r="C35" s="147" t="s">
        <v>62</v>
      </c>
      <c r="D35" s="148">
        <v>6.47</v>
      </c>
      <c r="E35" s="148">
        <v>4.66</v>
      </c>
      <c r="F35" s="359">
        <v>53805</v>
      </c>
      <c r="G35" s="149" t="s">
        <v>35</v>
      </c>
      <c r="H35" s="150">
        <v>1</v>
      </c>
    </row>
    <row r="36" spans="1:8" ht="19.5" customHeight="1" thickBot="1" x14ac:dyDescent="0.3">
      <c r="A36" s="15"/>
      <c r="B36" s="146" t="s">
        <v>77</v>
      </c>
      <c r="C36" s="310" t="s">
        <v>58</v>
      </c>
      <c r="D36" s="311">
        <v>5.04</v>
      </c>
      <c r="E36" s="311">
        <v>3.26</v>
      </c>
      <c r="F36" s="359">
        <v>53797</v>
      </c>
      <c r="G36" s="312" t="s">
        <v>35</v>
      </c>
      <c r="H36" s="301">
        <v>1</v>
      </c>
    </row>
    <row r="37" spans="1:8" ht="19.5" customHeight="1" thickBot="1" x14ac:dyDescent="0.3">
      <c r="A37" s="15"/>
      <c r="B37" s="146" t="s">
        <v>78</v>
      </c>
      <c r="C37" s="147" t="s">
        <v>34</v>
      </c>
      <c r="D37" s="148">
        <v>4.28</v>
      </c>
      <c r="E37" s="148">
        <v>1.9</v>
      </c>
      <c r="F37" s="359" t="s">
        <v>580</v>
      </c>
      <c r="G37" s="149" t="s">
        <v>54</v>
      </c>
      <c r="H37" s="150">
        <v>1</v>
      </c>
    </row>
    <row r="38" spans="1:8" ht="19.5" customHeight="1" thickBot="1" x14ac:dyDescent="0.3">
      <c r="A38" s="15"/>
      <c r="B38" s="146" t="s">
        <v>79</v>
      </c>
      <c r="C38" s="147" t="s">
        <v>58</v>
      </c>
      <c r="D38" s="148">
        <v>4.08</v>
      </c>
      <c r="E38" s="148">
        <v>2.36</v>
      </c>
      <c r="F38" s="359">
        <v>55890</v>
      </c>
      <c r="G38" s="149" t="s">
        <v>35</v>
      </c>
      <c r="H38" s="150">
        <v>1</v>
      </c>
    </row>
    <row r="39" spans="1:8" s="145" customFormat="1" ht="19.5" customHeight="1" thickBot="1" x14ac:dyDescent="0.3">
      <c r="A39" s="15"/>
      <c r="B39" s="146" t="s">
        <v>80</v>
      </c>
      <c r="C39" s="147" t="s">
        <v>62</v>
      </c>
      <c r="D39" s="148">
        <v>2.41</v>
      </c>
      <c r="E39" s="148">
        <v>1.03</v>
      </c>
      <c r="F39" s="359">
        <v>54991</v>
      </c>
      <c r="G39" s="149" t="s">
        <v>35</v>
      </c>
      <c r="H39" s="150">
        <v>1</v>
      </c>
    </row>
    <row r="40" spans="1:8" ht="19.5" customHeight="1" thickBot="1" x14ac:dyDescent="0.3">
      <c r="A40" s="15"/>
      <c r="B40" s="146" t="s">
        <v>81</v>
      </c>
      <c r="C40" s="147" t="s">
        <v>34</v>
      </c>
      <c r="D40" s="151">
        <v>1.4184000000000001</v>
      </c>
      <c r="E40" s="151">
        <v>0.18</v>
      </c>
      <c r="F40" s="359" t="s">
        <v>579</v>
      </c>
      <c r="G40" s="149" t="s">
        <v>41</v>
      </c>
      <c r="H40" s="150">
        <v>1</v>
      </c>
    </row>
    <row r="41" spans="1:8" ht="19.5" customHeight="1" thickBot="1" x14ac:dyDescent="0.3">
      <c r="A41" s="15"/>
      <c r="B41" s="146" t="s">
        <v>66</v>
      </c>
      <c r="C41" s="147" t="s">
        <v>571</v>
      </c>
      <c r="D41" s="148">
        <v>1312.9975093769999</v>
      </c>
      <c r="E41" s="148">
        <v>534.28819150000004</v>
      </c>
      <c r="F41" s="359">
        <v>53521</v>
      </c>
      <c r="G41" s="149" t="s">
        <v>35</v>
      </c>
      <c r="H41" s="150">
        <v>0.11688649999999999</v>
      </c>
    </row>
    <row r="42" spans="1:8" ht="19.5" customHeight="1" thickBot="1" x14ac:dyDescent="0.3">
      <c r="A42" s="15"/>
      <c r="B42" s="146" t="s">
        <v>65</v>
      </c>
      <c r="C42" s="147" t="s">
        <v>34</v>
      </c>
      <c r="D42" s="148">
        <v>86.625</v>
      </c>
      <c r="E42" s="217">
        <v>53.294999999999995</v>
      </c>
      <c r="F42" s="359">
        <v>51678</v>
      </c>
      <c r="G42" s="149" t="s">
        <v>35</v>
      </c>
      <c r="H42" s="150">
        <v>0.82499999999999996</v>
      </c>
    </row>
    <row r="43" spans="1:8" ht="16.5" thickBot="1" x14ac:dyDescent="0.3">
      <c r="B43" s="146" t="s">
        <v>67</v>
      </c>
      <c r="C43" s="147" t="s">
        <v>68</v>
      </c>
      <c r="D43" s="148">
        <v>13.23</v>
      </c>
      <c r="E43" s="217">
        <v>8.0213000000000001</v>
      </c>
      <c r="F43" s="359">
        <v>53329</v>
      </c>
      <c r="G43" s="149" t="s">
        <v>54</v>
      </c>
      <c r="H43" s="150">
        <v>0.49</v>
      </c>
    </row>
    <row r="44" spans="1:8" ht="16.5" thickBot="1" x14ac:dyDescent="0.3">
      <c r="B44" s="146" t="s">
        <v>69</v>
      </c>
      <c r="C44" s="147" t="s">
        <v>70</v>
      </c>
      <c r="D44" s="148">
        <v>12.25</v>
      </c>
      <c r="E44" s="217">
        <v>9.569700000000001</v>
      </c>
      <c r="F44" s="359">
        <v>48954</v>
      </c>
      <c r="G44" s="149" t="s">
        <v>54</v>
      </c>
      <c r="H44" s="150">
        <v>0.49</v>
      </c>
    </row>
    <row r="45" spans="1:8" ht="16.5" thickBot="1" x14ac:dyDescent="0.3">
      <c r="B45" s="146" t="s">
        <v>85</v>
      </c>
      <c r="C45" s="147" t="s">
        <v>83</v>
      </c>
      <c r="D45" s="148">
        <v>6.8599999999999994</v>
      </c>
      <c r="E45" s="148">
        <v>3.4985999999999997</v>
      </c>
      <c r="F45" s="359">
        <v>48595</v>
      </c>
      <c r="G45" s="149" t="s">
        <v>54</v>
      </c>
      <c r="H45" s="150">
        <v>0.48999999999999994</v>
      </c>
    </row>
    <row r="46" spans="1:8" ht="16.5" thickBot="1" x14ac:dyDescent="0.3">
      <c r="B46" s="146" t="s">
        <v>86</v>
      </c>
      <c r="C46" s="147" t="s">
        <v>83</v>
      </c>
      <c r="D46" s="151">
        <v>5.88</v>
      </c>
      <c r="E46" s="151">
        <v>3.1898999999999997</v>
      </c>
      <c r="F46" s="359">
        <v>48571</v>
      </c>
      <c r="G46" s="149" t="s">
        <v>54</v>
      </c>
      <c r="H46" s="150">
        <v>0.49</v>
      </c>
    </row>
    <row r="47" spans="1:8" ht="16.5" thickBot="1" x14ac:dyDescent="0.3">
      <c r="B47" s="146" t="s">
        <v>82</v>
      </c>
      <c r="C47" s="147" t="s">
        <v>83</v>
      </c>
      <c r="D47" s="148">
        <v>4.41</v>
      </c>
      <c r="E47" s="148">
        <v>2.2833999999999999</v>
      </c>
      <c r="F47" s="359">
        <v>48231</v>
      </c>
      <c r="G47" s="149" t="s">
        <v>54</v>
      </c>
      <c r="H47" s="150">
        <v>0.49</v>
      </c>
    </row>
    <row r="48" spans="1:8" ht="16.5" thickBot="1" x14ac:dyDescent="0.3">
      <c r="B48" s="146" t="s">
        <v>84</v>
      </c>
      <c r="C48" s="147" t="s">
        <v>83</v>
      </c>
      <c r="D48" s="151">
        <v>4.41</v>
      </c>
      <c r="E48" s="151">
        <v>2.4451000000000001</v>
      </c>
      <c r="F48" s="359">
        <v>48526</v>
      </c>
      <c r="G48" s="149" t="s">
        <v>54</v>
      </c>
      <c r="H48" s="150">
        <v>0.49</v>
      </c>
    </row>
    <row r="49" spans="2:8" ht="16.5" thickBot="1" x14ac:dyDescent="0.3">
      <c r="B49" s="154" t="s">
        <v>73</v>
      </c>
      <c r="C49" s="154"/>
      <c r="D49" s="219">
        <f>SUM(D12:D48)</f>
        <v>4671.6429093769984</v>
      </c>
      <c r="E49" s="219">
        <f>SUM(E12:E48)</f>
        <v>2145.7611915000002</v>
      </c>
      <c r="F49" s="155"/>
      <c r="G49" s="155"/>
      <c r="H49" s="155"/>
    </row>
    <row r="50" spans="2:8" ht="16.5" thickBot="1" x14ac:dyDescent="0.3">
      <c r="B50" s="146" t="s">
        <v>572</v>
      </c>
      <c r="C50" s="146" t="s">
        <v>573</v>
      </c>
      <c r="D50" s="148">
        <v>14.51</v>
      </c>
      <c r="E50" s="148">
        <v>3.5638951909110297</v>
      </c>
      <c r="F50" s="148"/>
      <c r="G50" s="149" t="s">
        <v>41</v>
      </c>
      <c r="H50" s="150">
        <v>1</v>
      </c>
    </row>
    <row r="51" spans="2:8" ht="16.5" thickBot="1" x14ac:dyDescent="0.3">
      <c r="B51" s="146" t="s">
        <v>574</v>
      </c>
      <c r="C51" s="146" t="s">
        <v>88</v>
      </c>
      <c r="D51" s="217">
        <v>113</v>
      </c>
      <c r="E51" s="217">
        <v>29.800329908675803</v>
      </c>
      <c r="F51" s="148"/>
      <c r="G51" s="149" t="s">
        <v>41</v>
      </c>
      <c r="H51" s="150">
        <v>1</v>
      </c>
    </row>
    <row r="52" spans="2:8" ht="16.5" thickBot="1" x14ac:dyDescent="0.3">
      <c r="B52" s="154" t="s">
        <v>1</v>
      </c>
      <c r="C52" s="154"/>
      <c r="D52" s="219">
        <f>SUM(D49:D51)</f>
        <v>4799.1529093769987</v>
      </c>
      <c r="E52" s="219">
        <f>SUM(E49:E51)</f>
        <v>2179.125416599587</v>
      </c>
      <c r="F52" s="155"/>
      <c r="G52" s="155"/>
      <c r="H52" s="155"/>
    </row>
    <row r="54" spans="2:8" x14ac:dyDescent="0.25">
      <c r="B54" s="220" t="s">
        <v>578</v>
      </c>
    </row>
    <row r="55" spans="2:8" x14ac:dyDescent="0.25">
      <c r="B55" s="79"/>
      <c r="C55" s="361"/>
    </row>
    <row r="56" spans="2:8" ht="15.75" customHeight="1" x14ac:dyDescent="0.25">
      <c r="B56" s="449" t="s">
        <v>463</v>
      </c>
      <c r="C56" s="451" t="s">
        <v>461</v>
      </c>
      <c r="D56" s="450" t="s">
        <v>462</v>
      </c>
      <c r="E56" s="450" t="s">
        <v>480</v>
      </c>
      <c r="F56" s="357" t="s">
        <v>465</v>
      </c>
      <c r="G56" s="450" t="s">
        <v>466</v>
      </c>
      <c r="H56"/>
    </row>
    <row r="57" spans="2:8" ht="15.75" customHeight="1" x14ac:dyDescent="0.25">
      <c r="B57" s="449"/>
      <c r="C57" s="451"/>
      <c r="D57" s="450"/>
      <c r="E57" s="450"/>
      <c r="F57" s="357"/>
      <c r="G57" s="450"/>
      <c r="H57"/>
    </row>
    <row r="58" spans="2:8" ht="17.25" customHeight="1" thickBot="1" x14ac:dyDescent="0.3">
      <c r="B58" s="146" t="s">
        <v>575</v>
      </c>
      <c r="C58" s="147" t="s">
        <v>34</v>
      </c>
      <c r="D58" s="398">
        <v>6.7549999999999999</v>
      </c>
      <c r="E58" s="398">
        <v>1.5974031113029454</v>
      </c>
      <c r="F58" s="149" t="s">
        <v>41</v>
      </c>
      <c r="G58" s="150">
        <v>1</v>
      </c>
      <c r="H58"/>
    </row>
    <row r="59" spans="2:8" ht="17.25" customHeight="1" thickBot="1" x14ac:dyDescent="0.3">
      <c r="B59" s="146" t="s">
        <v>576</v>
      </c>
      <c r="C59" s="147" t="s">
        <v>34</v>
      </c>
      <c r="D59" s="399">
        <v>6.7549999999999999</v>
      </c>
      <c r="E59" s="399">
        <v>1.5974031113029454</v>
      </c>
      <c r="F59" s="149" t="s">
        <v>41</v>
      </c>
      <c r="G59" s="150">
        <v>1</v>
      </c>
      <c r="H59"/>
    </row>
    <row r="60" spans="2:8" ht="17.25" customHeight="1" thickBot="1" x14ac:dyDescent="0.3">
      <c r="B60" s="146" t="s">
        <v>577</v>
      </c>
      <c r="C60" s="147" t="s">
        <v>34</v>
      </c>
      <c r="D60" s="399">
        <v>1</v>
      </c>
      <c r="E60" s="399">
        <v>0.36908896830513865</v>
      </c>
      <c r="F60" s="149" t="s">
        <v>41</v>
      </c>
      <c r="G60" s="150">
        <v>1</v>
      </c>
      <c r="H60"/>
    </row>
    <row r="61" spans="2:8" ht="16.5" thickBot="1" x14ac:dyDescent="0.3">
      <c r="B61" s="403" t="s">
        <v>481</v>
      </c>
      <c r="C61" s="403"/>
      <c r="D61" s="432">
        <f>SUM(D58:D60)</f>
        <v>14.51</v>
      </c>
      <c r="E61" s="433">
        <f>SUM(E58:E60)</f>
        <v>3.5638951909110297</v>
      </c>
      <c r="F61" s="155"/>
      <c r="G61" s="155"/>
      <c r="H61"/>
    </row>
    <row r="62" spans="2:8" x14ac:dyDescent="0.25">
      <c r="B62"/>
      <c r="C62"/>
      <c r="D62" s="254">
        <f>D61-D35</f>
        <v>8.0399999999999991</v>
      </c>
      <c r="E62" s="254">
        <f>E61-E35</f>
        <v>-1.0961048090889705</v>
      </c>
      <c r="F62"/>
      <c r="G62"/>
      <c r="H62"/>
    </row>
    <row r="63" spans="2:8" x14ac:dyDescent="0.25">
      <c r="B63"/>
      <c r="C63"/>
      <c r="D63"/>
      <c r="E63"/>
      <c r="F63"/>
      <c r="G63"/>
      <c r="H63"/>
    </row>
    <row r="64" spans="2:8" x14ac:dyDescent="0.25">
      <c r="B64"/>
      <c r="C64"/>
      <c r="D64"/>
      <c r="E64"/>
      <c r="F64"/>
      <c r="G64"/>
      <c r="H64"/>
    </row>
    <row r="65" spans="2:8" x14ac:dyDescent="0.25">
      <c r="B65" s="220" t="s">
        <v>87</v>
      </c>
      <c r="C65"/>
      <c r="D65"/>
      <c r="E65"/>
      <c r="F65"/>
      <c r="G65" s="6"/>
      <c r="H65" s="6"/>
    </row>
    <row r="66" spans="2:8" x14ac:dyDescent="0.25">
      <c r="B66" s="79"/>
      <c r="C66"/>
      <c r="D66"/>
      <c r="E66"/>
      <c r="F66"/>
      <c r="G66" s="6"/>
      <c r="H66" s="6"/>
    </row>
    <row r="67" spans="2:8" ht="15.75" customHeight="1" x14ac:dyDescent="0.25">
      <c r="B67" s="449" t="s">
        <v>463</v>
      </c>
      <c r="C67" s="451" t="s">
        <v>461</v>
      </c>
      <c r="D67" s="450" t="s">
        <v>462</v>
      </c>
      <c r="E67" s="450" t="s">
        <v>480</v>
      </c>
      <c r="F67" s="450" t="s">
        <v>466</v>
      </c>
      <c r="G67" s="450" t="s">
        <v>465</v>
      </c>
      <c r="H67"/>
    </row>
    <row r="68" spans="2:8" x14ac:dyDescent="0.25">
      <c r="B68" s="449"/>
      <c r="C68" s="451"/>
      <c r="D68" s="450"/>
      <c r="E68" s="450"/>
      <c r="F68" s="450"/>
      <c r="G68" s="450"/>
      <c r="H68"/>
    </row>
    <row r="69" spans="2:8" ht="16.5" thickBot="1" x14ac:dyDescent="0.3">
      <c r="B69" s="146" t="s">
        <v>109</v>
      </c>
      <c r="C69" s="147" t="s">
        <v>88</v>
      </c>
      <c r="D69" s="390">
        <v>5</v>
      </c>
      <c r="E69" s="390">
        <v>1.5055936073059362</v>
      </c>
      <c r="F69" s="153" t="s">
        <v>41</v>
      </c>
      <c r="G69" s="391">
        <v>1</v>
      </c>
      <c r="H69"/>
    </row>
    <row r="70" spans="2:8" ht="16.5" thickBot="1" x14ac:dyDescent="0.3">
      <c r="B70" s="146" t="s">
        <v>104</v>
      </c>
      <c r="C70" s="147" t="s">
        <v>88</v>
      </c>
      <c r="D70" s="390">
        <v>5</v>
      </c>
      <c r="E70" s="390">
        <v>1.4662100456621006</v>
      </c>
      <c r="F70" s="153" t="s">
        <v>41</v>
      </c>
      <c r="G70" s="391">
        <v>1</v>
      </c>
      <c r="H70"/>
    </row>
    <row r="71" spans="2:8" ht="16.5" thickBot="1" x14ac:dyDescent="0.3">
      <c r="B71" s="300" t="s">
        <v>103</v>
      </c>
      <c r="C71" s="147" t="s">
        <v>88</v>
      </c>
      <c r="D71" s="392">
        <v>5</v>
      </c>
      <c r="E71" s="390">
        <v>1.4325342465753426</v>
      </c>
      <c r="F71" s="153" t="s">
        <v>41</v>
      </c>
      <c r="G71" s="391">
        <v>1</v>
      </c>
      <c r="H71"/>
    </row>
    <row r="72" spans="2:8" ht="16.5" thickBot="1" x14ac:dyDescent="0.3">
      <c r="B72" s="146" t="s">
        <v>110</v>
      </c>
      <c r="C72" s="147" t="s">
        <v>88</v>
      </c>
      <c r="D72" s="390">
        <v>5</v>
      </c>
      <c r="E72" s="390">
        <v>1.4265981735159818</v>
      </c>
      <c r="F72" s="153" t="s">
        <v>41</v>
      </c>
      <c r="G72" s="391">
        <v>1</v>
      </c>
      <c r="H72"/>
    </row>
    <row r="73" spans="2:8" ht="16.5" thickBot="1" x14ac:dyDescent="0.3">
      <c r="B73" s="146" t="s">
        <v>564</v>
      </c>
      <c r="C73" s="147" t="s">
        <v>88</v>
      </c>
      <c r="D73" s="390">
        <v>5</v>
      </c>
      <c r="E73" s="390">
        <v>1.4227168949771689</v>
      </c>
      <c r="F73" s="153" t="s">
        <v>41</v>
      </c>
      <c r="G73" s="391">
        <v>1</v>
      </c>
      <c r="H73"/>
    </row>
    <row r="74" spans="2:8" ht="16.5" thickBot="1" x14ac:dyDescent="0.3">
      <c r="B74" s="300" t="s">
        <v>101</v>
      </c>
      <c r="C74" s="147" t="s">
        <v>88</v>
      </c>
      <c r="D74" s="392">
        <v>5</v>
      </c>
      <c r="E74" s="392">
        <v>1.4052511415525115</v>
      </c>
      <c r="F74" s="153" t="s">
        <v>41</v>
      </c>
      <c r="G74" s="391">
        <v>1</v>
      </c>
      <c r="H74"/>
    </row>
    <row r="75" spans="2:8" ht="16.5" thickBot="1" x14ac:dyDescent="0.3">
      <c r="B75" s="146" t="s">
        <v>94</v>
      </c>
      <c r="C75" s="147" t="s">
        <v>88</v>
      </c>
      <c r="D75" s="390">
        <v>5</v>
      </c>
      <c r="E75" s="390">
        <v>1.3853881278538813</v>
      </c>
      <c r="F75" s="153" t="s">
        <v>41</v>
      </c>
      <c r="G75" s="391">
        <v>1</v>
      </c>
      <c r="H75"/>
    </row>
    <row r="76" spans="2:8" ht="16.5" thickBot="1" x14ac:dyDescent="0.3">
      <c r="B76" s="146" t="s">
        <v>565</v>
      </c>
      <c r="C76" s="147" t="s">
        <v>88</v>
      </c>
      <c r="D76" s="390">
        <v>5</v>
      </c>
      <c r="E76" s="390">
        <v>1.3702054794520548</v>
      </c>
      <c r="F76" s="153" t="s">
        <v>41</v>
      </c>
      <c r="G76" s="391">
        <v>1</v>
      </c>
      <c r="H76"/>
    </row>
    <row r="77" spans="2:8" ht="16.5" thickBot="1" x14ac:dyDescent="0.3">
      <c r="B77" s="146" t="s">
        <v>89</v>
      </c>
      <c r="C77" s="147" t="s">
        <v>88</v>
      </c>
      <c r="D77" s="390">
        <v>5</v>
      </c>
      <c r="E77" s="390">
        <v>1.260958904109589</v>
      </c>
      <c r="F77" s="153" t="s">
        <v>41</v>
      </c>
      <c r="G77" s="391">
        <v>1</v>
      </c>
      <c r="H77"/>
    </row>
    <row r="78" spans="2:8" ht="16.5" thickBot="1" x14ac:dyDescent="0.3">
      <c r="B78" s="146" t="s">
        <v>112</v>
      </c>
      <c r="C78" s="147" t="s">
        <v>88</v>
      </c>
      <c r="D78" s="390">
        <v>5</v>
      </c>
      <c r="E78" s="390">
        <v>1.1568493150684931</v>
      </c>
      <c r="F78" s="153" t="s">
        <v>41</v>
      </c>
      <c r="G78" s="391">
        <v>1</v>
      </c>
      <c r="H78"/>
    </row>
    <row r="79" spans="2:8" ht="16.5" thickBot="1" x14ac:dyDescent="0.3">
      <c r="B79" s="146" t="s">
        <v>643</v>
      </c>
      <c r="C79" s="147" t="s">
        <v>88</v>
      </c>
      <c r="D79" s="390">
        <v>5</v>
      </c>
      <c r="E79" s="390">
        <v>1.1578767123287672</v>
      </c>
      <c r="F79" s="153" t="s">
        <v>41</v>
      </c>
      <c r="G79" s="391">
        <v>1</v>
      </c>
      <c r="H79"/>
    </row>
    <row r="80" spans="2:8" ht="16.5" thickBot="1" x14ac:dyDescent="0.3">
      <c r="B80" s="146" t="s">
        <v>566</v>
      </c>
      <c r="C80" s="147" t="s">
        <v>88</v>
      </c>
      <c r="D80" s="390">
        <v>5</v>
      </c>
      <c r="E80" s="390">
        <v>1.1212328767123287</v>
      </c>
      <c r="F80" s="153" t="s">
        <v>41</v>
      </c>
      <c r="G80" s="391">
        <v>1</v>
      </c>
      <c r="H80"/>
    </row>
    <row r="81" spans="2:8" ht="16.5" thickBot="1" x14ac:dyDescent="0.3">
      <c r="B81" s="146" t="s">
        <v>567</v>
      </c>
      <c r="C81" s="147" t="s">
        <v>88</v>
      </c>
      <c r="D81" s="390">
        <v>4</v>
      </c>
      <c r="E81" s="390">
        <v>1.0869863013698631</v>
      </c>
      <c r="F81" s="153" t="s">
        <v>41</v>
      </c>
      <c r="G81" s="391">
        <v>1</v>
      </c>
      <c r="H81"/>
    </row>
    <row r="82" spans="2:8" ht="16.5" thickBot="1" x14ac:dyDescent="0.3">
      <c r="B82" s="146" t="s">
        <v>106</v>
      </c>
      <c r="C82" s="147" t="s">
        <v>88</v>
      </c>
      <c r="D82" s="390">
        <v>3</v>
      </c>
      <c r="E82" s="390">
        <v>0.89075342465753427</v>
      </c>
      <c r="F82" s="153" t="s">
        <v>41</v>
      </c>
      <c r="G82" s="391">
        <v>1</v>
      </c>
      <c r="H82"/>
    </row>
    <row r="83" spans="2:8" ht="16.5" thickBot="1" x14ac:dyDescent="0.3">
      <c r="B83" s="146" t="s">
        <v>108</v>
      </c>
      <c r="C83" s="147" t="s">
        <v>88</v>
      </c>
      <c r="D83" s="390">
        <v>3</v>
      </c>
      <c r="E83" s="390">
        <v>0.71849315068493147</v>
      </c>
      <c r="F83" s="153" t="s">
        <v>41</v>
      </c>
      <c r="G83" s="391">
        <v>1</v>
      </c>
      <c r="H83"/>
    </row>
    <row r="84" spans="2:8" ht="16.5" thickBot="1" x14ac:dyDescent="0.3">
      <c r="B84" s="146" t="s">
        <v>107</v>
      </c>
      <c r="C84" s="147" t="s">
        <v>88</v>
      </c>
      <c r="D84" s="390">
        <v>2.5</v>
      </c>
      <c r="E84" s="390">
        <v>0.74212328767123292</v>
      </c>
      <c r="F84" s="153" t="s">
        <v>41</v>
      </c>
      <c r="G84" s="391">
        <v>1</v>
      </c>
      <c r="H84"/>
    </row>
    <row r="85" spans="2:8" ht="16.5" thickBot="1" x14ac:dyDescent="0.3">
      <c r="B85" s="146" t="s">
        <v>568</v>
      </c>
      <c r="C85" s="147" t="s">
        <v>88</v>
      </c>
      <c r="D85" s="390">
        <v>2.5</v>
      </c>
      <c r="E85" s="390">
        <v>0.73219178082191783</v>
      </c>
      <c r="F85" s="153" t="s">
        <v>41</v>
      </c>
      <c r="G85" s="391">
        <v>1</v>
      </c>
      <c r="H85"/>
    </row>
    <row r="86" spans="2:8" ht="16.5" thickBot="1" x14ac:dyDescent="0.3">
      <c r="B86" s="146" t="s">
        <v>90</v>
      </c>
      <c r="C86" s="147" t="s">
        <v>88</v>
      </c>
      <c r="D86" s="390">
        <v>2.5</v>
      </c>
      <c r="E86" s="390">
        <v>0.5961187214611875</v>
      </c>
      <c r="F86" s="153" t="s">
        <v>41</v>
      </c>
      <c r="G86" s="391">
        <v>1</v>
      </c>
      <c r="H86"/>
    </row>
    <row r="87" spans="2:8" ht="16.5" thickBot="1" x14ac:dyDescent="0.3">
      <c r="B87" s="300" t="s">
        <v>644</v>
      </c>
      <c r="C87" s="147" t="s">
        <v>88</v>
      </c>
      <c r="D87" s="392">
        <v>2.5</v>
      </c>
      <c r="E87" s="392">
        <v>0.71563926940639266</v>
      </c>
      <c r="F87" s="153" t="s">
        <v>41</v>
      </c>
      <c r="G87" s="391">
        <v>1</v>
      </c>
      <c r="H87"/>
    </row>
    <row r="88" spans="2:8" ht="16.5" thickBot="1" x14ac:dyDescent="0.3">
      <c r="B88" s="300" t="s">
        <v>645</v>
      </c>
      <c r="C88" s="147" t="s">
        <v>88</v>
      </c>
      <c r="D88" s="392">
        <v>2.5</v>
      </c>
      <c r="E88" s="392">
        <v>0.70662100456621002</v>
      </c>
      <c r="F88" s="153" t="s">
        <v>41</v>
      </c>
      <c r="G88" s="391">
        <v>1</v>
      </c>
      <c r="H88"/>
    </row>
    <row r="89" spans="2:8" ht="16.5" thickBot="1" x14ac:dyDescent="0.3">
      <c r="B89" s="300" t="s">
        <v>646</v>
      </c>
      <c r="C89" s="147" t="s">
        <v>88</v>
      </c>
      <c r="D89" s="392">
        <v>2.5</v>
      </c>
      <c r="E89" s="392">
        <v>0.70525114155251145</v>
      </c>
      <c r="F89" s="153" t="s">
        <v>41</v>
      </c>
      <c r="G89" s="391">
        <v>1</v>
      </c>
      <c r="H89"/>
    </row>
    <row r="90" spans="2:8" ht="16.5" thickBot="1" x14ac:dyDescent="0.3">
      <c r="B90" s="146" t="s">
        <v>105</v>
      </c>
      <c r="C90" s="147" t="s">
        <v>88</v>
      </c>
      <c r="D90" s="390">
        <v>2.5</v>
      </c>
      <c r="E90" s="390">
        <v>0.69817351598173516</v>
      </c>
      <c r="F90" s="153" t="s">
        <v>41</v>
      </c>
      <c r="G90" s="391">
        <v>1</v>
      </c>
      <c r="H90"/>
    </row>
    <row r="91" spans="2:8" ht="16.5" thickBot="1" x14ac:dyDescent="0.3">
      <c r="B91" s="300" t="s">
        <v>102</v>
      </c>
      <c r="C91" s="147" t="s">
        <v>88</v>
      </c>
      <c r="D91" s="392">
        <v>2.5</v>
      </c>
      <c r="E91" s="390">
        <v>0.65672260273972605</v>
      </c>
      <c r="F91" s="153" t="s">
        <v>41</v>
      </c>
      <c r="G91" s="391">
        <v>1</v>
      </c>
      <c r="H91"/>
    </row>
    <row r="92" spans="2:8" ht="16.5" thickBot="1" x14ac:dyDescent="0.3">
      <c r="B92" s="300" t="s">
        <v>93</v>
      </c>
      <c r="C92" s="147" t="s">
        <v>88</v>
      </c>
      <c r="D92" s="392">
        <v>2.5</v>
      </c>
      <c r="E92" s="390">
        <v>0.62819634703196314</v>
      </c>
      <c r="F92" s="153" t="s">
        <v>41</v>
      </c>
      <c r="G92" s="391">
        <v>1</v>
      </c>
      <c r="H92"/>
    </row>
    <row r="93" spans="2:8" ht="16.5" thickBot="1" x14ac:dyDescent="0.3">
      <c r="B93" s="300" t="s">
        <v>92</v>
      </c>
      <c r="C93" s="147" t="s">
        <v>88</v>
      </c>
      <c r="D93" s="392">
        <v>2.5</v>
      </c>
      <c r="E93" s="390">
        <v>0.61369863013698633</v>
      </c>
      <c r="F93" s="153" t="s">
        <v>41</v>
      </c>
      <c r="G93" s="391">
        <v>1</v>
      </c>
      <c r="H93"/>
    </row>
    <row r="94" spans="2:8" ht="16.5" thickBot="1" x14ac:dyDescent="0.3">
      <c r="B94" s="300" t="s">
        <v>97</v>
      </c>
      <c r="C94" s="147" t="s">
        <v>88</v>
      </c>
      <c r="D94" s="392">
        <v>2.4500000000000002</v>
      </c>
      <c r="E94" s="390">
        <v>0.55182648401826484</v>
      </c>
      <c r="F94" s="153" t="s">
        <v>41</v>
      </c>
      <c r="G94" s="391">
        <v>1</v>
      </c>
      <c r="H94"/>
    </row>
    <row r="95" spans="2:8" ht="16.5" thickBot="1" x14ac:dyDescent="0.3">
      <c r="B95" s="146" t="s">
        <v>98</v>
      </c>
      <c r="C95" s="147" t="s">
        <v>88</v>
      </c>
      <c r="D95" s="390">
        <v>2.4500000000000002</v>
      </c>
      <c r="E95" s="390">
        <v>0.55182648401826484</v>
      </c>
      <c r="F95" s="153" t="s">
        <v>41</v>
      </c>
      <c r="G95" s="391">
        <v>1</v>
      </c>
      <c r="H95"/>
    </row>
    <row r="96" spans="2:8" ht="16.5" thickBot="1" x14ac:dyDescent="0.3">
      <c r="B96" s="300" t="s">
        <v>99</v>
      </c>
      <c r="C96" s="147" t="s">
        <v>88</v>
      </c>
      <c r="D96" s="392">
        <v>2.4500000000000002</v>
      </c>
      <c r="E96" s="392">
        <v>0.54452054794520544</v>
      </c>
      <c r="F96" s="153" t="s">
        <v>41</v>
      </c>
      <c r="G96" s="391">
        <v>1</v>
      </c>
      <c r="H96"/>
    </row>
    <row r="97" spans="2:8" ht="16.5" thickBot="1" x14ac:dyDescent="0.3">
      <c r="B97" s="146" t="s">
        <v>100</v>
      </c>
      <c r="C97" s="147" t="s">
        <v>88</v>
      </c>
      <c r="D97" s="392">
        <v>2.4500000000000002</v>
      </c>
      <c r="E97" s="392">
        <v>0.54452054794520544</v>
      </c>
      <c r="F97" s="153" t="s">
        <v>41</v>
      </c>
      <c r="G97" s="391">
        <v>1</v>
      </c>
      <c r="H97"/>
    </row>
    <row r="98" spans="2:8" ht="16.5" thickBot="1" x14ac:dyDescent="0.3">
      <c r="B98" s="146" t="s">
        <v>95</v>
      </c>
      <c r="C98" s="147" t="s">
        <v>88</v>
      </c>
      <c r="D98" s="390">
        <v>2.1</v>
      </c>
      <c r="E98" s="390">
        <v>0.46244292237442924</v>
      </c>
      <c r="F98" s="153" t="s">
        <v>41</v>
      </c>
      <c r="G98" s="391">
        <v>1</v>
      </c>
      <c r="H98"/>
    </row>
    <row r="99" spans="2:8" ht="16.5" thickBot="1" x14ac:dyDescent="0.3">
      <c r="B99" s="146" t="s">
        <v>96</v>
      </c>
      <c r="C99" s="147" t="s">
        <v>88</v>
      </c>
      <c r="D99" s="390">
        <v>2.1</v>
      </c>
      <c r="E99" s="390">
        <v>0.46244292237442924</v>
      </c>
      <c r="F99" s="153" t="s">
        <v>41</v>
      </c>
      <c r="G99" s="391">
        <v>1</v>
      </c>
      <c r="H99"/>
    </row>
    <row r="100" spans="2:8" ht="16.5" thickBot="1" x14ac:dyDescent="0.3">
      <c r="B100" s="146" t="s">
        <v>91</v>
      </c>
      <c r="C100" s="147" t="s">
        <v>88</v>
      </c>
      <c r="D100" s="390">
        <v>2</v>
      </c>
      <c r="E100" s="390">
        <v>0.48938356164383573</v>
      </c>
      <c r="F100" s="153" t="s">
        <v>41</v>
      </c>
      <c r="G100" s="391">
        <v>1</v>
      </c>
      <c r="H100"/>
    </row>
    <row r="101" spans="2:8" ht="16.5" thickBot="1" x14ac:dyDescent="0.3">
      <c r="B101" s="300" t="s">
        <v>647</v>
      </c>
      <c r="C101" s="147" t="s">
        <v>88</v>
      </c>
      <c r="D101" s="392">
        <v>1</v>
      </c>
      <c r="E101" s="392">
        <v>0.2965753424657534</v>
      </c>
      <c r="F101" s="153" t="s">
        <v>41</v>
      </c>
      <c r="G101" s="391">
        <v>1</v>
      </c>
      <c r="H101"/>
    </row>
    <row r="102" spans="2:8" ht="16.5" thickBot="1" x14ac:dyDescent="0.3">
      <c r="B102" s="146" t="s">
        <v>111</v>
      </c>
      <c r="C102" s="147" t="s">
        <v>88</v>
      </c>
      <c r="D102" s="390">
        <v>1</v>
      </c>
      <c r="E102" s="390">
        <v>0.29440639269406393</v>
      </c>
      <c r="F102" s="153" t="s">
        <v>41</v>
      </c>
      <c r="G102" s="391">
        <v>1</v>
      </c>
      <c r="H102"/>
    </row>
    <row r="103" spans="2:8" ht="16.5" thickBot="1" x14ac:dyDescent="0.3">
      <c r="B103" s="154" t="s">
        <v>569</v>
      </c>
      <c r="C103" s="313"/>
      <c r="D103" s="393">
        <f>SUM(D69:D102)</f>
        <v>113</v>
      </c>
      <c r="E103" s="393">
        <f>SUM(E69:E102)</f>
        <v>29.800329908675803</v>
      </c>
      <c r="F103" s="358"/>
      <c r="G103" s="358"/>
      <c r="H103"/>
    </row>
    <row r="104" spans="2:8" x14ac:dyDescent="0.25">
      <c r="B104"/>
      <c r="C104"/>
      <c r="D104"/>
      <c r="E104"/>
      <c r="F104"/>
      <c r="G104"/>
      <c r="H104"/>
    </row>
    <row r="105" spans="2:8" x14ac:dyDescent="0.25">
      <c r="B105"/>
      <c r="C105"/>
      <c r="D105"/>
      <c r="E105"/>
      <c r="F105"/>
      <c r="G105"/>
      <c r="H105" s="6"/>
    </row>
    <row r="106" spans="2:8" x14ac:dyDescent="0.25">
      <c r="E106" s="8"/>
      <c r="F106" s="7"/>
      <c r="G106" s="6"/>
      <c r="H106" s="6"/>
    </row>
    <row r="107" spans="2:8" x14ac:dyDescent="0.25">
      <c r="E107" s="8"/>
      <c r="F107" s="7"/>
      <c r="G107" s="6"/>
      <c r="H107" s="6"/>
    </row>
  </sheetData>
  <dataConsolidate/>
  <mergeCells count="18">
    <mergeCell ref="G67:G68"/>
    <mergeCell ref="G56:G57"/>
    <mergeCell ref="H10:H11"/>
    <mergeCell ref="C10:C11"/>
    <mergeCell ref="G10:G11"/>
    <mergeCell ref="D10:D11"/>
    <mergeCell ref="E10:E11"/>
    <mergeCell ref="F10:F11"/>
    <mergeCell ref="C56:C57"/>
    <mergeCell ref="D56:D57"/>
    <mergeCell ref="E56:E57"/>
    <mergeCell ref="E67:E68"/>
    <mergeCell ref="B10:B11"/>
    <mergeCell ref="F67:F68"/>
    <mergeCell ref="B67:B68"/>
    <mergeCell ref="C67:C68"/>
    <mergeCell ref="D67:D68"/>
    <mergeCell ref="B56:B57"/>
  </mergeCells>
  <conditionalFormatting sqref="B58:G60">
    <cfRule type="expression" dxfId="80" priority="21">
      <formula>MOD(ROW(),2)=0</formula>
    </cfRule>
    <cfRule type="expression" dxfId="79" priority="22">
      <formula>MOD(ROW(),2)=0</formula>
    </cfRule>
  </conditionalFormatting>
  <conditionalFormatting sqref="B69:G102">
    <cfRule type="expression" dxfId="78" priority="1">
      <formula>MOD(ROW(),2)=0</formula>
    </cfRule>
    <cfRule type="expression" dxfId="77" priority="2">
      <formula>MOD(ROW(),2)=0</formula>
    </cfRule>
  </conditionalFormatting>
  <conditionalFormatting sqref="B12:H14">
    <cfRule type="expression" dxfId="76" priority="11">
      <formula>MOD(ROW(),2)=0</formula>
    </cfRule>
    <cfRule type="expression" dxfId="75" priority="12">
      <formula>MOD(ROW(),2)=0</formula>
    </cfRule>
  </conditionalFormatting>
  <conditionalFormatting sqref="B15:H36">
    <cfRule type="expression" dxfId="74" priority="15">
      <formula>MOD(ROW(),2)=0</formula>
    </cfRule>
    <cfRule type="expression" dxfId="73" priority="16">
      <formula>MOD(ROW(),2)=0</formula>
    </cfRule>
  </conditionalFormatting>
  <conditionalFormatting sqref="B16:H16">
    <cfRule type="expression" dxfId="72" priority="13">
      <formula>MOD(ROW(),2)=0</formula>
    </cfRule>
    <cfRule type="expression" dxfId="71" priority="14">
      <formula>MOD(ROW(),2)=0</formula>
    </cfRule>
  </conditionalFormatting>
  <conditionalFormatting sqref="B37:H52">
    <cfRule type="expression" dxfId="70" priority="3">
      <formula>MOD(ROW(),2)=0</formula>
    </cfRule>
    <cfRule type="expression" dxfId="69" priority="4">
      <formula>MOD(ROW(),2)=0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headerFooter>
    <oddFooter>&amp;R_x000D_&amp;1#&amp;"Calibri"&amp;10&amp;K000000 Classificação: Público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4">
    <pageSetUpPr autoPageBreaks="0"/>
  </sheetPr>
  <dimension ref="B1:M51"/>
  <sheetViews>
    <sheetView showGridLines="0" showRowColHeaders="0" zoomScale="115" zoomScaleNormal="115" workbookViewId="0">
      <selection activeCell="K46" sqref="K46"/>
    </sheetView>
  </sheetViews>
  <sheetFormatPr defaultColWidth="9.140625" defaultRowHeight="0" customHeight="1" zeroHeight="1" x14ac:dyDescent="0.2"/>
  <cols>
    <col min="1" max="1" width="16.5703125" style="17" customWidth="1"/>
    <col min="2" max="2" width="30.85546875" style="17" customWidth="1"/>
    <col min="3" max="3" width="10.85546875" style="17" customWidth="1"/>
    <col min="4" max="4" width="5" style="17" customWidth="1"/>
    <col min="5" max="5" width="32.42578125" style="17" customWidth="1"/>
    <col min="6" max="6" width="9.140625" style="17" customWidth="1"/>
    <col min="7" max="7" width="13.7109375" style="17" customWidth="1"/>
    <col min="8" max="10" width="9.140625" style="17" customWidth="1"/>
    <col min="11" max="11" width="12.140625" style="17" bestFit="1" customWidth="1"/>
    <col min="12" max="12" width="9.140625" style="17" customWidth="1"/>
    <col min="13" max="13" width="11.5703125" style="17" customWidth="1"/>
    <col min="14" max="16384" width="9.140625" style="17"/>
  </cols>
  <sheetData>
    <row r="1" spans="2:8" ht="12.75" customHeight="1" x14ac:dyDescent="0.2">
      <c r="B1" s="101"/>
      <c r="C1" s="13"/>
      <c r="D1" s="13"/>
      <c r="E1" s="13"/>
      <c r="F1" s="13"/>
      <c r="G1" s="13"/>
    </row>
    <row r="2" spans="2:8" ht="12.75" customHeight="1" x14ac:dyDescent="0.2">
      <c r="B2" s="13"/>
      <c r="C2" s="13"/>
      <c r="D2" s="13"/>
      <c r="E2" s="13"/>
      <c r="F2" s="13"/>
      <c r="G2" s="13"/>
    </row>
    <row r="3" spans="2:8" ht="12.75" customHeight="1" x14ac:dyDescent="0.2">
      <c r="B3" s="13"/>
      <c r="C3" s="13"/>
      <c r="D3" s="13"/>
      <c r="E3" s="13"/>
      <c r="F3" s="13"/>
      <c r="G3" s="13"/>
    </row>
    <row r="4" spans="2:8" ht="12.75" customHeight="1" x14ac:dyDescent="0.2">
      <c r="B4" s="13"/>
      <c r="C4" s="13"/>
      <c r="D4" s="13"/>
      <c r="E4" s="13"/>
      <c r="F4" s="13"/>
      <c r="G4" s="13"/>
    </row>
    <row r="5" spans="2:8" ht="12.75" customHeight="1" x14ac:dyDescent="0.2">
      <c r="B5" s="13"/>
      <c r="C5" s="13"/>
      <c r="D5" s="13"/>
      <c r="E5" s="13"/>
      <c r="F5" s="13"/>
      <c r="G5" s="13"/>
    </row>
    <row r="6" spans="2:8" ht="18.75" x14ac:dyDescent="0.2">
      <c r="B6" s="13"/>
      <c r="C6" s="13"/>
      <c r="D6" s="13"/>
      <c r="E6" s="13"/>
      <c r="F6" s="13"/>
      <c r="G6" s="13"/>
    </row>
    <row r="7" spans="2:8" ht="9" customHeight="1" x14ac:dyDescent="0.2"/>
    <row r="8" spans="2:8" ht="9" customHeight="1" x14ac:dyDescent="0.2"/>
    <row r="9" spans="2:8" ht="12.75" customHeight="1" x14ac:dyDescent="0.2"/>
    <row r="10" spans="2:8" ht="12.75" customHeight="1" thickBot="1" x14ac:dyDescent="0.25"/>
    <row r="11" spans="2:8" ht="33.75" customHeight="1" thickTop="1" x14ac:dyDescent="0.2">
      <c r="B11" s="453" t="s">
        <v>459</v>
      </c>
      <c r="C11" s="454"/>
      <c r="E11" s="457" t="s">
        <v>460</v>
      </c>
      <c r="F11" s="458"/>
    </row>
    <row r="12" spans="2:8" ht="15.75" x14ac:dyDescent="0.2">
      <c r="B12" s="455" t="s">
        <v>609</v>
      </c>
      <c r="C12" s="456"/>
      <c r="E12" s="455" t="s">
        <v>609</v>
      </c>
      <c r="F12" s="456"/>
    </row>
    <row r="13" spans="2:8" ht="12.75" x14ac:dyDescent="0.2">
      <c r="B13" s="209" t="s">
        <v>536</v>
      </c>
      <c r="C13" s="210">
        <v>2616</v>
      </c>
      <c r="E13" s="404" t="s">
        <v>533</v>
      </c>
      <c r="F13" s="405">
        <v>23461</v>
      </c>
      <c r="H13" s="18"/>
    </row>
    <row r="14" spans="2:8" ht="12.75" x14ac:dyDescent="0.2">
      <c r="B14" s="52" t="s">
        <v>477</v>
      </c>
      <c r="C14" s="53">
        <v>2154</v>
      </c>
      <c r="E14" s="406"/>
      <c r="F14" s="407"/>
      <c r="H14" s="18"/>
    </row>
    <row r="15" spans="2:8" ht="12.75" x14ac:dyDescent="0.2">
      <c r="B15" s="52" t="s">
        <v>535</v>
      </c>
      <c r="C15" s="53">
        <v>519</v>
      </c>
      <c r="E15" s="406"/>
      <c r="F15" s="407"/>
    </row>
    <row r="16" spans="2:8" ht="12.75" x14ac:dyDescent="0.2">
      <c r="B16" s="52" t="s">
        <v>534</v>
      </c>
      <c r="C16" s="53">
        <v>-57</v>
      </c>
      <c r="E16" s="406"/>
      <c r="F16" s="407"/>
    </row>
    <row r="17" spans="2:13" ht="12.75" x14ac:dyDescent="0.2">
      <c r="B17" s="52"/>
      <c r="C17" s="53"/>
      <c r="E17" s="404" t="s">
        <v>532</v>
      </c>
      <c r="F17" s="405">
        <v>1704</v>
      </c>
    </row>
    <row r="18" spans="2:13" ht="12.75" x14ac:dyDescent="0.2">
      <c r="B18" s="207" t="s">
        <v>478</v>
      </c>
      <c r="C18" s="208">
        <v>22669</v>
      </c>
      <c r="E18" s="408"/>
      <c r="F18" s="409"/>
    </row>
    <row r="19" spans="2:13" ht="12.75" x14ac:dyDescent="0.2">
      <c r="B19" s="52" t="s">
        <v>113</v>
      </c>
      <c r="C19" s="255">
        <v>1260</v>
      </c>
      <c r="E19" s="406"/>
      <c r="F19" s="410"/>
    </row>
    <row r="20" spans="2:13" ht="12.75" x14ac:dyDescent="0.2">
      <c r="B20" s="52" t="s">
        <v>482</v>
      </c>
      <c r="C20" s="255">
        <v>4774</v>
      </c>
      <c r="E20" s="406"/>
      <c r="F20" s="410"/>
    </row>
    <row r="21" spans="2:13" ht="12.75" x14ac:dyDescent="0.2">
      <c r="B21" s="52" t="s">
        <v>538</v>
      </c>
      <c r="C21" s="255">
        <v>582</v>
      </c>
      <c r="E21" s="404" t="s">
        <v>531</v>
      </c>
      <c r="F21" s="405">
        <v>120</v>
      </c>
    </row>
    <row r="22" spans="2:13" ht="12.75" x14ac:dyDescent="0.2">
      <c r="B22" s="52" t="s">
        <v>539</v>
      </c>
      <c r="C22" s="255">
        <v>4820</v>
      </c>
      <c r="E22" s="406"/>
      <c r="F22" s="410"/>
    </row>
    <row r="23" spans="2:13" ht="12.75" x14ac:dyDescent="0.2">
      <c r="B23" s="52" t="s">
        <v>537</v>
      </c>
      <c r="C23" s="255">
        <v>7884</v>
      </c>
      <c r="E23" s="406"/>
      <c r="F23" s="410"/>
    </row>
    <row r="24" spans="2:13" ht="12.75" x14ac:dyDescent="0.2">
      <c r="B24" s="52" t="s">
        <v>114</v>
      </c>
      <c r="C24" s="255">
        <v>148</v>
      </c>
      <c r="E24" s="406"/>
      <c r="F24" s="410"/>
    </row>
    <row r="25" spans="2:13" ht="12.75" x14ac:dyDescent="0.2">
      <c r="B25" s="52" t="s">
        <v>115</v>
      </c>
      <c r="C25" s="255">
        <v>877</v>
      </c>
      <c r="E25" s="406"/>
      <c r="F25" s="410"/>
    </row>
    <row r="26" spans="2:13" ht="12.75" x14ac:dyDescent="0.2">
      <c r="B26" s="52" t="s">
        <v>540</v>
      </c>
      <c r="C26" s="255">
        <v>2214</v>
      </c>
      <c r="E26" s="406"/>
      <c r="F26" s="410"/>
    </row>
    <row r="27" spans="2:13" ht="13.5" thickBot="1" x14ac:dyDescent="0.25">
      <c r="B27" s="54" t="s">
        <v>116</v>
      </c>
      <c r="C27" s="256">
        <v>110</v>
      </c>
      <c r="E27" s="411"/>
      <c r="F27" s="412"/>
    </row>
    <row r="28" spans="2:13" ht="12.75" customHeight="1" thickTop="1" x14ac:dyDescent="0.25">
      <c r="D28" s="21"/>
    </row>
    <row r="29" spans="2:13" ht="22.5" customHeight="1" x14ac:dyDescent="0.2">
      <c r="B29" s="459" t="s">
        <v>559</v>
      </c>
      <c r="C29" s="459"/>
      <c r="D29" s="459"/>
      <c r="E29" s="459"/>
      <c r="F29" s="459"/>
    </row>
    <row r="30" spans="2:13" ht="12.75" customHeight="1" x14ac:dyDescent="0.25">
      <c r="B30" s="452" t="s">
        <v>560</v>
      </c>
      <c r="C30" s="452"/>
      <c r="D30" s="452"/>
      <c r="E30" s="452"/>
      <c r="F30" s="452"/>
      <c r="M30" s="19"/>
    </row>
    <row r="31" spans="2:13" ht="12.75" customHeight="1" x14ac:dyDescent="0.25">
      <c r="B31" s="452" t="s">
        <v>561</v>
      </c>
      <c r="C31" s="452"/>
      <c r="D31" s="452"/>
      <c r="E31" s="452"/>
      <c r="F31" s="452"/>
      <c r="M31" s="19"/>
    </row>
    <row r="32" spans="2:13" ht="12.75" customHeight="1" x14ac:dyDescent="0.25">
      <c r="B32" s="452" t="s">
        <v>562</v>
      </c>
      <c r="C32" s="452"/>
      <c r="D32" s="452"/>
      <c r="E32" s="452"/>
      <c r="F32" s="452"/>
      <c r="K32" s="20"/>
      <c r="M32" s="19"/>
    </row>
    <row r="33" spans="2:13" ht="12.75" customHeight="1" x14ac:dyDescent="0.25">
      <c r="B33" s="452" t="s">
        <v>563</v>
      </c>
      <c r="C33" s="452"/>
      <c r="D33" s="452"/>
      <c r="E33" s="452"/>
      <c r="F33" s="452"/>
      <c r="K33" s="20"/>
      <c r="M33" s="19"/>
    </row>
    <row r="34" spans="2:13" ht="12.75" customHeight="1" x14ac:dyDescent="0.25">
      <c r="M34" s="19"/>
    </row>
    <row r="35" spans="2:13" ht="12.75" customHeight="1" x14ac:dyDescent="0.25">
      <c r="M35" s="19"/>
    </row>
    <row r="36" spans="2:13" ht="12.75" customHeight="1" x14ac:dyDescent="0.25">
      <c r="C36" s="18"/>
      <c r="F36" s="18"/>
      <c r="M36" s="19"/>
    </row>
    <row r="37" spans="2:13" ht="12.75" customHeight="1" x14ac:dyDescent="0.2">
      <c r="M37" s="18"/>
    </row>
    <row r="38" spans="2:13" ht="12.75" customHeight="1" x14ac:dyDescent="0.2"/>
    <row r="39" spans="2:13" ht="12.75" customHeight="1" x14ac:dyDescent="0.2"/>
    <row r="40" spans="2:13" ht="12.75" customHeight="1" x14ac:dyDescent="0.2"/>
    <row r="41" spans="2:13" ht="12.75" customHeight="1" x14ac:dyDescent="0.2"/>
    <row r="42" spans="2:13" ht="12.75" customHeight="1" x14ac:dyDescent="0.2"/>
    <row r="43" spans="2:13" ht="12.75" customHeight="1" x14ac:dyDescent="0.2"/>
    <row r="44" spans="2:13" ht="12.75" customHeight="1" x14ac:dyDescent="0.2"/>
    <row r="45" spans="2:13" ht="12.75" customHeight="1" x14ac:dyDescent="0.2"/>
    <row r="46" spans="2:13" ht="12.75" customHeight="1" x14ac:dyDescent="0.2">
      <c r="B46" s="227"/>
    </row>
    <row r="47" spans="2:13" ht="12.75" customHeight="1" x14ac:dyDescent="0.2"/>
    <row r="48" spans="2:13" ht="12.75" customHeight="1" x14ac:dyDescent="0.2"/>
    <row r="49" ht="12.75" customHeight="1" x14ac:dyDescent="0.2"/>
    <row r="50" ht="12.75" customHeight="1" x14ac:dyDescent="0.2"/>
    <row r="51" ht="12.75" customHeight="1" x14ac:dyDescent="0.2"/>
  </sheetData>
  <mergeCells count="9">
    <mergeCell ref="B30:F30"/>
    <mergeCell ref="B31:F31"/>
    <mergeCell ref="B32:F32"/>
    <mergeCell ref="B33:F33"/>
    <mergeCell ref="B11:C11"/>
    <mergeCell ref="B12:C12"/>
    <mergeCell ref="E11:F11"/>
    <mergeCell ref="E12:F12"/>
    <mergeCell ref="B29:F29"/>
  </mergeCells>
  <conditionalFormatting sqref="B14:C16 B19:C27">
    <cfRule type="expression" dxfId="68" priority="5">
      <formula>MOD(ROW(),2)=0</formula>
    </cfRule>
  </conditionalFormatting>
  <conditionalFormatting sqref="E14:F16 E19:F20 E22:F27">
    <cfRule type="expression" dxfId="67" priority="1">
      <formula>MOD(ROW(),2)=0</formula>
    </cfRule>
  </conditionalFormatting>
  <pageMargins left="0" right="0" top="0" bottom="0" header="0" footer="0"/>
  <pageSetup paperSize="9" scale="75" orientation="landscape" r:id="rId1"/>
  <headerFooter alignWithMargins="0">
    <oddFooter>&amp;R_x000D_&amp;1#&amp;"Calibri"&amp;10&amp;K000000 Classificação: Público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5"/>
  <dimension ref="B1:CE37"/>
  <sheetViews>
    <sheetView showGridLines="0" showRowColHeaders="0" zoomScale="85" zoomScaleNormal="85" workbookViewId="0">
      <selection activeCell="K46" sqref="K46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7" defaultRowHeight="15" x14ac:dyDescent="0.25"/>
  <cols>
    <col min="1" max="1" width="9.85546875" customWidth="1"/>
    <col min="2" max="2" width="34.28515625" bestFit="1" customWidth="1"/>
    <col min="3" max="3" width="13.85546875" customWidth="1"/>
    <col min="4" max="4" width="14.28515625" customWidth="1"/>
    <col min="5" max="5" width="14" customWidth="1"/>
    <col min="6" max="6" width="13.5703125" bestFit="1" customWidth="1"/>
    <col min="7" max="7" width="12.28515625" customWidth="1"/>
    <col min="8" max="8" width="14" bestFit="1" customWidth="1"/>
    <col min="9" max="9" width="12.28515625" customWidth="1"/>
    <col min="10" max="10" width="13.5703125" customWidth="1"/>
    <col min="11" max="11" width="9.85546875" customWidth="1"/>
    <col min="12" max="12" width="13.5703125" bestFit="1" customWidth="1"/>
    <col min="13" max="13" width="12.85546875" bestFit="1" customWidth="1"/>
    <col min="14" max="14" width="16.42578125" customWidth="1"/>
    <col min="15" max="15" width="12" bestFit="1" customWidth="1"/>
    <col min="16" max="16" width="10.85546875" bestFit="1" customWidth="1"/>
    <col min="17" max="17" width="9.85546875" customWidth="1"/>
    <col min="18" max="20" width="14.28515625" customWidth="1"/>
    <col min="21" max="21" width="12" bestFit="1" customWidth="1"/>
    <col min="22" max="22" width="12" customWidth="1"/>
    <col min="23" max="23" width="15.42578125" customWidth="1"/>
    <col min="24" max="24" width="13.42578125" customWidth="1"/>
    <col min="25" max="25" width="12.28515625" customWidth="1"/>
    <col min="26" max="26" width="14.7109375" customWidth="1"/>
    <col min="27" max="27" width="13" customWidth="1"/>
    <col min="28" max="28" width="12.7109375" customWidth="1"/>
    <col min="29" max="29" width="14.7109375" customWidth="1"/>
    <col min="30" max="30" width="14.42578125" customWidth="1"/>
    <col min="31" max="31" width="12.7109375" customWidth="1"/>
    <col min="32" max="32" width="14" bestFit="1" customWidth="1"/>
    <col min="33" max="33" width="11.85546875" bestFit="1" customWidth="1"/>
    <col min="34" max="34" width="10.7109375" bestFit="1" customWidth="1"/>
    <col min="35" max="35" width="13" bestFit="1" customWidth="1"/>
    <col min="36" max="36" width="11.85546875" bestFit="1" customWidth="1"/>
    <col min="37" max="37" width="12.28515625" bestFit="1" customWidth="1"/>
    <col min="38" max="38" width="14" bestFit="1" customWidth="1"/>
    <col min="39" max="39" width="11.85546875" bestFit="1" customWidth="1"/>
    <col min="40" max="40" width="10.7109375" bestFit="1" customWidth="1"/>
    <col min="41" max="41" width="14.28515625" bestFit="1" customWidth="1"/>
    <col min="42" max="43" width="11.85546875" bestFit="1" customWidth="1"/>
    <col min="44" max="44" width="13.85546875" bestFit="1" customWidth="1"/>
    <col min="45" max="45" width="11.85546875" bestFit="1" customWidth="1"/>
    <col min="46" max="46" width="10.7109375" bestFit="1" customWidth="1"/>
    <col min="47" max="47" width="14" bestFit="1" customWidth="1"/>
    <col min="48" max="48" width="11.85546875" bestFit="1" customWidth="1"/>
    <col min="49" max="49" width="10.7109375" bestFit="1" customWidth="1"/>
    <col min="50" max="50" width="14" bestFit="1" customWidth="1"/>
    <col min="51" max="51" width="11.85546875" bestFit="1" customWidth="1"/>
    <col min="52" max="52" width="10.7109375" bestFit="1" customWidth="1"/>
    <col min="53" max="53" width="13.85546875" bestFit="1" customWidth="1"/>
    <col min="54" max="55" width="11.85546875" bestFit="1" customWidth="1"/>
    <col min="56" max="56" width="13.85546875" bestFit="1" customWidth="1"/>
    <col min="57" max="57" width="11.85546875" bestFit="1" customWidth="1"/>
    <col min="58" max="58" width="10.7109375" bestFit="1" customWidth="1"/>
    <col min="59" max="59" width="14" bestFit="1" customWidth="1"/>
    <col min="60" max="60" width="11.85546875" bestFit="1" customWidth="1"/>
    <col min="61" max="61" width="10.7109375" bestFit="1" customWidth="1"/>
    <col min="62" max="62" width="14" bestFit="1" customWidth="1"/>
    <col min="63" max="63" width="11.85546875" bestFit="1" customWidth="1"/>
    <col min="64" max="64" width="10.7109375" bestFit="1" customWidth="1"/>
    <col min="65" max="65" width="13.85546875" bestFit="1" customWidth="1"/>
    <col min="66" max="67" width="11.85546875" bestFit="1" customWidth="1"/>
    <col min="68" max="68" width="13.85546875" bestFit="1" customWidth="1"/>
    <col min="69" max="69" width="11.85546875" bestFit="1" customWidth="1"/>
    <col min="70" max="70" width="10.7109375" bestFit="1" customWidth="1"/>
    <col min="71" max="71" width="13.85546875" bestFit="1" customWidth="1"/>
    <col min="72" max="72" width="11.85546875" bestFit="1" customWidth="1"/>
    <col min="73" max="73" width="10.7109375" bestFit="1" customWidth="1"/>
    <col min="74" max="74" width="13.85546875" bestFit="1" customWidth="1"/>
    <col min="75" max="75" width="11.85546875" bestFit="1" customWidth="1"/>
    <col min="76" max="76" width="10.7109375" bestFit="1" customWidth="1"/>
    <col min="77" max="77" width="13.85546875" bestFit="1" customWidth="1"/>
    <col min="78" max="79" width="11.85546875" bestFit="1" customWidth="1"/>
    <col min="80" max="80" width="13.85546875" bestFit="1" customWidth="1"/>
    <col min="81" max="81" width="12" bestFit="1" customWidth="1"/>
    <col min="82" max="82" width="10.85546875" bestFit="1" customWidth="1"/>
    <col min="83" max="83" width="15" customWidth="1"/>
  </cols>
  <sheetData>
    <row r="1" spans="2:83" ht="18.75" x14ac:dyDescent="0.25">
      <c r="B1" s="101"/>
      <c r="C1" s="13"/>
      <c r="D1" s="13"/>
      <c r="E1" s="13"/>
      <c r="F1" s="13"/>
      <c r="G1" s="13"/>
    </row>
    <row r="2" spans="2:83" ht="18.75" x14ac:dyDescent="0.25">
      <c r="B2" s="13"/>
      <c r="C2" s="13"/>
      <c r="D2" s="13"/>
      <c r="E2" s="13"/>
      <c r="F2" s="13"/>
      <c r="G2" s="13"/>
    </row>
    <row r="3" spans="2:83" ht="18.75" x14ac:dyDescent="0.25">
      <c r="B3" s="13"/>
      <c r="C3" s="13"/>
      <c r="D3" s="13"/>
      <c r="E3" s="13"/>
      <c r="F3" s="13"/>
      <c r="G3" s="13"/>
    </row>
    <row r="4" spans="2:83" ht="18.75" x14ac:dyDescent="0.25">
      <c r="B4" s="13"/>
      <c r="C4" s="13"/>
      <c r="D4" s="13"/>
      <c r="E4" s="13"/>
      <c r="F4" s="13"/>
      <c r="G4" s="13"/>
    </row>
    <row r="5" spans="2:83" ht="18.75" x14ac:dyDescent="0.25">
      <c r="B5" s="13"/>
      <c r="C5" s="13"/>
      <c r="D5" s="13"/>
      <c r="E5" s="13"/>
      <c r="F5" s="13"/>
      <c r="G5" s="13"/>
    </row>
    <row r="6" spans="2:83" ht="18.75" x14ac:dyDescent="0.25">
      <c r="B6" s="13"/>
      <c r="C6" s="13"/>
      <c r="D6" s="13"/>
      <c r="E6" s="13"/>
      <c r="F6" s="13"/>
      <c r="G6" s="13"/>
    </row>
    <row r="10" spans="2:83" ht="15" customHeight="1" x14ac:dyDescent="0.25">
      <c r="B10" s="211" t="s">
        <v>222</v>
      </c>
      <c r="L10" s="469" t="s">
        <v>311</v>
      </c>
      <c r="M10" s="469"/>
      <c r="N10" s="469"/>
      <c r="O10" s="469"/>
      <c r="P10" s="469"/>
      <c r="Q10" s="469"/>
      <c r="R10" s="469"/>
      <c r="S10" s="469"/>
      <c r="T10" s="469"/>
      <c r="U10" s="469"/>
      <c r="V10" s="469"/>
      <c r="W10" s="469"/>
      <c r="X10" s="469"/>
      <c r="Y10" s="469"/>
      <c r="Z10" s="469"/>
      <c r="AA10" s="469"/>
      <c r="AB10" s="469"/>
      <c r="AC10" s="469"/>
      <c r="AD10" s="469"/>
      <c r="AE10" s="469"/>
      <c r="AF10" s="469"/>
      <c r="AG10" s="469"/>
      <c r="AH10" s="469"/>
      <c r="AI10" s="469"/>
      <c r="AJ10" s="469"/>
      <c r="AK10" s="469"/>
      <c r="AL10" s="469"/>
      <c r="AM10" s="469"/>
      <c r="AN10" s="469"/>
      <c r="AO10" s="469"/>
      <c r="AP10" s="469"/>
      <c r="AQ10" s="469"/>
      <c r="AR10" s="469"/>
      <c r="AS10" s="469"/>
      <c r="AT10" s="469"/>
      <c r="AU10" s="469"/>
      <c r="AV10" s="469"/>
      <c r="AW10" s="469"/>
      <c r="AX10" s="469"/>
      <c r="AY10" s="469"/>
      <c r="AZ10" s="469"/>
      <c r="BA10" s="469"/>
      <c r="BB10" s="469"/>
      <c r="BC10" s="469"/>
      <c r="BD10" s="469"/>
      <c r="BE10" s="469"/>
      <c r="BF10" s="469"/>
      <c r="BG10" s="469"/>
      <c r="BH10" s="469"/>
      <c r="BI10" s="469"/>
      <c r="BJ10" s="469"/>
      <c r="BK10" s="469"/>
      <c r="BL10" s="469"/>
      <c r="BM10" s="469"/>
      <c r="BN10" s="469"/>
      <c r="BO10" s="469"/>
      <c r="BP10" s="469"/>
      <c r="BQ10" s="469"/>
      <c r="BR10" s="469"/>
      <c r="BS10" s="469"/>
      <c r="BT10" s="469"/>
      <c r="BU10" s="469"/>
      <c r="BV10" s="469"/>
      <c r="BW10" s="469"/>
      <c r="BX10" s="469"/>
      <c r="BY10" s="469"/>
      <c r="BZ10" s="469"/>
      <c r="CA10" s="469"/>
      <c r="CB10" s="469"/>
      <c r="CC10" s="469"/>
      <c r="CD10" s="469"/>
      <c r="CE10" s="469"/>
    </row>
    <row r="11" spans="2:83" x14ac:dyDescent="0.25">
      <c r="B11" s="461"/>
      <c r="C11" s="462" t="s">
        <v>610</v>
      </c>
      <c r="D11" s="462"/>
      <c r="E11" s="462"/>
      <c r="F11" s="462" t="s">
        <v>295</v>
      </c>
      <c r="G11" s="462"/>
      <c r="H11" s="462"/>
      <c r="I11" s="463" t="s">
        <v>653</v>
      </c>
      <c r="J11" s="464"/>
      <c r="L11" s="462" t="s">
        <v>583</v>
      </c>
      <c r="M11" s="462"/>
      <c r="N11" s="462"/>
      <c r="O11" s="463" t="s">
        <v>312</v>
      </c>
      <c r="P11" s="468"/>
      <c r="Q11" s="464"/>
      <c r="R11" s="463" t="s">
        <v>294</v>
      </c>
      <c r="S11" s="468"/>
      <c r="T11" s="464"/>
      <c r="U11" s="462" t="s">
        <v>295</v>
      </c>
      <c r="V11" s="462"/>
      <c r="W11" s="462"/>
      <c r="X11" s="465">
        <v>2024</v>
      </c>
      <c r="Y11" s="466"/>
      <c r="Z11" s="467"/>
      <c r="AA11" s="462" t="s">
        <v>296</v>
      </c>
      <c r="AB11" s="462"/>
      <c r="AC11" s="462"/>
      <c r="AD11" s="462" t="s">
        <v>297</v>
      </c>
      <c r="AE11" s="462"/>
      <c r="AF11" s="462"/>
      <c r="AG11" s="462" t="s">
        <v>298</v>
      </c>
      <c r="AH11" s="462"/>
      <c r="AI11" s="462"/>
      <c r="AJ11" s="462" t="s">
        <v>117</v>
      </c>
      <c r="AK11" s="462"/>
      <c r="AL11" s="462"/>
      <c r="AM11" s="462" t="s">
        <v>299</v>
      </c>
      <c r="AN11" s="462"/>
      <c r="AO11" s="462"/>
      <c r="AP11" s="462" t="s">
        <v>300</v>
      </c>
      <c r="AQ11" s="462"/>
      <c r="AR11" s="462"/>
      <c r="AS11" s="462" t="s">
        <v>301</v>
      </c>
      <c r="AT11" s="462"/>
      <c r="AU11" s="462"/>
      <c r="AV11" s="462">
        <v>2022</v>
      </c>
      <c r="AW11" s="462"/>
      <c r="AX11" s="462"/>
      <c r="AY11" s="462" t="s">
        <v>302</v>
      </c>
      <c r="AZ11" s="462"/>
      <c r="BA11" s="462"/>
      <c r="BB11" s="462" t="s">
        <v>303</v>
      </c>
      <c r="BC11" s="462"/>
      <c r="BD11" s="462"/>
      <c r="BE11" s="462" t="s">
        <v>304</v>
      </c>
      <c r="BF11" s="462"/>
      <c r="BG11" s="462"/>
      <c r="BH11" s="462">
        <v>2021</v>
      </c>
      <c r="BI11" s="462"/>
      <c r="BJ11" s="462"/>
      <c r="BK11" s="462" t="s">
        <v>305</v>
      </c>
      <c r="BL11" s="462"/>
      <c r="BM11" s="462"/>
      <c r="BN11" s="462" t="s">
        <v>306</v>
      </c>
      <c r="BO11" s="462"/>
      <c r="BP11" s="462"/>
      <c r="BQ11" s="462" t="s">
        <v>307</v>
      </c>
      <c r="BR11" s="462"/>
      <c r="BS11" s="462"/>
      <c r="BT11" s="462">
        <v>2020</v>
      </c>
      <c r="BU11" s="462"/>
      <c r="BV11" s="462"/>
      <c r="BW11" s="462" t="s">
        <v>308</v>
      </c>
      <c r="BX11" s="462"/>
      <c r="BY11" s="462"/>
      <c r="BZ11" s="462" t="s">
        <v>309</v>
      </c>
      <c r="CA11" s="462"/>
      <c r="CB11" s="462"/>
      <c r="CC11" s="462" t="s">
        <v>310</v>
      </c>
      <c r="CD11" s="462"/>
      <c r="CE11" s="462"/>
    </row>
    <row r="12" spans="2:83" ht="75" x14ac:dyDescent="0.25">
      <c r="B12" s="461"/>
      <c r="C12" s="58" t="s">
        <v>118</v>
      </c>
      <c r="D12" s="58" t="s">
        <v>119</v>
      </c>
      <c r="E12" s="58" t="s">
        <v>415</v>
      </c>
      <c r="F12" s="58" t="s">
        <v>118</v>
      </c>
      <c r="G12" s="58" t="s">
        <v>119</v>
      </c>
      <c r="H12" s="58" t="s">
        <v>415</v>
      </c>
      <c r="I12" s="58" t="s">
        <v>118</v>
      </c>
      <c r="J12" s="133" t="s">
        <v>119</v>
      </c>
      <c r="L12" s="58" t="s">
        <v>118</v>
      </c>
      <c r="M12" s="58" t="s">
        <v>119</v>
      </c>
      <c r="N12" s="342" t="s">
        <v>415</v>
      </c>
      <c r="O12" s="138" t="s">
        <v>118</v>
      </c>
      <c r="P12" s="58" t="s">
        <v>119</v>
      </c>
      <c r="Q12" s="342" t="s">
        <v>415</v>
      </c>
      <c r="R12" s="138" t="s">
        <v>118</v>
      </c>
      <c r="S12" s="58" t="s">
        <v>119</v>
      </c>
      <c r="T12" s="342" t="s">
        <v>415</v>
      </c>
      <c r="U12" s="138" t="s">
        <v>118</v>
      </c>
      <c r="V12" s="58" t="s">
        <v>119</v>
      </c>
      <c r="W12" s="58" t="s">
        <v>415</v>
      </c>
      <c r="X12" s="292" t="s">
        <v>118</v>
      </c>
      <c r="Y12" s="292" t="s">
        <v>119</v>
      </c>
      <c r="Z12" s="342" t="s">
        <v>415</v>
      </c>
      <c r="AA12" s="138" t="s">
        <v>118</v>
      </c>
      <c r="AB12" s="58" t="s">
        <v>119</v>
      </c>
      <c r="AC12" s="342" t="s">
        <v>415</v>
      </c>
      <c r="AD12" s="138" t="s">
        <v>118</v>
      </c>
      <c r="AE12" s="58" t="s">
        <v>119</v>
      </c>
      <c r="AF12" s="342" t="s">
        <v>415</v>
      </c>
      <c r="AG12" s="138" t="s">
        <v>118</v>
      </c>
      <c r="AH12" s="58" t="s">
        <v>119</v>
      </c>
      <c r="AI12" s="342" t="s">
        <v>415</v>
      </c>
      <c r="AJ12" s="138" t="s">
        <v>118</v>
      </c>
      <c r="AK12" s="58" t="s">
        <v>119</v>
      </c>
      <c r="AL12" s="58" t="s">
        <v>415</v>
      </c>
      <c r="AM12" s="228" t="s">
        <v>118</v>
      </c>
      <c r="AN12" s="58" t="s">
        <v>119</v>
      </c>
      <c r="AO12" s="58" t="s">
        <v>415</v>
      </c>
      <c r="AP12" s="133" t="s">
        <v>118</v>
      </c>
      <c r="AQ12" s="133" t="s">
        <v>119</v>
      </c>
      <c r="AR12" s="58" t="s">
        <v>415</v>
      </c>
      <c r="AS12" s="133" t="s">
        <v>118</v>
      </c>
      <c r="AT12" s="133" t="s">
        <v>120</v>
      </c>
      <c r="AU12" s="58" t="s">
        <v>415</v>
      </c>
      <c r="AV12" s="133" t="s">
        <v>118</v>
      </c>
      <c r="AW12" s="133" t="s">
        <v>121</v>
      </c>
      <c r="AX12" s="58" t="s">
        <v>415</v>
      </c>
      <c r="AY12" s="133" t="s">
        <v>118</v>
      </c>
      <c r="AZ12" s="133" t="s">
        <v>119</v>
      </c>
      <c r="BA12" s="58" t="s">
        <v>415</v>
      </c>
      <c r="BB12" s="133" t="s">
        <v>118</v>
      </c>
      <c r="BC12" s="133" t="s">
        <v>119</v>
      </c>
      <c r="BD12" s="58" t="s">
        <v>415</v>
      </c>
      <c r="BE12" s="133" t="s">
        <v>118</v>
      </c>
      <c r="BF12" s="133" t="s">
        <v>121</v>
      </c>
      <c r="BG12" s="58" t="s">
        <v>415</v>
      </c>
      <c r="BH12" s="133" t="s">
        <v>118</v>
      </c>
      <c r="BI12" s="133" t="s">
        <v>121</v>
      </c>
      <c r="BJ12" s="58" t="s">
        <v>415</v>
      </c>
      <c r="BK12" s="133" t="s">
        <v>118</v>
      </c>
      <c r="BL12" s="133" t="s">
        <v>119</v>
      </c>
      <c r="BM12" s="58" t="s">
        <v>415</v>
      </c>
      <c r="BN12" s="133" t="s">
        <v>118</v>
      </c>
      <c r="BO12" s="133" t="s">
        <v>119</v>
      </c>
      <c r="BP12" s="58" t="s">
        <v>415</v>
      </c>
      <c r="BQ12" s="133" t="s">
        <v>118</v>
      </c>
      <c r="BR12" s="133" t="s">
        <v>121</v>
      </c>
      <c r="BS12" s="58" t="s">
        <v>415</v>
      </c>
      <c r="BT12" s="133" t="s">
        <v>118</v>
      </c>
      <c r="BU12" s="133" t="s">
        <v>121</v>
      </c>
      <c r="BV12" s="58" t="s">
        <v>415</v>
      </c>
      <c r="BW12" s="133" t="s">
        <v>118</v>
      </c>
      <c r="BX12" s="133" t="s">
        <v>121</v>
      </c>
      <c r="BY12" s="58" t="s">
        <v>415</v>
      </c>
      <c r="BZ12" s="133" t="s">
        <v>118</v>
      </c>
      <c r="CA12" s="133" t="s">
        <v>121</v>
      </c>
      <c r="CB12" s="58" t="s">
        <v>415</v>
      </c>
      <c r="CC12" s="133" t="s">
        <v>118</v>
      </c>
      <c r="CD12" s="133" t="s">
        <v>121</v>
      </c>
      <c r="CE12" s="58" t="s">
        <v>415</v>
      </c>
    </row>
    <row r="13" spans="2:83" x14ac:dyDescent="0.25">
      <c r="B13" s="23" t="s">
        <v>410</v>
      </c>
      <c r="C13" s="26">
        <v>4127482</v>
      </c>
      <c r="D13" s="26">
        <v>3810859</v>
      </c>
      <c r="E13" s="340">
        <f>D13*1000/C13</f>
        <v>923.28906582754325</v>
      </c>
      <c r="F13" s="26">
        <v>3837945</v>
      </c>
      <c r="G13" s="26">
        <v>3422558</v>
      </c>
      <c r="H13" s="94">
        <f>G13*1000/F13</f>
        <v>891.76838125611494</v>
      </c>
      <c r="I13" s="434">
        <v>7.54</v>
      </c>
      <c r="J13" s="434">
        <v>11.35</v>
      </c>
      <c r="L13" s="26">
        <v>3917894</v>
      </c>
      <c r="M13" s="26">
        <v>3908144</v>
      </c>
      <c r="N13" s="340">
        <f>M13*1000/L13</f>
        <v>997.51141812412482</v>
      </c>
      <c r="O13" s="26">
        <v>3658287</v>
      </c>
      <c r="P13" s="26">
        <v>3554363</v>
      </c>
      <c r="Q13" s="340">
        <v>971.59</v>
      </c>
      <c r="R13" s="26">
        <v>3667850</v>
      </c>
      <c r="S13" s="26">
        <v>3374148</v>
      </c>
      <c r="T13" s="340">
        <v>919.93</v>
      </c>
      <c r="U13" s="26">
        <v>3837945</v>
      </c>
      <c r="V13" s="26">
        <v>3422558</v>
      </c>
      <c r="W13" s="94">
        <f>V13*1000/U13</f>
        <v>891.76838125611494</v>
      </c>
      <c r="X13" s="26">
        <v>14430293</v>
      </c>
      <c r="Y13" s="26">
        <v>12970964</v>
      </c>
      <c r="Z13" s="94">
        <f>Y13*1000/X13</f>
        <v>898.87045259579963</v>
      </c>
      <c r="AA13" s="26">
        <v>3449635</v>
      </c>
      <c r="AB13" s="26">
        <v>3123509</v>
      </c>
      <c r="AC13" s="94">
        <f>AB13*1000/AA13</f>
        <v>905.4607226561651</v>
      </c>
      <c r="AD13" s="26">
        <v>3552969</v>
      </c>
      <c r="AE13" s="26">
        <v>3066719</v>
      </c>
      <c r="AF13" s="94">
        <f>AE13*1000/AD13</f>
        <v>863.14262803869099</v>
      </c>
      <c r="AG13" s="26">
        <v>3667800</v>
      </c>
      <c r="AH13" s="26">
        <v>3126496</v>
      </c>
      <c r="AI13" s="94">
        <f>AH13*1000/AG13</f>
        <v>852.41725284911934</v>
      </c>
      <c r="AJ13" s="26">
        <v>13310966</v>
      </c>
      <c r="AK13" s="26">
        <v>10794345</v>
      </c>
      <c r="AL13" s="94">
        <f>AK13*1000/AJ13</f>
        <v>810.93626112485003</v>
      </c>
      <c r="AM13" s="26">
        <v>3163575</v>
      </c>
      <c r="AN13" s="26">
        <v>2698430</v>
      </c>
      <c r="AO13" s="94">
        <f>AN13*1000/AM13</f>
        <v>852.96855614297112</v>
      </c>
      <c r="AP13" s="26">
        <v>2944206</v>
      </c>
      <c r="AQ13" s="26">
        <v>2531656</v>
      </c>
      <c r="AR13" s="94">
        <v>859.88</v>
      </c>
      <c r="AS13" s="26">
        <v>2984825</v>
      </c>
      <c r="AT13" s="26">
        <v>2394792</v>
      </c>
      <c r="AU13" s="94">
        <v>802.32</v>
      </c>
      <c r="AV13" s="26">
        <v>11216803</v>
      </c>
      <c r="AW13" s="26">
        <v>10133141</v>
      </c>
      <c r="AX13" s="94">
        <v>903.39</v>
      </c>
      <c r="AY13" s="26">
        <v>2706219</v>
      </c>
      <c r="AZ13" s="26">
        <v>2079671</v>
      </c>
      <c r="BA13" s="94">
        <v>768.48</v>
      </c>
      <c r="BB13" s="26">
        <v>2768128</v>
      </c>
      <c r="BC13" s="26">
        <v>2724030</v>
      </c>
      <c r="BD13" s="94">
        <v>984.07</v>
      </c>
      <c r="BE13" s="26">
        <v>2841768</v>
      </c>
      <c r="BF13" s="26">
        <v>3115806</v>
      </c>
      <c r="BG13" s="94">
        <v>1096.43</v>
      </c>
      <c r="BH13" s="26">
        <v>11185772</v>
      </c>
      <c r="BI13" s="26">
        <v>11123482</v>
      </c>
      <c r="BJ13" s="94">
        <v>994.43</v>
      </c>
      <c r="BK13" s="26">
        <v>2757428</v>
      </c>
      <c r="BL13" s="26">
        <v>2857041</v>
      </c>
      <c r="BM13" s="94">
        <v>1036.1300000000001</v>
      </c>
      <c r="BN13" s="26">
        <v>2766585</v>
      </c>
      <c r="BO13" s="26">
        <v>2620985</v>
      </c>
      <c r="BP13" s="94">
        <v>947.37</v>
      </c>
      <c r="BQ13" s="26">
        <v>2875007</v>
      </c>
      <c r="BR13" s="26">
        <v>2659585</v>
      </c>
      <c r="BS13" s="94">
        <v>925.07</v>
      </c>
      <c r="BT13" s="26">
        <v>10980626</v>
      </c>
      <c r="BU13" s="26">
        <v>9875239</v>
      </c>
      <c r="BV13" s="94">
        <v>899.33297063391467</v>
      </c>
      <c r="BW13" s="26">
        <v>2652121</v>
      </c>
      <c r="BX13" s="26">
        <v>2408833</v>
      </c>
      <c r="BY13" s="94">
        <v>908.27</v>
      </c>
      <c r="BZ13" s="26">
        <v>2657910</v>
      </c>
      <c r="CA13" s="26">
        <v>2307578</v>
      </c>
      <c r="CB13" s="94">
        <v>868.19</v>
      </c>
      <c r="CC13" s="26">
        <v>2785000</v>
      </c>
      <c r="CD13" s="26">
        <v>2559054</v>
      </c>
      <c r="CE13" s="94">
        <v>918.87</v>
      </c>
    </row>
    <row r="14" spans="2:83" x14ac:dyDescent="0.25">
      <c r="B14" s="24" t="s">
        <v>404</v>
      </c>
      <c r="C14" s="27">
        <v>4129740</v>
      </c>
      <c r="D14" s="27">
        <v>1102746</v>
      </c>
      <c r="E14" s="341">
        <f t="shared" ref="E14:E15" si="0">D14*1000/C14</f>
        <v>267.02552703075736</v>
      </c>
      <c r="F14" s="27">
        <v>4311273</v>
      </c>
      <c r="G14" s="27">
        <v>1204333</v>
      </c>
      <c r="H14" s="95">
        <f t="shared" ref="H14:H20" si="1">G14*1000/F14</f>
        <v>279.34510294291266</v>
      </c>
      <c r="I14" s="435">
        <v>-4.21</v>
      </c>
      <c r="J14" s="435">
        <v>-8.44</v>
      </c>
      <c r="L14" s="27">
        <v>4743870</v>
      </c>
      <c r="M14" s="27">
        <v>1300465</v>
      </c>
      <c r="N14" s="341">
        <f t="shared" ref="N14:N15" si="2">M14*1000/L14</f>
        <v>274.13588483664182</v>
      </c>
      <c r="O14" s="27">
        <v>4857881</v>
      </c>
      <c r="P14" s="27">
        <v>1321631</v>
      </c>
      <c r="Q14" s="341">
        <v>272.06</v>
      </c>
      <c r="R14" s="27">
        <v>4676668</v>
      </c>
      <c r="S14" s="27">
        <v>1278269</v>
      </c>
      <c r="T14" s="341">
        <v>273.33</v>
      </c>
      <c r="U14" s="27">
        <v>4311273</v>
      </c>
      <c r="V14" s="27">
        <v>1204333</v>
      </c>
      <c r="W14" s="95">
        <f t="shared" ref="W14:W20" si="3">V14*1000/U14</f>
        <v>279.34510294291266</v>
      </c>
      <c r="X14" s="27">
        <v>17820062</v>
      </c>
      <c r="Y14" s="27">
        <v>5376852</v>
      </c>
      <c r="Z14" s="95">
        <f t="shared" ref="Z14:Z20" si="4">Y14*1000/X14</f>
        <v>301.73026334027344</v>
      </c>
      <c r="AA14" s="27">
        <v>4581216</v>
      </c>
      <c r="AB14" s="27">
        <v>1378843</v>
      </c>
      <c r="AC14" s="95">
        <f t="shared" ref="AC14:AC20" si="5">AB14*1000/AA14</f>
        <v>300.97751339382381</v>
      </c>
      <c r="AD14" s="27">
        <v>4440313</v>
      </c>
      <c r="AE14" s="27">
        <v>1326674</v>
      </c>
      <c r="AF14" s="95">
        <f t="shared" ref="AF14:AF20" si="6">AE14*1000/AD14</f>
        <v>298.77938784946014</v>
      </c>
      <c r="AG14" s="27">
        <v>4201687</v>
      </c>
      <c r="AH14" s="27">
        <v>1298596</v>
      </c>
      <c r="AI14" s="95">
        <f t="shared" ref="AI14:AI20" si="7">AH14*1000/AG14</f>
        <v>309.06538254753389</v>
      </c>
      <c r="AJ14" s="27">
        <v>18342704</v>
      </c>
      <c r="AK14" s="27">
        <v>5902939</v>
      </c>
      <c r="AL14" s="95">
        <f t="shared" ref="AL14:AL20" si="8">AK14*1000/AJ14</f>
        <v>321.8140029954144</v>
      </c>
      <c r="AM14" s="27">
        <v>4680243</v>
      </c>
      <c r="AN14" s="27">
        <v>1517529</v>
      </c>
      <c r="AO14" s="95">
        <f t="shared" ref="AO14:AO20" si="9">AN14*1000/AM14</f>
        <v>324.24149771710569</v>
      </c>
      <c r="AP14" s="27">
        <v>4595472</v>
      </c>
      <c r="AQ14" s="27">
        <v>1475346</v>
      </c>
      <c r="AR14" s="95">
        <v>321.04000000000002</v>
      </c>
      <c r="AS14" s="27">
        <v>4307674</v>
      </c>
      <c r="AT14" s="27">
        <v>1439741</v>
      </c>
      <c r="AU14" s="95">
        <v>334.23</v>
      </c>
      <c r="AV14" s="65">
        <v>18203746</v>
      </c>
      <c r="AW14" s="65">
        <v>5991208</v>
      </c>
      <c r="AX14" s="95">
        <v>329.12</v>
      </c>
      <c r="AY14" s="27">
        <v>4733637</v>
      </c>
      <c r="AZ14" s="27">
        <v>1548322</v>
      </c>
      <c r="BA14" s="95">
        <v>327.08999999999997</v>
      </c>
      <c r="BB14" s="27">
        <v>4597875</v>
      </c>
      <c r="BC14" s="65">
        <v>1520467</v>
      </c>
      <c r="BD14" s="95">
        <v>330.69</v>
      </c>
      <c r="BE14" s="27">
        <v>4158420</v>
      </c>
      <c r="BF14" s="65">
        <v>1393200</v>
      </c>
      <c r="BG14" s="95">
        <v>335.03</v>
      </c>
      <c r="BH14" s="65">
        <v>16360861</v>
      </c>
      <c r="BI14" s="65">
        <v>5274972</v>
      </c>
      <c r="BJ14" s="95">
        <v>322.41000000000003</v>
      </c>
      <c r="BK14" s="27">
        <v>4263189</v>
      </c>
      <c r="BL14" s="65">
        <v>1389273</v>
      </c>
      <c r="BM14" s="95">
        <v>325.88</v>
      </c>
      <c r="BN14" s="27">
        <v>4058047</v>
      </c>
      <c r="BO14" s="65">
        <v>1269674</v>
      </c>
      <c r="BP14" s="95">
        <v>312.88</v>
      </c>
      <c r="BQ14" s="27">
        <v>3801715</v>
      </c>
      <c r="BR14" s="65">
        <v>1210151</v>
      </c>
      <c r="BS14" s="95">
        <v>318.32</v>
      </c>
      <c r="BT14" s="65">
        <v>12731167</v>
      </c>
      <c r="BU14" s="65">
        <v>4170940</v>
      </c>
      <c r="BV14" s="95">
        <v>327.61647066604343</v>
      </c>
      <c r="BW14" s="27">
        <v>3282736</v>
      </c>
      <c r="BX14" s="65">
        <v>1062910</v>
      </c>
      <c r="BY14" s="95">
        <v>323.79000000000002</v>
      </c>
      <c r="BZ14" s="65">
        <v>2982979</v>
      </c>
      <c r="CA14" s="65">
        <v>934197</v>
      </c>
      <c r="CB14" s="95">
        <v>313.18</v>
      </c>
      <c r="CC14" s="65">
        <v>3343944</v>
      </c>
      <c r="CD14" s="65">
        <v>1047152</v>
      </c>
      <c r="CE14" s="95">
        <v>313.14999999999998</v>
      </c>
    </row>
    <row r="15" spans="2:83" x14ac:dyDescent="0.25">
      <c r="B15" s="23" t="s">
        <v>405</v>
      </c>
      <c r="C15" s="26">
        <v>3026994</v>
      </c>
      <c r="D15" s="26">
        <v>1716199</v>
      </c>
      <c r="E15" s="340">
        <f t="shared" si="0"/>
        <v>566.96478420505628</v>
      </c>
      <c r="F15" s="26">
        <v>3038828</v>
      </c>
      <c r="G15" s="26">
        <v>1646848</v>
      </c>
      <c r="H15" s="94">
        <f t="shared" si="1"/>
        <v>541.93524608829455</v>
      </c>
      <c r="I15" s="436">
        <v>-1.1599999999999999</v>
      </c>
      <c r="J15" s="436">
        <v>4.21</v>
      </c>
      <c r="L15" s="26">
        <v>3093052</v>
      </c>
      <c r="M15" s="26">
        <v>1823222</v>
      </c>
      <c r="N15" s="340">
        <f t="shared" si="2"/>
        <v>589.45727391586047</v>
      </c>
      <c r="O15" s="26">
        <v>2950918</v>
      </c>
      <c r="P15" s="26">
        <v>1685040</v>
      </c>
      <c r="Q15" s="340">
        <v>571.02</v>
      </c>
      <c r="R15" s="26">
        <v>3141492</v>
      </c>
      <c r="S15" s="26">
        <v>1650182</v>
      </c>
      <c r="T15" s="340">
        <v>525.29</v>
      </c>
      <c r="U15" s="26">
        <v>3038828</v>
      </c>
      <c r="V15" s="26">
        <v>1646848</v>
      </c>
      <c r="W15" s="94">
        <f t="shared" si="3"/>
        <v>541.93524608829455</v>
      </c>
      <c r="X15" s="26">
        <v>11801947</v>
      </c>
      <c r="Y15" s="26">
        <v>6613450</v>
      </c>
      <c r="Z15" s="94">
        <f t="shared" si="4"/>
        <v>560.36940345520952</v>
      </c>
      <c r="AA15" s="26">
        <v>2847501</v>
      </c>
      <c r="AB15" s="26">
        <v>1577181</v>
      </c>
      <c r="AC15" s="94">
        <f t="shared" si="5"/>
        <v>553.88250961105894</v>
      </c>
      <c r="AD15" s="26">
        <v>3009442</v>
      </c>
      <c r="AE15" s="26">
        <v>1609719</v>
      </c>
      <c r="AF15" s="94">
        <f t="shared" si="6"/>
        <v>534.88952437029855</v>
      </c>
      <c r="AG15" s="26">
        <v>3135922</v>
      </c>
      <c r="AH15" s="26">
        <v>1674462</v>
      </c>
      <c r="AI15" s="94">
        <f t="shared" si="7"/>
        <v>533.96162276995415</v>
      </c>
      <c r="AJ15" s="26">
        <v>11443303</v>
      </c>
      <c r="AK15" s="26">
        <v>6314237</v>
      </c>
      <c r="AL15" s="94">
        <f t="shared" si="8"/>
        <v>551.78448040744877</v>
      </c>
      <c r="AM15" s="26">
        <v>2735654</v>
      </c>
      <c r="AN15" s="26">
        <v>1507626</v>
      </c>
      <c r="AO15" s="94">
        <f t="shared" si="9"/>
        <v>551.10258826591371</v>
      </c>
      <c r="AP15" s="26">
        <v>2424104</v>
      </c>
      <c r="AQ15" s="26">
        <v>1597321</v>
      </c>
      <c r="AR15" s="94">
        <v>658.93</v>
      </c>
      <c r="AS15" s="26">
        <v>2343460</v>
      </c>
      <c r="AT15" s="26">
        <v>1503080</v>
      </c>
      <c r="AU15" s="94">
        <v>641.39</v>
      </c>
      <c r="AV15" s="45">
        <v>8956518</v>
      </c>
      <c r="AW15" s="45">
        <v>6154960</v>
      </c>
      <c r="AX15" s="94">
        <v>687.2</v>
      </c>
      <c r="AY15" s="26">
        <v>2124316</v>
      </c>
      <c r="AZ15" s="26">
        <v>1339523</v>
      </c>
      <c r="BA15" s="94">
        <v>630.57000000000005</v>
      </c>
      <c r="BB15" s="26">
        <v>2307390</v>
      </c>
      <c r="BC15" s="45">
        <v>1655806</v>
      </c>
      <c r="BD15" s="94">
        <v>717.61</v>
      </c>
      <c r="BE15" s="26">
        <v>2276420</v>
      </c>
      <c r="BF15" s="45">
        <v>1743177</v>
      </c>
      <c r="BG15" s="94">
        <v>765.75</v>
      </c>
      <c r="BH15" s="45">
        <v>8334095</v>
      </c>
      <c r="BI15" s="45">
        <v>5520318</v>
      </c>
      <c r="BJ15" s="94">
        <v>662.38</v>
      </c>
      <c r="BK15" s="26">
        <v>2017714</v>
      </c>
      <c r="BL15" s="45">
        <v>1363317</v>
      </c>
      <c r="BM15" s="94">
        <v>675.67</v>
      </c>
      <c r="BN15" s="26">
        <v>1992781</v>
      </c>
      <c r="BO15" s="45">
        <v>1263457</v>
      </c>
      <c r="BP15" s="94">
        <v>634.02</v>
      </c>
      <c r="BQ15" s="26">
        <v>2105940</v>
      </c>
      <c r="BR15" s="45">
        <v>1320731</v>
      </c>
      <c r="BS15" s="94">
        <v>627.15</v>
      </c>
      <c r="BT15" s="45">
        <v>8571078</v>
      </c>
      <c r="BU15" s="45">
        <v>4978987</v>
      </c>
      <c r="BV15" s="94">
        <v>580.90557570471299</v>
      </c>
      <c r="BW15" s="26">
        <v>1938028</v>
      </c>
      <c r="BX15" s="45">
        <v>1125855</v>
      </c>
      <c r="BY15" s="94">
        <v>580.92999999999995</v>
      </c>
      <c r="BZ15" s="45">
        <v>2028857</v>
      </c>
      <c r="CA15" s="45">
        <v>1136848</v>
      </c>
      <c r="CB15" s="94">
        <v>560.34</v>
      </c>
      <c r="CC15" s="45">
        <v>2443717</v>
      </c>
      <c r="CD15" s="45">
        <v>1440399</v>
      </c>
      <c r="CE15" s="94">
        <v>589.42999999999995</v>
      </c>
    </row>
    <row r="16" spans="2:83" x14ac:dyDescent="0.25">
      <c r="B16" s="24" t="s">
        <v>406</v>
      </c>
      <c r="C16" s="27">
        <v>706355</v>
      </c>
      <c r="D16" s="27">
        <v>536824</v>
      </c>
      <c r="E16" s="341">
        <f>D16*1000/C16</f>
        <v>759.99178883139496</v>
      </c>
      <c r="F16" s="27">
        <v>738830</v>
      </c>
      <c r="G16" s="27">
        <v>516804</v>
      </c>
      <c r="H16" s="95">
        <f t="shared" si="1"/>
        <v>699.48973376825518</v>
      </c>
      <c r="I16" s="435">
        <v>-4.4000000000000004</v>
      </c>
      <c r="J16" s="435">
        <v>3.87</v>
      </c>
      <c r="L16" s="27">
        <v>941584</v>
      </c>
      <c r="M16" s="27">
        <v>737698</v>
      </c>
      <c r="N16" s="341">
        <f>M16*1000/L16</f>
        <v>783.46488470492272</v>
      </c>
      <c r="O16" s="27">
        <v>1084942</v>
      </c>
      <c r="P16" s="27">
        <v>767867</v>
      </c>
      <c r="Q16" s="341">
        <v>707.75</v>
      </c>
      <c r="R16" s="27">
        <v>984250</v>
      </c>
      <c r="S16" s="27">
        <v>643413</v>
      </c>
      <c r="T16" s="341">
        <v>653.71</v>
      </c>
      <c r="U16" s="27">
        <v>738830</v>
      </c>
      <c r="V16" s="27">
        <v>516804</v>
      </c>
      <c r="W16" s="95">
        <f t="shared" si="3"/>
        <v>699.48973376825518</v>
      </c>
      <c r="X16" s="27">
        <v>3577553</v>
      </c>
      <c r="Y16" s="27">
        <v>2527684</v>
      </c>
      <c r="Z16" s="95">
        <f t="shared" si="4"/>
        <v>706.53991708857984</v>
      </c>
      <c r="AA16" s="27">
        <v>1116959</v>
      </c>
      <c r="AB16" s="27">
        <v>735049</v>
      </c>
      <c r="AC16" s="95">
        <f t="shared" si="5"/>
        <v>658.08055622453469</v>
      </c>
      <c r="AD16" s="27">
        <v>927534</v>
      </c>
      <c r="AE16" s="27">
        <v>599558</v>
      </c>
      <c r="AF16" s="95">
        <f>AE16*1000/AD16</f>
        <v>646.40002415005813</v>
      </c>
      <c r="AG16" s="27">
        <v>750135</v>
      </c>
      <c r="AH16" s="27">
        <v>533356</v>
      </c>
      <c r="AI16" s="95">
        <f t="shared" si="7"/>
        <v>711.01335093016587</v>
      </c>
      <c r="AJ16" s="27">
        <v>3506555</v>
      </c>
      <c r="AK16" s="27">
        <v>2237921</v>
      </c>
      <c r="AL16" s="95">
        <f t="shared" si="8"/>
        <v>638.21072248973712</v>
      </c>
      <c r="AM16" s="27">
        <v>1009847</v>
      </c>
      <c r="AN16" s="27">
        <v>664428</v>
      </c>
      <c r="AO16" s="95">
        <f t="shared" si="9"/>
        <v>657.94917447890623</v>
      </c>
      <c r="AP16" s="27">
        <v>805325</v>
      </c>
      <c r="AQ16" s="27">
        <v>538750</v>
      </c>
      <c r="AR16" s="95">
        <v>668.98</v>
      </c>
      <c r="AS16" s="27">
        <v>526308</v>
      </c>
      <c r="AT16" s="27">
        <v>392758</v>
      </c>
      <c r="AU16" s="95">
        <v>746.25</v>
      </c>
      <c r="AV16" s="65">
        <v>3092932</v>
      </c>
      <c r="AW16" s="65">
        <v>2050022</v>
      </c>
      <c r="AX16" s="95">
        <v>662.81</v>
      </c>
      <c r="AY16" s="27">
        <v>928222</v>
      </c>
      <c r="AZ16" s="27">
        <v>541205</v>
      </c>
      <c r="BA16" s="95">
        <v>583.05999999999995</v>
      </c>
      <c r="BB16" s="27">
        <v>844733</v>
      </c>
      <c r="BC16" s="65">
        <v>541861</v>
      </c>
      <c r="BD16" s="95">
        <v>641.46</v>
      </c>
      <c r="BE16" s="27">
        <v>545936</v>
      </c>
      <c r="BF16" s="65">
        <v>489779</v>
      </c>
      <c r="BG16" s="95">
        <v>897.14</v>
      </c>
      <c r="BH16" s="65">
        <v>3975398</v>
      </c>
      <c r="BI16" s="65">
        <v>2565932</v>
      </c>
      <c r="BJ16" s="95">
        <v>645.45000000000005</v>
      </c>
      <c r="BK16" s="27">
        <v>1169780</v>
      </c>
      <c r="BL16" s="65">
        <v>764005</v>
      </c>
      <c r="BM16" s="95">
        <v>653.12</v>
      </c>
      <c r="BN16" s="27">
        <v>1074926</v>
      </c>
      <c r="BO16" s="65">
        <v>629219</v>
      </c>
      <c r="BP16" s="95">
        <v>585.36</v>
      </c>
      <c r="BQ16" s="27">
        <v>844374</v>
      </c>
      <c r="BR16" s="65">
        <v>534815</v>
      </c>
      <c r="BS16" s="95">
        <v>633.39</v>
      </c>
      <c r="BT16" s="65">
        <v>3766186</v>
      </c>
      <c r="BU16" s="65">
        <v>2189786</v>
      </c>
      <c r="BV16" s="95">
        <v>581.43331210938595</v>
      </c>
      <c r="BW16" s="27">
        <v>1139551</v>
      </c>
      <c r="BX16" s="65">
        <v>632227</v>
      </c>
      <c r="BY16" s="95">
        <v>554.79999999999995</v>
      </c>
      <c r="BZ16" s="65">
        <v>896375</v>
      </c>
      <c r="CA16" s="65">
        <v>511810</v>
      </c>
      <c r="CB16" s="95">
        <v>570.98</v>
      </c>
      <c r="CC16" s="65">
        <v>775005</v>
      </c>
      <c r="CD16" s="65">
        <v>472819</v>
      </c>
      <c r="CE16" s="95">
        <v>610.09</v>
      </c>
    </row>
    <row r="17" spans="2:83" x14ac:dyDescent="0.25">
      <c r="B17" s="23" t="s">
        <v>407</v>
      </c>
      <c r="C17" s="26">
        <v>286640</v>
      </c>
      <c r="D17" s="26">
        <v>241090</v>
      </c>
      <c r="E17" s="340">
        <f>D17*1000/C17</f>
        <v>841.08986882500699</v>
      </c>
      <c r="F17" s="26">
        <v>262961</v>
      </c>
      <c r="G17" s="26">
        <v>227803</v>
      </c>
      <c r="H17" s="94">
        <f t="shared" si="1"/>
        <v>866.29956533478344</v>
      </c>
      <c r="I17" s="436">
        <v>9</v>
      </c>
      <c r="J17" s="436">
        <v>5.83</v>
      </c>
      <c r="L17" s="26">
        <v>268623</v>
      </c>
      <c r="M17" s="26">
        <v>272083</v>
      </c>
      <c r="N17" s="340">
        <f>M17*1000/L17</f>
        <v>1012.8805053923156</v>
      </c>
      <c r="O17" s="26">
        <v>240475</v>
      </c>
      <c r="P17" s="26">
        <v>231541</v>
      </c>
      <c r="Q17" s="340">
        <v>962.85</v>
      </c>
      <c r="R17" s="26">
        <v>384704</v>
      </c>
      <c r="S17" s="26">
        <v>229246</v>
      </c>
      <c r="T17" s="340">
        <v>595.9</v>
      </c>
      <c r="U17" s="26">
        <v>262961</v>
      </c>
      <c r="V17" s="26">
        <v>227803</v>
      </c>
      <c r="W17" s="94">
        <f t="shared" si="3"/>
        <v>866.29956533478344</v>
      </c>
      <c r="X17" s="26">
        <v>1031480</v>
      </c>
      <c r="Y17" s="26">
        <v>937112</v>
      </c>
      <c r="Z17" s="94">
        <f t="shared" si="4"/>
        <v>908.51204095086666</v>
      </c>
      <c r="AA17" s="26">
        <v>236535</v>
      </c>
      <c r="AB17" s="26">
        <v>219664</v>
      </c>
      <c r="AC17" s="94">
        <f t="shared" si="5"/>
        <v>928.67440336525249</v>
      </c>
      <c r="AD17" s="26">
        <v>270497</v>
      </c>
      <c r="AE17" s="26">
        <v>232496</v>
      </c>
      <c r="AF17" s="94">
        <f t="shared" si="6"/>
        <v>859.51415357656458</v>
      </c>
      <c r="AG17" s="26">
        <v>260608</v>
      </c>
      <c r="AH17" s="26">
        <v>223285</v>
      </c>
      <c r="AI17" s="94">
        <f t="shared" si="7"/>
        <v>856.78490299607074</v>
      </c>
      <c r="AJ17" s="26">
        <v>973160</v>
      </c>
      <c r="AK17" s="26">
        <v>785797</v>
      </c>
      <c r="AL17" s="94">
        <f t="shared" si="8"/>
        <v>807.46948086645568</v>
      </c>
      <c r="AM17" s="26">
        <v>218980</v>
      </c>
      <c r="AN17" s="26">
        <v>190624</v>
      </c>
      <c r="AO17" s="94">
        <f t="shared" si="9"/>
        <v>870.50872225774049</v>
      </c>
      <c r="AP17" s="26">
        <v>239549</v>
      </c>
      <c r="AQ17" s="26">
        <v>186873</v>
      </c>
      <c r="AR17" s="94">
        <v>780.1</v>
      </c>
      <c r="AS17" s="26">
        <v>223654</v>
      </c>
      <c r="AT17" s="26">
        <v>164544</v>
      </c>
      <c r="AU17" s="94">
        <v>735.71</v>
      </c>
      <c r="AV17" s="45">
        <v>855672</v>
      </c>
      <c r="AW17" s="45">
        <v>660453</v>
      </c>
      <c r="AX17" s="94">
        <v>771.85</v>
      </c>
      <c r="AY17" s="26">
        <v>201625</v>
      </c>
      <c r="AZ17" s="26">
        <v>144977</v>
      </c>
      <c r="BA17" s="94">
        <v>719.04</v>
      </c>
      <c r="BB17" s="26">
        <v>223437</v>
      </c>
      <c r="BC17" s="45">
        <v>176026</v>
      </c>
      <c r="BD17" s="94">
        <v>787.81</v>
      </c>
      <c r="BE17" s="26">
        <v>204191</v>
      </c>
      <c r="BF17" s="45">
        <v>179314</v>
      </c>
      <c r="BG17" s="94">
        <v>878.17</v>
      </c>
      <c r="BH17" s="45">
        <v>729312</v>
      </c>
      <c r="BI17" s="45">
        <v>583205</v>
      </c>
      <c r="BJ17" s="94">
        <v>799.66</v>
      </c>
      <c r="BK17" s="26">
        <v>167875</v>
      </c>
      <c r="BL17" s="45">
        <v>140233</v>
      </c>
      <c r="BM17" s="94">
        <v>835.34</v>
      </c>
      <c r="BN17" s="26">
        <v>171645</v>
      </c>
      <c r="BO17" s="45">
        <v>128263</v>
      </c>
      <c r="BP17" s="94">
        <v>747.26</v>
      </c>
      <c r="BQ17" s="26">
        <v>186717</v>
      </c>
      <c r="BR17" s="45">
        <v>137104</v>
      </c>
      <c r="BS17" s="94">
        <v>734.29</v>
      </c>
      <c r="BT17" s="45">
        <v>713984</v>
      </c>
      <c r="BU17" s="45">
        <v>522319</v>
      </c>
      <c r="BV17" s="94">
        <v>731.5556090892793</v>
      </c>
      <c r="BW17" s="26">
        <v>149154</v>
      </c>
      <c r="BX17" s="45">
        <v>112958</v>
      </c>
      <c r="BY17" s="94">
        <v>757.32</v>
      </c>
      <c r="BZ17" s="45">
        <v>169009</v>
      </c>
      <c r="CA17" s="45">
        <v>121381</v>
      </c>
      <c r="CB17" s="94">
        <v>718.19</v>
      </c>
      <c r="CC17" s="45">
        <v>217006</v>
      </c>
      <c r="CD17" s="45">
        <v>157868</v>
      </c>
      <c r="CE17" s="94">
        <v>727.48</v>
      </c>
    </row>
    <row r="18" spans="2:83" x14ac:dyDescent="0.25">
      <c r="B18" s="24" t="s">
        <v>408</v>
      </c>
      <c r="C18" s="27">
        <v>233039</v>
      </c>
      <c r="D18" s="27">
        <v>142727</v>
      </c>
      <c r="E18" s="341">
        <f>D18*1000/C18</f>
        <v>612.4597170430701</v>
      </c>
      <c r="F18" s="27">
        <v>233904</v>
      </c>
      <c r="G18" s="27">
        <v>128335</v>
      </c>
      <c r="H18" s="95">
        <f t="shared" si="1"/>
        <v>548.66526438196865</v>
      </c>
      <c r="I18" s="435">
        <v>-0.37</v>
      </c>
      <c r="J18" s="435">
        <v>11.21</v>
      </c>
      <c r="L18" s="27">
        <v>237614</v>
      </c>
      <c r="M18" s="27">
        <v>157822</v>
      </c>
      <c r="N18" s="341">
        <f>M18*1000/L18</f>
        <v>664.19487067260343</v>
      </c>
      <c r="O18" s="27">
        <v>238830</v>
      </c>
      <c r="P18" s="27">
        <v>163736</v>
      </c>
      <c r="Q18" s="341">
        <v>685.58</v>
      </c>
      <c r="R18" s="27">
        <v>235650</v>
      </c>
      <c r="S18" s="27">
        <v>140046</v>
      </c>
      <c r="T18" s="341">
        <v>594.29999999999995</v>
      </c>
      <c r="U18" s="27">
        <v>233904</v>
      </c>
      <c r="V18" s="27">
        <v>128335</v>
      </c>
      <c r="W18" s="95">
        <f t="shared" si="3"/>
        <v>548.66526438196865</v>
      </c>
      <c r="X18" s="27">
        <v>972599</v>
      </c>
      <c r="Y18" s="27">
        <v>545576</v>
      </c>
      <c r="Z18" s="95">
        <f t="shared" si="4"/>
        <v>560.94649490694519</v>
      </c>
      <c r="AA18" s="27">
        <v>242334</v>
      </c>
      <c r="AB18" s="27">
        <v>141116</v>
      </c>
      <c r="AC18" s="95">
        <f t="shared" si="5"/>
        <v>582.32026872003098</v>
      </c>
      <c r="AD18" s="27">
        <v>244326</v>
      </c>
      <c r="AE18" s="27">
        <v>131933</v>
      </c>
      <c r="AF18" s="95">
        <f t="shared" si="6"/>
        <v>539.98755760745894</v>
      </c>
      <c r="AG18" s="27">
        <v>248370</v>
      </c>
      <c r="AH18" s="27">
        <v>130982</v>
      </c>
      <c r="AI18" s="95">
        <f t="shared" si="7"/>
        <v>527.36642911784838</v>
      </c>
      <c r="AJ18" s="27">
        <v>1056275</v>
      </c>
      <c r="AK18" s="27">
        <v>497637</v>
      </c>
      <c r="AL18" s="95">
        <f t="shared" si="8"/>
        <v>471.12447042673546</v>
      </c>
      <c r="AM18" s="27">
        <v>263650</v>
      </c>
      <c r="AN18" s="27">
        <v>120576</v>
      </c>
      <c r="AO18" s="95">
        <f t="shared" si="9"/>
        <v>457.33358619381755</v>
      </c>
      <c r="AP18" s="27">
        <v>267837</v>
      </c>
      <c r="AQ18" s="27">
        <v>126351</v>
      </c>
      <c r="AR18" s="95">
        <v>471.75</v>
      </c>
      <c r="AS18" s="27">
        <v>269516</v>
      </c>
      <c r="AT18" s="27">
        <v>116991</v>
      </c>
      <c r="AU18" s="95">
        <v>434.08</v>
      </c>
      <c r="AV18" s="27">
        <v>1138039</v>
      </c>
      <c r="AW18" s="27">
        <v>534658</v>
      </c>
      <c r="AX18" s="95">
        <v>469.81</v>
      </c>
      <c r="AY18" s="27">
        <v>287126</v>
      </c>
      <c r="AZ18" s="27">
        <v>120307</v>
      </c>
      <c r="BA18" s="95">
        <v>419</v>
      </c>
      <c r="BB18" s="27">
        <v>285585</v>
      </c>
      <c r="BC18" s="27">
        <v>136207</v>
      </c>
      <c r="BD18" s="95">
        <v>476.94</v>
      </c>
      <c r="BE18" s="27">
        <v>285011</v>
      </c>
      <c r="BF18" s="27">
        <v>167372</v>
      </c>
      <c r="BG18" s="95">
        <v>587.25</v>
      </c>
      <c r="BH18" s="27">
        <v>1225733</v>
      </c>
      <c r="BI18" s="27">
        <v>717978</v>
      </c>
      <c r="BJ18" s="95">
        <v>585.75</v>
      </c>
      <c r="BK18" s="27">
        <v>257999</v>
      </c>
      <c r="BL18" s="27">
        <v>174829</v>
      </c>
      <c r="BM18" s="95">
        <v>677.63</v>
      </c>
      <c r="BN18" s="27">
        <v>314679</v>
      </c>
      <c r="BO18" s="27">
        <v>149098</v>
      </c>
      <c r="BP18" s="95">
        <v>473.81</v>
      </c>
      <c r="BQ18" s="27">
        <v>355356</v>
      </c>
      <c r="BR18" s="27">
        <v>211955</v>
      </c>
      <c r="BS18" s="95">
        <v>596.46</v>
      </c>
      <c r="BT18" s="27">
        <v>1242760</v>
      </c>
      <c r="BU18" s="27">
        <v>550376</v>
      </c>
      <c r="BV18" s="95">
        <v>442.86587917216519</v>
      </c>
      <c r="BW18" s="27">
        <v>327039</v>
      </c>
      <c r="BX18" s="27">
        <v>145863</v>
      </c>
      <c r="BY18" s="95">
        <v>446.01</v>
      </c>
      <c r="BZ18" s="27">
        <v>325162</v>
      </c>
      <c r="CA18" s="27">
        <v>142679</v>
      </c>
      <c r="CB18" s="95">
        <v>438.79</v>
      </c>
      <c r="CC18" s="27">
        <v>339494</v>
      </c>
      <c r="CD18" s="27">
        <v>152776</v>
      </c>
      <c r="CE18" s="95">
        <v>450.01</v>
      </c>
    </row>
    <row r="19" spans="2:83" x14ac:dyDescent="0.25">
      <c r="B19" s="23" t="s">
        <v>409</v>
      </c>
      <c r="C19" s="26">
        <v>266561</v>
      </c>
      <c r="D19" s="26">
        <v>122887</v>
      </c>
      <c r="E19" s="340">
        <f>D19*1000/C19</f>
        <v>461.00892478644664</v>
      </c>
      <c r="F19" s="26">
        <v>321763</v>
      </c>
      <c r="G19" s="26">
        <v>150285</v>
      </c>
      <c r="H19" s="94">
        <f t="shared" si="1"/>
        <v>467.06737567712884</v>
      </c>
      <c r="I19" s="436">
        <v>-10.55</v>
      </c>
      <c r="J19" s="436">
        <v>-18.23</v>
      </c>
      <c r="L19" s="26">
        <v>273212</v>
      </c>
      <c r="M19" s="26">
        <v>139171</v>
      </c>
      <c r="N19" s="340">
        <f>M19*1000/L19</f>
        <v>509.38831383687392</v>
      </c>
      <c r="O19" s="26">
        <v>201442</v>
      </c>
      <c r="P19" s="26">
        <v>147382</v>
      </c>
      <c r="Q19" s="340">
        <v>731.63</v>
      </c>
      <c r="R19" s="26">
        <v>58262</v>
      </c>
      <c r="S19" s="26">
        <v>146260</v>
      </c>
      <c r="T19" s="340">
        <v>-2510.38</v>
      </c>
      <c r="U19" s="26">
        <v>321763</v>
      </c>
      <c r="V19" s="26">
        <v>150285</v>
      </c>
      <c r="W19" s="94">
        <f t="shared" si="3"/>
        <v>467.06737567712884</v>
      </c>
      <c r="X19" s="26">
        <v>919849</v>
      </c>
      <c r="Y19" s="26">
        <v>727758</v>
      </c>
      <c r="Z19" s="94">
        <f t="shared" si="4"/>
        <v>791.17115961424099</v>
      </c>
      <c r="AA19" s="26">
        <v>230985</v>
      </c>
      <c r="AB19" s="26">
        <v>183657</v>
      </c>
      <c r="AC19" s="94">
        <f t="shared" si="5"/>
        <v>795.10357815442558</v>
      </c>
      <c r="AD19" s="26">
        <v>235023</v>
      </c>
      <c r="AE19" s="26">
        <v>174633</v>
      </c>
      <c r="AF19" s="94">
        <f t="shared" si="6"/>
        <v>743.04642524348685</v>
      </c>
      <c r="AG19" s="26">
        <v>250784</v>
      </c>
      <c r="AH19" s="26">
        <v>185343</v>
      </c>
      <c r="AI19" s="94">
        <f t="shared" si="7"/>
        <v>739.05432563480929</v>
      </c>
      <c r="AJ19" s="26">
        <v>1055300</v>
      </c>
      <c r="AK19" s="26">
        <v>743793</v>
      </c>
      <c r="AL19" s="94">
        <f t="shared" si="8"/>
        <v>704.81663981806116</v>
      </c>
      <c r="AM19" s="26">
        <v>257850</v>
      </c>
      <c r="AN19" s="26">
        <v>203362</v>
      </c>
      <c r="AO19" s="94">
        <f t="shared" si="9"/>
        <v>788.68334302889275</v>
      </c>
      <c r="AP19" s="26">
        <v>252158</v>
      </c>
      <c r="AQ19" s="26">
        <v>167976</v>
      </c>
      <c r="AR19" s="94">
        <v>666.15</v>
      </c>
      <c r="AS19" s="26">
        <v>272353</v>
      </c>
      <c r="AT19" s="26">
        <v>164251</v>
      </c>
      <c r="AU19" s="94">
        <v>603.08000000000004</v>
      </c>
      <c r="AV19" s="26">
        <v>1400256</v>
      </c>
      <c r="AW19" s="26">
        <v>840675</v>
      </c>
      <c r="AX19" s="94">
        <v>600.37</v>
      </c>
      <c r="AY19" s="26">
        <v>359448</v>
      </c>
      <c r="AZ19" s="26">
        <v>192393</v>
      </c>
      <c r="BA19" s="94">
        <v>535.25</v>
      </c>
      <c r="BB19" s="26">
        <v>351948</v>
      </c>
      <c r="BC19" s="26">
        <v>220138</v>
      </c>
      <c r="BD19" s="94">
        <v>625.48</v>
      </c>
      <c r="BE19" s="26">
        <v>339958</v>
      </c>
      <c r="BF19" s="26">
        <v>246977</v>
      </c>
      <c r="BG19" s="94">
        <v>726.49</v>
      </c>
      <c r="BH19" s="26">
        <v>1418306</v>
      </c>
      <c r="BI19" s="26">
        <v>879347</v>
      </c>
      <c r="BJ19" s="94">
        <v>620</v>
      </c>
      <c r="BK19" s="26">
        <v>362058</v>
      </c>
      <c r="BL19" s="26">
        <v>238744</v>
      </c>
      <c r="BM19" s="94">
        <v>659.41</v>
      </c>
      <c r="BN19" s="26">
        <v>352752</v>
      </c>
      <c r="BO19" s="26">
        <v>197094</v>
      </c>
      <c r="BP19" s="94">
        <v>558.73</v>
      </c>
      <c r="BQ19" s="26">
        <v>347115</v>
      </c>
      <c r="BR19" s="26">
        <v>194880</v>
      </c>
      <c r="BS19" s="94">
        <v>561.42999999999995</v>
      </c>
      <c r="BT19" s="26">
        <v>1362402</v>
      </c>
      <c r="BU19" s="26">
        <v>721488</v>
      </c>
      <c r="BV19" s="94">
        <v>529.57056727749955</v>
      </c>
      <c r="BW19" s="26">
        <v>347469</v>
      </c>
      <c r="BX19" s="26">
        <v>186818</v>
      </c>
      <c r="BY19" s="94">
        <v>537.65</v>
      </c>
      <c r="BZ19" s="26">
        <v>339650</v>
      </c>
      <c r="CA19" s="26">
        <v>177860</v>
      </c>
      <c r="CB19" s="94">
        <v>523.66</v>
      </c>
      <c r="CC19" s="26">
        <v>335474</v>
      </c>
      <c r="CD19" s="26">
        <v>178663</v>
      </c>
      <c r="CE19" s="94">
        <v>532.57000000000005</v>
      </c>
    </row>
    <row r="20" spans="2:83" ht="15.75" thickBot="1" x14ac:dyDescent="0.3">
      <c r="B20" s="88" t="s">
        <v>122</v>
      </c>
      <c r="C20" s="86">
        <v>12776811</v>
      </c>
      <c r="D20" s="86">
        <v>7673332</v>
      </c>
      <c r="E20" s="96">
        <f>D20*1000/C20</f>
        <v>600.56707420967564</v>
      </c>
      <c r="F20" s="86">
        <v>12745504</v>
      </c>
      <c r="G20" s="86">
        <v>7296966</v>
      </c>
      <c r="H20" s="96">
        <f t="shared" si="1"/>
        <v>572.51294260313284</v>
      </c>
      <c r="I20" s="437">
        <v>0.25</v>
      </c>
      <c r="J20" s="437">
        <v>5.16</v>
      </c>
      <c r="L20" s="86">
        <v>13475849</v>
      </c>
      <c r="M20" s="86">
        <v>8338605</v>
      </c>
      <c r="N20" s="96">
        <f>M20*1000/L20</f>
        <v>618.78142148965901</v>
      </c>
      <c r="O20" s="86">
        <v>13232775</v>
      </c>
      <c r="P20" s="86">
        <v>7871560</v>
      </c>
      <c r="Q20" s="96">
        <v>594.85</v>
      </c>
      <c r="R20" s="86">
        <f>SUM(R13:R19)</f>
        <v>13148876</v>
      </c>
      <c r="S20" s="86">
        <v>7461564</v>
      </c>
      <c r="T20" s="96">
        <f>SUM(T13:T19)</f>
        <v>1052.08</v>
      </c>
      <c r="U20" s="86">
        <v>12745504</v>
      </c>
      <c r="V20" s="86">
        <v>7296966</v>
      </c>
      <c r="W20" s="96">
        <f t="shared" si="3"/>
        <v>572.51294260313284</v>
      </c>
      <c r="X20" s="86">
        <v>50553783</v>
      </c>
      <c r="Y20" s="86">
        <v>29699396</v>
      </c>
      <c r="Z20" s="96">
        <f t="shared" si="4"/>
        <v>587.48117821370556</v>
      </c>
      <c r="AA20" s="86">
        <v>12705165</v>
      </c>
      <c r="AB20" s="86">
        <v>7359019</v>
      </c>
      <c r="AC20" s="96">
        <f t="shared" si="5"/>
        <v>579.21475242548991</v>
      </c>
      <c r="AD20" s="86">
        <v>12680104</v>
      </c>
      <c r="AE20" s="86">
        <v>7141732</v>
      </c>
      <c r="AF20" s="96">
        <f t="shared" si="6"/>
        <v>563.22345621140016</v>
      </c>
      <c r="AG20" s="86">
        <v>12515306</v>
      </c>
      <c r="AH20" s="86">
        <v>7172520</v>
      </c>
      <c r="AI20" s="96">
        <f t="shared" si="7"/>
        <v>573.09985069482116</v>
      </c>
      <c r="AJ20" s="86">
        <v>49688263</v>
      </c>
      <c r="AK20" s="86">
        <v>27276669</v>
      </c>
      <c r="AL20" s="96">
        <f t="shared" si="8"/>
        <v>548.95597779298498</v>
      </c>
      <c r="AM20" s="86">
        <v>12329799</v>
      </c>
      <c r="AN20" s="86">
        <v>6902575</v>
      </c>
      <c r="AO20" s="96">
        <f t="shared" si="9"/>
        <v>559.82867198402823</v>
      </c>
      <c r="AP20" s="86">
        <v>11528651</v>
      </c>
      <c r="AQ20" s="86">
        <v>6624273</v>
      </c>
      <c r="AR20" s="96">
        <v>574.59</v>
      </c>
      <c r="AS20" s="86">
        <v>10927790</v>
      </c>
      <c r="AT20" s="86">
        <v>6176157</v>
      </c>
      <c r="AU20" s="96">
        <v>565.17999999999995</v>
      </c>
      <c r="AV20" s="86">
        <v>44863966</v>
      </c>
      <c r="AW20" s="86">
        <v>26365117</v>
      </c>
      <c r="AX20" s="96">
        <v>587.66999999999996</v>
      </c>
      <c r="AY20" s="86">
        <v>11340593</v>
      </c>
      <c r="AZ20" s="86">
        <v>5966398</v>
      </c>
      <c r="BA20" s="96">
        <v>526.11</v>
      </c>
      <c r="BB20" s="86">
        <v>11379096</v>
      </c>
      <c r="BC20" s="86">
        <v>6974535</v>
      </c>
      <c r="BD20" s="96">
        <v>612.92999999999995</v>
      </c>
      <c r="BE20" s="86">
        <v>10651704</v>
      </c>
      <c r="BF20" s="86">
        <v>7335625</v>
      </c>
      <c r="BG20" s="96">
        <v>688.68</v>
      </c>
      <c r="BH20" s="86">
        <v>43229477</v>
      </c>
      <c r="BI20" s="86">
        <v>26665234</v>
      </c>
      <c r="BJ20" s="96">
        <v>616.83000000000004</v>
      </c>
      <c r="BK20" s="86">
        <v>10996043</v>
      </c>
      <c r="BL20" s="86">
        <v>6927442</v>
      </c>
      <c r="BM20" s="96">
        <v>629.99</v>
      </c>
      <c r="BN20" s="86">
        <v>10731415</v>
      </c>
      <c r="BO20" s="86">
        <v>6257790</v>
      </c>
      <c r="BP20" s="96">
        <v>583.13</v>
      </c>
      <c r="BQ20" s="86">
        <v>10516224</v>
      </c>
      <c r="BR20" s="86">
        <v>6269221</v>
      </c>
      <c r="BS20" s="96">
        <v>596.15</v>
      </c>
      <c r="BT20" s="86">
        <v>39368203</v>
      </c>
      <c r="BU20" s="86">
        <v>23009135</v>
      </c>
      <c r="BV20" s="96">
        <v>584.45987488938727</v>
      </c>
      <c r="BW20" s="86">
        <v>9836098</v>
      </c>
      <c r="BX20" s="86">
        <v>5675464</v>
      </c>
      <c r="BY20" s="96">
        <v>577</v>
      </c>
      <c r="BZ20" s="86">
        <v>9399942</v>
      </c>
      <c r="CA20" s="86">
        <v>5332353</v>
      </c>
      <c r="CB20" s="96">
        <v>567.28</v>
      </c>
      <c r="CC20" s="86">
        <v>10239640</v>
      </c>
      <c r="CD20" s="86">
        <v>6008731</v>
      </c>
      <c r="CE20" s="96">
        <v>586.80999999999995</v>
      </c>
    </row>
    <row r="21" spans="2:83" ht="15.75" thickTop="1" x14ac:dyDescent="0.25">
      <c r="B21" s="23" t="s">
        <v>411</v>
      </c>
      <c r="C21" s="26">
        <v>7862</v>
      </c>
      <c r="D21" s="28" t="s">
        <v>123</v>
      </c>
      <c r="E21" s="94">
        <v>0</v>
      </c>
      <c r="F21" s="26">
        <v>7925</v>
      </c>
      <c r="G21" s="28" t="s">
        <v>123</v>
      </c>
      <c r="H21" s="94" t="s">
        <v>123</v>
      </c>
      <c r="I21" s="436">
        <v>-0.79</v>
      </c>
      <c r="J21" s="436" t="s">
        <v>123</v>
      </c>
      <c r="L21" s="26">
        <v>7396</v>
      </c>
      <c r="M21" s="28">
        <v>0</v>
      </c>
      <c r="N21" s="94">
        <v>0</v>
      </c>
      <c r="O21" s="26">
        <v>6437</v>
      </c>
      <c r="P21" s="28">
        <v>0</v>
      </c>
      <c r="Q21" s="94">
        <v>0</v>
      </c>
      <c r="R21" s="26">
        <v>6992</v>
      </c>
      <c r="S21" s="28" t="s">
        <v>123</v>
      </c>
      <c r="T21" s="94" t="s">
        <v>123</v>
      </c>
      <c r="U21" s="26">
        <v>7925</v>
      </c>
      <c r="V21" s="28" t="s">
        <v>123</v>
      </c>
      <c r="W21" s="94" t="s">
        <v>123</v>
      </c>
      <c r="X21" s="26">
        <v>30339</v>
      </c>
      <c r="Y21" s="28" t="s">
        <v>123</v>
      </c>
      <c r="Z21" s="94" t="s">
        <v>123</v>
      </c>
      <c r="AA21" s="26">
        <v>6763</v>
      </c>
      <c r="AB21" s="28" t="s">
        <v>123</v>
      </c>
      <c r="AC21" s="94" t="s">
        <v>123</v>
      </c>
      <c r="AD21" s="26">
        <v>7710</v>
      </c>
      <c r="AE21" s="28">
        <v>0</v>
      </c>
      <c r="AF21" s="94">
        <v>0</v>
      </c>
      <c r="AG21" s="26">
        <v>8188</v>
      </c>
      <c r="AH21" s="28">
        <v>0</v>
      </c>
      <c r="AI21" s="94">
        <v>0</v>
      </c>
      <c r="AJ21" s="26">
        <v>29703</v>
      </c>
      <c r="AK21" s="28" t="s">
        <v>123</v>
      </c>
      <c r="AL21" s="94" t="s">
        <v>123</v>
      </c>
      <c r="AM21" s="26">
        <v>6783</v>
      </c>
      <c r="AN21" s="28" t="s">
        <v>123</v>
      </c>
      <c r="AO21" s="94">
        <v>0</v>
      </c>
      <c r="AP21" s="26">
        <v>7370</v>
      </c>
      <c r="AQ21" s="26" t="s">
        <v>123</v>
      </c>
      <c r="AR21" s="94" t="s">
        <v>123</v>
      </c>
      <c r="AS21" s="26">
        <v>7545</v>
      </c>
      <c r="AT21" s="26" t="s">
        <v>123</v>
      </c>
      <c r="AU21" s="94" t="s">
        <v>123</v>
      </c>
      <c r="AV21" s="26">
        <v>30942</v>
      </c>
      <c r="AW21" s="26"/>
      <c r="AX21" s="94" t="s">
        <v>123</v>
      </c>
      <c r="AY21" s="26">
        <v>6761</v>
      </c>
      <c r="AZ21" s="26" t="s">
        <v>123</v>
      </c>
      <c r="BA21" s="94" t="s">
        <v>123</v>
      </c>
      <c r="BB21" s="26">
        <v>6857</v>
      </c>
      <c r="BC21" s="26" t="s">
        <v>123</v>
      </c>
      <c r="BD21" s="94" t="s">
        <v>123</v>
      </c>
      <c r="BE21" s="26">
        <v>9854</v>
      </c>
      <c r="BF21" s="26" t="s">
        <v>123</v>
      </c>
      <c r="BG21" s="94" t="s">
        <v>123</v>
      </c>
      <c r="BH21" s="26">
        <v>33074</v>
      </c>
      <c r="BI21" s="26" t="s">
        <v>123</v>
      </c>
      <c r="BJ21" s="94" t="s">
        <v>123</v>
      </c>
      <c r="BK21" s="26">
        <v>7835</v>
      </c>
      <c r="BL21" s="26" t="s">
        <v>123</v>
      </c>
      <c r="BM21" s="94" t="s">
        <v>123</v>
      </c>
      <c r="BN21" s="26">
        <v>8272</v>
      </c>
      <c r="BO21" s="26" t="s">
        <v>123</v>
      </c>
      <c r="BP21" s="94" t="s">
        <v>123</v>
      </c>
      <c r="BQ21" s="26">
        <v>8560</v>
      </c>
      <c r="BR21" s="26" t="s">
        <v>123</v>
      </c>
      <c r="BS21" s="94" t="s">
        <v>123</v>
      </c>
      <c r="BT21" s="26">
        <v>34089</v>
      </c>
      <c r="BU21" s="26">
        <v>0</v>
      </c>
      <c r="BV21" s="94" t="s">
        <v>123</v>
      </c>
      <c r="BW21" s="26">
        <v>7559</v>
      </c>
      <c r="BX21" s="26" t="s">
        <v>123</v>
      </c>
      <c r="BY21" s="94" t="s">
        <v>123</v>
      </c>
      <c r="BZ21" s="26">
        <v>7970</v>
      </c>
      <c r="CA21" s="26" t="s">
        <v>123</v>
      </c>
      <c r="CB21" s="94" t="s">
        <v>123</v>
      </c>
      <c r="CC21" s="26">
        <v>9406</v>
      </c>
      <c r="CD21" s="26" t="s">
        <v>123</v>
      </c>
      <c r="CE21" s="94" t="s">
        <v>123</v>
      </c>
    </row>
    <row r="22" spans="2:83" x14ac:dyDescent="0.25">
      <c r="B22" s="24" t="s">
        <v>412</v>
      </c>
      <c r="C22" s="55" t="s">
        <v>123</v>
      </c>
      <c r="D22" s="56">
        <v>75814</v>
      </c>
      <c r="E22" s="97">
        <v>0</v>
      </c>
      <c r="F22" s="55" t="s">
        <v>123</v>
      </c>
      <c r="G22" s="56">
        <v>-32457</v>
      </c>
      <c r="H22" s="97" t="s">
        <v>123</v>
      </c>
      <c r="I22" s="438" t="s">
        <v>123</v>
      </c>
      <c r="J22" s="438" t="s">
        <v>123</v>
      </c>
      <c r="L22" s="55">
        <v>0</v>
      </c>
      <c r="M22" s="56">
        <v>27228</v>
      </c>
      <c r="N22" s="97">
        <v>0</v>
      </c>
      <c r="O22" s="55">
        <v>0</v>
      </c>
      <c r="P22" s="56">
        <v>-113145</v>
      </c>
      <c r="Q22" s="97">
        <v>0</v>
      </c>
      <c r="R22" s="55" t="s">
        <v>123</v>
      </c>
      <c r="S22" s="56">
        <v>77702</v>
      </c>
      <c r="T22" s="97" t="s">
        <v>123</v>
      </c>
      <c r="U22" s="55" t="s">
        <v>123</v>
      </c>
      <c r="V22" s="56">
        <v>-32457</v>
      </c>
      <c r="W22" s="97" t="s">
        <v>123</v>
      </c>
      <c r="X22" s="55" t="s">
        <v>123</v>
      </c>
      <c r="Y22" s="56">
        <v>91584</v>
      </c>
      <c r="Z22" s="97" t="s">
        <v>123</v>
      </c>
      <c r="AA22" s="55" t="s">
        <v>123</v>
      </c>
      <c r="AB22" s="56">
        <v>-46050</v>
      </c>
      <c r="AC22" s="97" t="s">
        <v>123</v>
      </c>
      <c r="AD22" s="55">
        <v>0</v>
      </c>
      <c r="AE22" s="56">
        <v>68410</v>
      </c>
      <c r="AF22" s="97">
        <v>0</v>
      </c>
      <c r="AG22" s="55">
        <v>0</v>
      </c>
      <c r="AH22" s="56">
        <v>-155322</v>
      </c>
      <c r="AI22" s="97">
        <v>0</v>
      </c>
      <c r="AJ22" s="55" t="s">
        <v>123</v>
      </c>
      <c r="AK22" s="56">
        <v>166418</v>
      </c>
      <c r="AL22" s="97" t="s">
        <v>123</v>
      </c>
      <c r="AM22" s="55" t="s">
        <v>123</v>
      </c>
      <c r="AN22" s="56">
        <v>91649</v>
      </c>
      <c r="AO22" s="97" t="s">
        <v>123</v>
      </c>
      <c r="AP22" s="55" t="s">
        <v>123</v>
      </c>
      <c r="AQ22" s="56">
        <v>-47525</v>
      </c>
      <c r="AR22" s="97" t="s">
        <v>123</v>
      </c>
      <c r="AS22" s="55" t="s">
        <v>123</v>
      </c>
      <c r="AT22" s="56">
        <v>13439</v>
      </c>
      <c r="AU22" s="97" t="s">
        <v>123</v>
      </c>
      <c r="AV22" s="56"/>
      <c r="AW22" s="56">
        <v>-188662</v>
      </c>
      <c r="AX22" s="97" t="s">
        <v>123</v>
      </c>
      <c r="AY22" s="55" t="s">
        <v>123</v>
      </c>
      <c r="AZ22" s="56">
        <v>61143</v>
      </c>
      <c r="BA22" s="97" t="s">
        <v>123</v>
      </c>
      <c r="BB22" s="55" t="s">
        <v>123</v>
      </c>
      <c r="BC22" s="56">
        <v>-26837</v>
      </c>
      <c r="BD22" s="97" t="s">
        <v>123</v>
      </c>
      <c r="BE22" s="55" t="s">
        <v>123</v>
      </c>
      <c r="BF22" s="56">
        <v>77884</v>
      </c>
      <c r="BG22" s="97" t="s">
        <v>123</v>
      </c>
      <c r="BH22" s="56" t="s">
        <v>123</v>
      </c>
      <c r="BI22" s="56">
        <v>-14491</v>
      </c>
      <c r="BJ22" s="97" t="s">
        <v>123</v>
      </c>
      <c r="BK22" s="55" t="s">
        <v>123</v>
      </c>
      <c r="BL22" s="56">
        <v>-14988</v>
      </c>
      <c r="BM22" s="97" t="s">
        <v>123</v>
      </c>
      <c r="BN22" s="55" t="s">
        <v>123</v>
      </c>
      <c r="BO22" s="56">
        <v>-55728</v>
      </c>
      <c r="BP22" s="97" t="s">
        <v>123</v>
      </c>
      <c r="BQ22" s="55" t="s">
        <v>123</v>
      </c>
      <c r="BR22" s="56">
        <v>5794</v>
      </c>
      <c r="BS22" s="97" t="s">
        <v>123</v>
      </c>
      <c r="BT22" s="56" t="s">
        <v>123</v>
      </c>
      <c r="BU22" s="56">
        <v>8867</v>
      </c>
      <c r="BV22" s="97" t="s">
        <v>123</v>
      </c>
      <c r="BW22" s="55" t="s">
        <v>123</v>
      </c>
      <c r="BX22" s="56">
        <v>109738</v>
      </c>
      <c r="BY22" s="97" t="s">
        <v>123</v>
      </c>
      <c r="BZ22" s="56" t="s">
        <v>123</v>
      </c>
      <c r="CA22" s="56">
        <v>-104793</v>
      </c>
      <c r="CB22" s="97" t="s">
        <v>123</v>
      </c>
      <c r="CC22" s="56" t="s">
        <v>123</v>
      </c>
      <c r="CD22" s="56">
        <v>-152833</v>
      </c>
      <c r="CE22" s="97" t="s">
        <v>123</v>
      </c>
    </row>
    <row r="23" spans="2:83" x14ac:dyDescent="0.25">
      <c r="B23" s="25" t="s">
        <v>124</v>
      </c>
      <c r="C23" s="28">
        <v>12784673</v>
      </c>
      <c r="D23" s="28">
        <v>7749146</v>
      </c>
      <c r="E23" s="85">
        <v>618.78</v>
      </c>
      <c r="F23" s="28">
        <v>12753429</v>
      </c>
      <c r="G23" s="28">
        <v>7264509</v>
      </c>
      <c r="H23" s="85">
        <f>G23*1000/F23</f>
        <v>569.61221958423891</v>
      </c>
      <c r="I23" s="439">
        <v>0.24</v>
      </c>
      <c r="J23" s="439">
        <v>6.67</v>
      </c>
      <c r="L23" s="28">
        <v>13483245</v>
      </c>
      <c r="M23" s="28">
        <v>8365833</v>
      </c>
      <c r="N23" s="85">
        <v>618.78</v>
      </c>
      <c r="O23" s="28">
        <v>13239212</v>
      </c>
      <c r="P23" s="28">
        <v>7758415</v>
      </c>
      <c r="Q23" s="85">
        <v>594.85</v>
      </c>
      <c r="R23" s="28">
        <v>13155868</v>
      </c>
      <c r="S23" s="28">
        <v>7539266</v>
      </c>
      <c r="T23" s="85">
        <v>567.47</v>
      </c>
      <c r="U23" s="28">
        <v>12753429</v>
      </c>
      <c r="V23" s="28">
        <v>7264509</v>
      </c>
      <c r="W23" s="85">
        <f>W20</f>
        <v>572.51294260313284</v>
      </c>
      <c r="X23" s="28">
        <v>50584122</v>
      </c>
      <c r="Y23" s="28">
        <v>29790980</v>
      </c>
      <c r="Z23" s="85">
        <f>Z20</f>
        <v>587.48117821370556</v>
      </c>
      <c r="AA23" s="28">
        <v>12711928</v>
      </c>
      <c r="AB23" s="28">
        <v>7312969</v>
      </c>
      <c r="AC23" s="85">
        <f>AC20</f>
        <v>579.21475242548991</v>
      </c>
      <c r="AD23" s="28">
        <v>12687814</v>
      </c>
      <c r="AE23" s="28">
        <v>7210142</v>
      </c>
      <c r="AF23" s="85">
        <f>AF20</f>
        <v>563.22345621140016</v>
      </c>
      <c r="AG23" s="28">
        <v>12523494</v>
      </c>
      <c r="AH23" s="28">
        <v>7017198</v>
      </c>
      <c r="AI23" s="85">
        <f>AI20</f>
        <v>573.09985069482116</v>
      </c>
      <c r="AJ23" s="28">
        <v>49717966</v>
      </c>
      <c r="AK23" s="28">
        <v>27443087</v>
      </c>
      <c r="AL23" s="85">
        <f>AL20</f>
        <v>548.95597779298498</v>
      </c>
      <c r="AM23" s="28">
        <v>12336582</v>
      </c>
      <c r="AN23" s="28">
        <v>6994224</v>
      </c>
      <c r="AO23" s="85">
        <f>AO20</f>
        <v>559.82867198402823</v>
      </c>
      <c r="AP23" s="28">
        <v>11536021</v>
      </c>
      <c r="AQ23" s="28">
        <v>6576748</v>
      </c>
      <c r="AR23" s="85">
        <v>574.59</v>
      </c>
      <c r="AS23" s="28">
        <v>10935335</v>
      </c>
      <c r="AT23" s="28">
        <v>6189596</v>
      </c>
      <c r="AU23" s="85">
        <v>565.17999999999995</v>
      </c>
      <c r="AV23" s="28">
        <v>44894908</v>
      </c>
      <c r="AW23" s="28">
        <v>26176455</v>
      </c>
      <c r="AX23" s="85">
        <v>587.66999999999996</v>
      </c>
      <c r="AY23" s="28">
        <v>11347354</v>
      </c>
      <c r="AZ23" s="28">
        <v>6027541</v>
      </c>
      <c r="BA23" s="85">
        <v>526.11</v>
      </c>
      <c r="BB23" s="28">
        <v>11385953</v>
      </c>
      <c r="BC23" s="28">
        <v>6947698</v>
      </c>
      <c r="BD23" s="85">
        <v>612.92999999999995</v>
      </c>
      <c r="BE23" s="28">
        <v>10661558</v>
      </c>
      <c r="BF23" s="28">
        <v>7413509</v>
      </c>
      <c r="BG23" s="85">
        <f>BG20</f>
        <v>688.68</v>
      </c>
      <c r="BH23" s="28">
        <v>43262551</v>
      </c>
      <c r="BI23" s="28">
        <v>26650743</v>
      </c>
      <c r="BJ23" s="85">
        <v>616.83000000000004</v>
      </c>
      <c r="BK23" s="28">
        <v>11003878</v>
      </c>
      <c r="BL23" s="28">
        <v>6912454</v>
      </c>
      <c r="BM23" s="85">
        <v>629.99</v>
      </c>
      <c r="BN23" s="28">
        <v>10739687</v>
      </c>
      <c r="BO23" s="28">
        <v>6202062</v>
      </c>
      <c r="BP23" s="85">
        <v>583.13</v>
      </c>
      <c r="BQ23" s="28">
        <v>10524784</v>
      </c>
      <c r="BR23" s="28">
        <v>6275015</v>
      </c>
      <c r="BS23" s="85">
        <v>596.21</v>
      </c>
      <c r="BT23" s="28">
        <v>39402292</v>
      </c>
      <c r="BU23" s="28">
        <v>23018002</v>
      </c>
      <c r="BV23" s="85">
        <v>584.45987488938727</v>
      </c>
      <c r="BW23" s="28">
        <v>9843657</v>
      </c>
      <c r="BX23" s="28">
        <v>5785202</v>
      </c>
      <c r="BY23" s="85">
        <v>587.71</v>
      </c>
      <c r="BZ23" s="28">
        <v>9407912</v>
      </c>
      <c r="CA23" s="28">
        <v>5227560</v>
      </c>
      <c r="CB23" s="85">
        <v>555.66</v>
      </c>
      <c r="CC23" s="28">
        <v>10249046</v>
      </c>
      <c r="CD23" s="28">
        <v>5855898</v>
      </c>
      <c r="CE23" s="85">
        <v>571.36</v>
      </c>
    </row>
    <row r="24" spans="2:83" ht="25.5" x14ac:dyDescent="0.25">
      <c r="B24" s="24" t="s">
        <v>414</v>
      </c>
      <c r="C24" s="27">
        <v>4894581</v>
      </c>
      <c r="D24" s="27">
        <v>1242619</v>
      </c>
      <c r="E24" s="95">
        <f>D24*1000/C24</f>
        <v>253.87648094903324</v>
      </c>
      <c r="F24" s="27">
        <v>4825648</v>
      </c>
      <c r="G24" s="27">
        <v>1191775</v>
      </c>
      <c r="H24" s="95">
        <f>G24*1000/F24</f>
        <v>246.9668322264699</v>
      </c>
      <c r="I24" s="440">
        <v>1.43</v>
      </c>
      <c r="J24" s="440">
        <v>4.2699999999999996</v>
      </c>
      <c r="L24" s="27">
        <v>5605547</v>
      </c>
      <c r="M24" s="27">
        <v>1352620</v>
      </c>
      <c r="N24" s="95">
        <f>M24*1000/L24</f>
        <v>241.30026917979637</v>
      </c>
      <c r="O24" s="27">
        <v>5235258</v>
      </c>
      <c r="P24" s="27">
        <v>1254410</v>
      </c>
      <c r="Q24" s="95">
        <v>239.61</v>
      </c>
      <c r="R24" s="27">
        <v>5042543</v>
      </c>
      <c r="S24" s="27">
        <v>1162502</v>
      </c>
      <c r="T24" s="95">
        <v>230.54</v>
      </c>
      <c r="U24" s="27">
        <v>4825648</v>
      </c>
      <c r="V24" s="27">
        <v>1191775</v>
      </c>
      <c r="W24" s="95">
        <f>V24*1000/U24</f>
        <v>246.9668322264699</v>
      </c>
      <c r="X24" s="27">
        <v>17191591</v>
      </c>
      <c r="Y24" s="27">
        <v>4500121</v>
      </c>
      <c r="Z24" s="95">
        <f>Y24*1000/X24</f>
        <v>261.76291653285608</v>
      </c>
      <c r="AA24" s="27">
        <v>4200330</v>
      </c>
      <c r="AB24" s="27">
        <v>1143909</v>
      </c>
      <c r="AC24" s="95">
        <f>AB24*1000/AA24</f>
        <v>272.33788773739207</v>
      </c>
      <c r="AD24" s="27">
        <v>3952637</v>
      </c>
      <c r="AE24" s="27">
        <v>966330</v>
      </c>
      <c r="AF24" s="95">
        <f>AE24*1000/AD24</f>
        <v>244.47729452514866</v>
      </c>
      <c r="AG24" s="27">
        <v>4275663</v>
      </c>
      <c r="AH24" s="27">
        <v>1051019</v>
      </c>
      <c r="AI24" s="95">
        <f>AH24*1000/AG24</f>
        <v>245.81427488555576</v>
      </c>
      <c r="AJ24" s="27">
        <v>17328482</v>
      </c>
      <c r="AK24" s="27">
        <v>4183077</v>
      </c>
      <c r="AL24" s="95">
        <f>AK24*1000/AJ24</f>
        <v>241.39892923107749</v>
      </c>
      <c r="AM24" s="27">
        <v>4410689</v>
      </c>
      <c r="AN24" s="27">
        <v>1042287</v>
      </c>
      <c r="AO24" s="95">
        <f>AN24*1000/AM24</f>
        <v>236.30933851831313</v>
      </c>
      <c r="AP24" s="27">
        <v>4136944</v>
      </c>
      <c r="AQ24" s="27">
        <v>969884</v>
      </c>
      <c r="AR24" s="95">
        <v>234.44</v>
      </c>
      <c r="AS24" s="27">
        <v>4038776</v>
      </c>
      <c r="AT24" s="27">
        <v>964188</v>
      </c>
      <c r="AU24" s="95">
        <v>238.73</v>
      </c>
      <c r="AV24" s="27">
        <v>16776567</v>
      </c>
      <c r="AW24" s="27">
        <v>3893503</v>
      </c>
      <c r="AX24" s="95">
        <v>232.08</v>
      </c>
      <c r="AY24" s="27">
        <v>4597695</v>
      </c>
      <c r="AZ24" s="27">
        <v>1037053</v>
      </c>
      <c r="BA24" s="95">
        <v>230.11</v>
      </c>
      <c r="BB24" s="27">
        <v>3847121</v>
      </c>
      <c r="BC24" s="27">
        <v>884910</v>
      </c>
      <c r="BD24" s="95">
        <v>230.02</v>
      </c>
      <c r="BE24" s="27">
        <v>3700905</v>
      </c>
      <c r="BF24" s="27">
        <v>866323</v>
      </c>
      <c r="BG24" s="95">
        <v>234.53</v>
      </c>
      <c r="BH24" s="27">
        <v>12952726</v>
      </c>
      <c r="BI24" s="27">
        <v>3023921</v>
      </c>
      <c r="BJ24" s="95">
        <v>233.46</v>
      </c>
      <c r="BK24" s="27">
        <v>3026922</v>
      </c>
      <c r="BL24" s="27">
        <v>757429</v>
      </c>
      <c r="BM24" s="95">
        <v>250.23</v>
      </c>
      <c r="BN24" s="27">
        <v>2612137</v>
      </c>
      <c r="BO24" s="27">
        <v>653719</v>
      </c>
      <c r="BP24" s="95">
        <v>250.26</v>
      </c>
      <c r="BQ24" s="27">
        <v>2716110</v>
      </c>
      <c r="BR24" s="27">
        <v>750541</v>
      </c>
      <c r="BS24" s="95">
        <v>276.33</v>
      </c>
      <c r="BT24" s="27">
        <v>13906848</v>
      </c>
      <c r="BU24" s="27">
        <v>3363012</v>
      </c>
      <c r="BV24" s="95">
        <v>241.82417180370419</v>
      </c>
      <c r="BW24" s="27">
        <v>3150749</v>
      </c>
      <c r="BX24" s="27">
        <v>818168</v>
      </c>
      <c r="BY24" s="95">
        <v>259.67</v>
      </c>
      <c r="BZ24" s="27">
        <v>3401541</v>
      </c>
      <c r="CA24" s="27">
        <v>726004</v>
      </c>
      <c r="CB24" s="95">
        <v>213.43</v>
      </c>
      <c r="CC24" s="27">
        <v>3224555</v>
      </c>
      <c r="CD24" s="27">
        <v>862360</v>
      </c>
      <c r="CE24" s="95">
        <v>267.44</v>
      </c>
    </row>
    <row r="25" spans="2:83" x14ac:dyDescent="0.25">
      <c r="B25" s="23" t="s">
        <v>413</v>
      </c>
      <c r="C25" s="26" t="s">
        <v>123</v>
      </c>
      <c r="D25" s="26">
        <v>3371</v>
      </c>
      <c r="E25" s="94">
        <v>0</v>
      </c>
      <c r="F25" s="26" t="s">
        <v>123</v>
      </c>
      <c r="G25" s="26">
        <v>-81872</v>
      </c>
      <c r="H25" s="94">
        <v>0</v>
      </c>
      <c r="I25" s="436" t="s">
        <v>123</v>
      </c>
      <c r="J25" s="436">
        <v>-104.12</v>
      </c>
      <c r="L25" s="26">
        <v>0</v>
      </c>
      <c r="M25" s="26">
        <v>43496</v>
      </c>
      <c r="N25" s="94">
        <v>0</v>
      </c>
      <c r="O25" s="26">
        <v>0</v>
      </c>
      <c r="P25" s="26">
        <v>66474</v>
      </c>
      <c r="Q25" s="94">
        <v>0</v>
      </c>
      <c r="R25" s="26" t="s">
        <v>123</v>
      </c>
      <c r="S25" s="26">
        <v>-15389</v>
      </c>
      <c r="T25" s="94" t="s">
        <v>123</v>
      </c>
      <c r="U25" s="26" t="s">
        <v>123</v>
      </c>
      <c r="V25" s="26">
        <v>-81872</v>
      </c>
      <c r="W25" s="94">
        <v>0</v>
      </c>
      <c r="X25" s="26" t="s">
        <v>123</v>
      </c>
      <c r="Y25" s="26">
        <v>50125</v>
      </c>
      <c r="Z25" s="94">
        <v>0</v>
      </c>
      <c r="AA25" s="26" t="s">
        <v>123</v>
      </c>
      <c r="AB25" s="26">
        <v>99218</v>
      </c>
      <c r="AC25" s="94">
        <v>0</v>
      </c>
      <c r="AD25" s="26">
        <v>0</v>
      </c>
      <c r="AE25" s="26">
        <v>-32395</v>
      </c>
      <c r="AF25" s="94">
        <v>0</v>
      </c>
      <c r="AG25" s="26">
        <v>0</v>
      </c>
      <c r="AH25" s="26">
        <v>-49073</v>
      </c>
      <c r="AI25" s="94" t="s">
        <v>123</v>
      </c>
      <c r="AJ25" s="26" t="s">
        <v>123</v>
      </c>
      <c r="AK25" s="26">
        <v>45301</v>
      </c>
      <c r="AL25" s="94">
        <v>0</v>
      </c>
      <c r="AM25" s="26" t="s">
        <v>123</v>
      </c>
      <c r="AN25" s="26">
        <v>93509</v>
      </c>
      <c r="AO25" s="94" t="s">
        <v>123</v>
      </c>
      <c r="AP25" s="26" t="s">
        <v>123</v>
      </c>
      <c r="AQ25" s="26">
        <v>-17993</v>
      </c>
      <c r="AR25" s="94" t="s">
        <v>123</v>
      </c>
      <c r="AS25" s="26" t="s">
        <v>123</v>
      </c>
      <c r="AT25" s="26">
        <v>-58440</v>
      </c>
      <c r="AU25" s="94" t="s">
        <v>123</v>
      </c>
      <c r="AV25" s="26"/>
      <c r="AW25" s="26">
        <v>88430</v>
      </c>
      <c r="AX25" s="94" t="s">
        <v>123</v>
      </c>
      <c r="AY25" s="26" t="s">
        <v>123</v>
      </c>
      <c r="AZ25" s="26">
        <v>41188</v>
      </c>
      <c r="BA25" s="94" t="s">
        <v>123</v>
      </c>
      <c r="BB25" s="28" t="s">
        <v>123</v>
      </c>
      <c r="BC25" s="26">
        <v>11944</v>
      </c>
      <c r="BD25" s="94" t="s">
        <v>123</v>
      </c>
      <c r="BE25" s="28" t="s">
        <v>123</v>
      </c>
      <c r="BF25" s="26">
        <v>24224</v>
      </c>
      <c r="BG25" s="94" t="s">
        <v>123</v>
      </c>
      <c r="BH25" s="26" t="s">
        <v>123</v>
      </c>
      <c r="BI25" s="26">
        <v>-55410</v>
      </c>
      <c r="BJ25" s="94" t="s">
        <v>123</v>
      </c>
      <c r="BK25" s="28" t="s">
        <v>123</v>
      </c>
      <c r="BL25" s="26">
        <v>70329</v>
      </c>
      <c r="BM25" s="94" t="s">
        <v>123</v>
      </c>
      <c r="BN25" s="28" t="s">
        <v>123</v>
      </c>
      <c r="BO25" s="26">
        <v>-18048</v>
      </c>
      <c r="BP25" s="94" t="s">
        <v>123</v>
      </c>
      <c r="BQ25" s="28" t="s">
        <v>123</v>
      </c>
      <c r="BR25" s="26">
        <v>-73719</v>
      </c>
      <c r="BS25" s="94" t="s">
        <v>123</v>
      </c>
      <c r="BT25" s="26" t="s">
        <v>123</v>
      </c>
      <c r="BU25" s="26">
        <v>51067</v>
      </c>
      <c r="BV25" s="94"/>
      <c r="BW25" s="28" t="s">
        <v>123</v>
      </c>
      <c r="BX25" s="26">
        <v>89541</v>
      </c>
      <c r="BY25" s="94" t="s">
        <v>123</v>
      </c>
      <c r="BZ25" s="26" t="s">
        <v>123</v>
      </c>
      <c r="CA25" s="26">
        <v>-33550</v>
      </c>
      <c r="CB25" s="94" t="s">
        <v>123</v>
      </c>
      <c r="CC25" s="26" t="s">
        <v>123</v>
      </c>
      <c r="CD25" s="26">
        <v>49180</v>
      </c>
      <c r="CE25" s="94" t="s">
        <v>123</v>
      </c>
    </row>
    <row r="26" spans="2:83" ht="15.75" thickBot="1" x14ac:dyDescent="0.3">
      <c r="B26" s="88" t="s">
        <v>581</v>
      </c>
      <c r="C26" s="86">
        <v>17679254</v>
      </c>
      <c r="D26" s="86">
        <v>8995136</v>
      </c>
      <c r="E26" s="96">
        <f>D26*1000/C26</f>
        <v>508.79612906743688</v>
      </c>
      <c r="F26" s="86">
        <v>17579077</v>
      </c>
      <c r="G26" s="86">
        <v>8374412</v>
      </c>
      <c r="H26" s="96">
        <f>(G26-G25-G22)*1000/(F26-F21)</f>
        <v>483.10668532148605</v>
      </c>
      <c r="I26" s="437">
        <v>0.56999999999999995</v>
      </c>
      <c r="J26" s="437">
        <v>7.41</v>
      </c>
      <c r="L26" s="86">
        <v>19088792</v>
      </c>
      <c r="M26" s="86">
        <v>9761949</v>
      </c>
      <c r="N26" s="96">
        <f>M26*1000/L26</f>
        <v>511.3968971949613</v>
      </c>
      <c r="O26" s="86">
        <v>18474470</v>
      </c>
      <c r="P26" s="86">
        <v>9079299</v>
      </c>
      <c r="Q26" s="96">
        <v>494.15</v>
      </c>
      <c r="R26" s="86">
        <v>18198411</v>
      </c>
      <c r="S26" s="86">
        <v>8686379</v>
      </c>
      <c r="T26" s="96">
        <v>474.07</v>
      </c>
      <c r="U26" s="86">
        <v>17579077</v>
      </c>
      <c r="V26" s="86">
        <v>8374412</v>
      </c>
      <c r="W26" s="96">
        <f>(V26-V25-V22)*1000/(U26-U21)</f>
        <v>483.10668532148605</v>
      </c>
      <c r="X26" s="86">
        <v>67775713</v>
      </c>
      <c r="Y26" s="86">
        <v>34341226</v>
      </c>
      <c r="Z26" s="96">
        <f>(Y26-Y25-Y22)*1000/(X26-X21)</f>
        <v>504.82438845197015</v>
      </c>
      <c r="AA26" s="86">
        <v>16912258</v>
      </c>
      <c r="AB26" s="86">
        <v>8556096</v>
      </c>
      <c r="AC26" s="96">
        <f>(AB26-AB25-AB22)*1000/(AA26-AA21)</f>
        <v>502.96829521998615</v>
      </c>
      <c r="AD26" s="86">
        <v>16640451</v>
      </c>
      <c r="AE26" s="86">
        <v>8144077</v>
      </c>
      <c r="AF26" s="96">
        <f>(AE26-AE25-AE22)*1000/(AD26-AD21)</f>
        <v>487.47599689071092</v>
      </c>
      <c r="AG26" s="86">
        <v>16799157</v>
      </c>
      <c r="AH26" s="86">
        <v>8019144</v>
      </c>
      <c r="AI26" s="96">
        <f>(AH26-AH25-AH22)*1000/(AG26-AG21)</f>
        <v>489.75964400863347</v>
      </c>
      <c r="AJ26" s="86">
        <v>67046448</v>
      </c>
      <c r="AK26" s="86">
        <v>31671465</v>
      </c>
      <c r="AL26" s="96">
        <f>(AK26-AK25-AK22)*1000/(AJ26-AJ21)</f>
        <v>469.43112501211453</v>
      </c>
      <c r="AM26" s="86">
        <v>16747271</v>
      </c>
      <c r="AN26" s="86">
        <v>8130020</v>
      </c>
      <c r="AO26" s="96">
        <f>(AN26-AN25-AN22)*1000/(AM26-AM21)</f>
        <v>474.58962964520509</v>
      </c>
      <c r="AP26" s="86">
        <v>15672965</v>
      </c>
      <c r="AQ26" s="86">
        <v>7528639</v>
      </c>
      <c r="AR26" s="96">
        <v>484.77</v>
      </c>
      <c r="AS26" s="86">
        <v>14974111</v>
      </c>
      <c r="AT26" s="86">
        <v>7095344</v>
      </c>
      <c r="AU26" s="96">
        <v>477.09</v>
      </c>
      <c r="AV26" s="86">
        <v>61671475</v>
      </c>
      <c r="AW26" s="86">
        <v>30158388</v>
      </c>
      <c r="AX26" s="96">
        <v>490.89</v>
      </c>
      <c r="AY26" s="86">
        <v>15945049</v>
      </c>
      <c r="AZ26" s="86">
        <v>7105782</v>
      </c>
      <c r="BA26" s="96">
        <v>441.93</v>
      </c>
      <c r="BB26" s="86">
        <v>15233074</v>
      </c>
      <c r="BC26" s="86">
        <v>7844552</v>
      </c>
      <c r="BD26" s="96">
        <v>516.17999999999995</v>
      </c>
      <c r="BE26" s="86">
        <v>14362463</v>
      </c>
      <c r="BF26" s="86">
        <v>8304056</v>
      </c>
      <c r="BG26" s="96">
        <v>571.46</v>
      </c>
      <c r="BH26" s="86">
        <v>56215277</v>
      </c>
      <c r="BI26" s="86">
        <v>29619254</v>
      </c>
      <c r="BJ26" s="96">
        <v>528.44000000000005</v>
      </c>
      <c r="BK26" s="86">
        <v>14030800</v>
      </c>
      <c r="BL26" s="86">
        <v>7740212</v>
      </c>
      <c r="BM26" s="96">
        <v>548.02</v>
      </c>
      <c r="BN26" s="86">
        <v>13351824</v>
      </c>
      <c r="BO26" s="86">
        <v>6837733</v>
      </c>
      <c r="BP26" s="96">
        <v>517.97</v>
      </c>
      <c r="BQ26" s="86">
        <v>13240894</v>
      </c>
      <c r="BR26" s="86">
        <v>6951837</v>
      </c>
      <c r="BS26" s="96">
        <v>525.03</v>
      </c>
      <c r="BT26" s="86">
        <v>53309140</v>
      </c>
      <c r="BU26" s="86">
        <v>26432081</v>
      </c>
      <c r="BV26" s="96">
        <v>495.01870960198613</v>
      </c>
      <c r="BW26" s="86">
        <v>12994406</v>
      </c>
      <c r="BX26" s="86">
        <v>6692911</v>
      </c>
      <c r="BY26" s="96">
        <v>499.73</v>
      </c>
      <c r="BZ26" s="86">
        <v>12809453</v>
      </c>
      <c r="CA26" s="86">
        <v>5920014</v>
      </c>
      <c r="CB26" s="96">
        <v>472.96</v>
      </c>
      <c r="CC26" s="86">
        <v>13473601</v>
      </c>
      <c r="CD26" s="86">
        <v>6767438</v>
      </c>
      <c r="CE26" s="96">
        <v>502.27</v>
      </c>
    </row>
    <row r="27" spans="2:83" ht="15.75" thickTop="1" x14ac:dyDescent="0.25">
      <c r="X27" s="294"/>
      <c r="Y27" s="294"/>
      <c r="AA27" s="294"/>
      <c r="AB27" s="294"/>
      <c r="AD27" s="294"/>
      <c r="AE27" s="294"/>
    </row>
    <row r="28" spans="2:83" x14ac:dyDescent="0.25">
      <c r="B28" s="460" t="s">
        <v>582</v>
      </c>
      <c r="C28" s="460"/>
      <c r="D28" s="460"/>
      <c r="E28" s="460"/>
      <c r="F28" s="460"/>
      <c r="I28" s="306"/>
      <c r="X28" s="293"/>
      <c r="Y28" s="293"/>
      <c r="AA28" s="293"/>
      <c r="AB28" s="293"/>
      <c r="AD28" s="293"/>
      <c r="AE28" s="293"/>
    </row>
    <row r="29" spans="2:83" x14ac:dyDescent="0.25">
      <c r="B29" s="339"/>
      <c r="C29" s="339"/>
      <c r="D29" s="339"/>
      <c r="E29" s="339"/>
      <c r="F29" s="339"/>
      <c r="G29" s="339"/>
      <c r="H29" s="339"/>
      <c r="I29" s="339"/>
      <c r="J29" s="339"/>
      <c r="X29" s="293"/>
      <c r="Y29" s="293"/>
      <c r="AA29" s="293"/>
      <c r="AB29" s="293"/>
      <c r="AD29" s="293"/>
      <c r="AE29" s="293"/>
    </row>
    <row r="30" spans="2:83" x14ac:dyDescent="0.25">
      <c r="B30" s="339"/>
      <c r="C30" s="339"/>
      <c r="D30" s="339"/>
      <c r="E30" s="339"/>
      <c r="F30" s="339"/>
      <c r="G30" s="339"/>
      <c r="I30" s="339"/>
      <c r="J30" s="339"/>
      <c r="X30" s="293"/>
      <c r="Y30" s="293"/>
      <c r="AA30" s="293"/>
      <c r="AB30" s="293"/>
      <c r="AD30" s="293"/>
      <c r="AE30" s="293"/>
    </row>
    <row r="31" spans="2:83" x14ac:dyDescent="0.25">
      <c r="X31" s="293"/>
      <c r="Y31" s="293"/>
      <c r="AA31" s="293"/>
      <c r="AB31" s="293"/>
      <c r="AD31" s="293"/>
      <c r="AE31" s="293"/>
    </row>
    <row r="32" spans="2:83" x14ac:dyDescent="0.25">
      <c r="B32" s="362"/>
      <c r="C32" s="362"/>
      <c r="D32" s="362"/>
      <c r="X32" s="293"/>
      <c r="Y32" s="293"/>
      <c r="AA32" s="293"/>
      <c r="AB32" s="293"/>
      <c r="AD32" s="293"/>
      <c r="AE32" s="293"/>
    </row>
    <row r="33" spans="19:31" x14ac:dyDescent="0.25">
      <c r="S33" s="305"/>
      <c r="V33" s="343"/>
      <c r="X33" s="293"/>
      <c r="Y33" s="293"/>
      <c r="AA33" s="293"/>
      <c r="AB33" s="293"/>
      <c r="AD33" s="293"/>
      <c r="AE33" s="293"/>
    </row>
    <row r="34" spans="19:31" x14ac:dyDescent="0.25">
      <c r="X34" s="293"/>
      <c r="Y34" s="293"/>
      <c r="AA34" s="293"/>
      <c r="AB34" s="293"/>
      <c r="AD34" s="293"/>
      <c r="AE34" s="293"/>
    </row>
    <row r="35" spans="19:31" x14ac:dyDescent="0.25">
      <c r="X35" s="293"/>
      <c r="Y35" s="293"/>
      <c r="AA35" s="293"/>
      <c r="AB35" s="293"/>
      <c r="AD35" s="293"/>
      <c r="AE35" s="293"/>
    </row>
    <row r="36" spans="19:31" x14ac:dyDescent="0.25">
      <c r="X36" s="293"/>
      <c r="Y36" s="293"/>
      <c r="AA36" s="293"/>
      <c r="AB36" s="293"/>
      <c r="AD36" s="293"/>
      <c r="AE36" s="293"/>
    </row>
    <row r="37" spans="19:31" x14ac:dyDescent="0.25">
      <c r="X37" s="293"/>
      <c r="Y37" s="293"/>
      <c r="AA37" s="293"/>
      <c r="AB37" s="293"/>
      <c r="AD37" s="293"/>
      <c r="AE37" s="293"/>
    </row>
  </sheetData>
  <mergeCells count="30">
    <mergeCell ref="L10:CE10"/>
    <mergeCell ref="AP11:AR11"/>
    <mergeCell ref="AV11:AX11"/>
    <mergeCell ref="AY11:BA11"/>
    <mergeCell ref="BB11:BD11"/>
    <mergeCell ref="BE11:BG11"/>
    <mergeCell ref="BT11:BV11"/>
    <mergeCell ref="BW11:BY11"/>
    <mergeCell ref="BZ11:CB11"/>
    <mergeCell ref="CC11:CE11"/>
    <mergeCell ref="BH11:BJ11"/>
    <mergeCell ref="BK11:BM11"/>
    <mergeCell ref="BN11:BP11"/>
    <mergeCell ref="BQ11:BS11"/>
    <mergeCell ref="B28:F28"/>
    <mergeCell ref="B11:B12"/>
    <mergeCell ref="AS11:AU11"/>
    <mergeCell ref="I11:J11"/>
    <mergeCell ref="AM11:AO11"/>
    <mergeCell ref="U11:W11"/>
    <mergeCell ref="F11:H11"/>
    <mergeCell ref="AG11:AI11"/>
    <mergeCell ref="AD11:AF11"/>
    <mergeCell ref="AA11:AC11"/>
    <mergeCell ref="AJ11:AL11"/>
    <mergeCell ref="X11:Z11"/>
    <mergeCell ref="C11:E11"/>
    <mergeCell ref="R11:T11"/>
    <mergeCell ref="O11:Q11"/>
    <mergeCell ref="L11:N11"/>
  </mergeCells>
  <pageMargins left="0.511811024" right="0.511811024" top="0.78740157499999996" bottom="0.78740157499999996" header="0.31496062000000002" footer="0.31496062000000002"/>
  <pageSetup paperSize="9" orientation="portrait" r:id="rId1"/>
  <headerFooter>
    <oddFooter>&amp;R_x000D_&amp;1#&amp;"Calibri"&amp;10&amp;K000000 Classificação: Público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6"/>
  <dimension ref="B1:K34"/>
  <sheetViews>
    <sheetView showGridLines="0" showRowColHeaders="0" zoomScale="70" zoomScaleNormal="70" workbookViewId="0">
      <selection activeCell="K46" sqref="K46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0.140625" defaultRowHeight="15" x14ac:dyDescent="0.25"/>
  <cols>
    <col min="1" max="1" width="9.85546875" customWidth="1"/>
    <col min="2" max="2" width="24.42578125" customWidth="1"/>
    <col min="3" max="7" width="16.140625" customWidth="1"/>
    <col min="8" max="9" width="15.42578125" customWidth="1"/>
    <col min="10" max="11" width="13.7109375" customWidth="1"/>
    <col min="12" max="12" width="11" customWidth="1"/>
    <col min="13" max="13" width="6.7109375" customWidth="1"/>
    <col min="14" max="14" width="10.28515625" customWidth="1"/>
    <col min="15" max="15" width="6" customWidth="1"/>
    <col min="16" max="19" width="20.28515625" customWidth="1"/>
    <col min="20" max="20" width="140.85546875" customWidth="1"/>
  </cols>
  <sheetData>
    <row r="1" spans="2:11" ht="18.75" x14ac:dyDescent="0.25">
      <c r="B1" s="470"/>
      <c r="C1" s="471"/>
      <c r="D1" s="471"/>
      <c r="E1" s="471"/>
      <c r="F1" s="471"/>
      <c r="G1" s="471"/>
      <c r="H1" s="471"/>
      <c r="I1" s="14"/>
      <c r="J1" s="14"/>
      <c r="K1" s="14"/>
    </row>
    <row r="2" spans="2:11" ht="18.75" x14ac:dyDescent="0.25">
      <c r="B2" s="471"/>
      <c r="C2" s="471"/>
      <c r="D2" s="471"/>
      <c r="E2" s="471"/>
      <c r="F2" s="471"/>
      <c r="G2" s="471"/>
      <c r="H2" s="471"/>
      <c r="I2" s="14"/>
      <c r="J2" s="14"/>
      <c r="K2" s="14"/>
    </row>
    <row r="3" spans="2:11" ht="18.75" x14ac:dyDescent="0.25">
      <c r="B3" s="471"/>
      <c r="C3" s="471"/>
      <c r="D3" s="471"/>
      <c r="E3" s="471"/>
      <c r="F3" s="471"/>
      <c r="G3" s="471"/>
      <c r="H3" s="471"/>
      <c r="I3" s="14"/>
      <c r="J3" s="14"/>
      <c r="K3" s="14"/>
    </row>
    <row r="4" spans="2:11" ht="18.75" x14ac:dyDescent="0.25">
      <c r="B4" s="14"/>
      <c r="C4" s="14"/>
      <c r="D4" s="14"/>
      <c r="E4" s="14"/>
      <c r="F4" s="14"/>
      <c r="G4" s="14"/>
      <c r="H4" s="14"/>
      <c r="I4" s="14"/>
      <c r="J4" s="14"/>
      <c r="K4" s="14"/>
    </row>
    <row r="5" spans="2:11" ht="18.75" x14ac:dyDescent="0.25">
      <c r="B5" s="14"/>
      <c r="C5" s="14"/>
      <c r="D5" s="14"/>
      <c r="E5" s="14"/>
      <c r="F5" s="14"/>
      <c r="G5" s="14"/>
      <c r="H5" s="14"/>
      <c r="I5" s="14"/>
      <c r="J5" s="14"/>
      <c r="K5" s="14"/>
    </row>
    <row r="6" spans="2:11" ht="18.75" x14ac:dyDescent="0.25">
      <c r="B6" s="14"/>
      <c r="C6" s="14"/>
      <c r="D6" s="14"/>
      <c r="E6" s="14"/>
      <c r="F6" s="14"/>
      <c r="G6" s="14"/>
      <c r="H6" s="14"/>
      <c r="I6" s="14"/>
      <c r="J6" s="14"/>
      <c r="K6" s="14"/>
    </row>
    <row r="7" spans="2:11" ht="18.75" x14ac:dyDescent="0.25">
      <c r="B7" s="14"/>
      <c r="C7" s="14"/>
      <c r="D7" s="14"/>
      <c r="E7" s="14"/>
      <c r="F7" s="14"/>
      <c r="G7" s="14"/>
      <c r="H7" s="14"/>
      <c r="I7" s="14"/>
      <c r="J7" s="14"/>
      <c r="K7" s="14"/>
    </row>
    <row r="8" spans="2:11" ht="10.5" customHeight="1" x14ac:dyDescent="0.25"/>
    <row r="9" spans="2:11" x14ac:dyDescent="0.25">
      <c r="B9" s="57" t="s">
        <v>474</v>
      </c>
      <c r="C9" s="58">
        <v>2019</v>
      </c>
      <c r="D9" s="58">
        <v>2020</v>
      </c>
      <c r="E9" s="58">
        <v>2021</v>
      </c>
      <c r="F9" s="58">
        <v>2022</v>
      </c>
      <c r="G9" s="58">
        <v>2023</v>
      </c>
      <c r="H9" s="58">
        <v>2024</v>
      </c>
      <c r="I9" s="58">
        <v>2025</v>
      </c>
      <c r="J9" s="58" t="s">
        <v>610</v>
      </c>
    </row>
    <row r="10" spans="2:11" x14ac:dyDescent="0.25">
      <c r="B10" s="59" t="s">
        <v>471</v>
      </c>
      <c r="C10" s="309">
        <v>6.61</v>
      </c>
      <c r="D10" s="309">
        <v>6.55</v>
      </c>
      <c r="E10" s="309">
        <v>6.14</v>
      </c>
      <c r="F10" s="309">
        <v>6.17</v>
      </c>
      <c r="G10" s="309">
        <v>6.24</v>
      </c>
      <c r="H10" s="309">
        <v>6.31</v>
      </c>
      <c r="I10" s="309">
        <v>6.92</v>
      </c>
      <c r="J10" s="309">
        <v>6.87</v>
      </c>
    </row>
    <row r="11" spans="2:11" x14ac:dyDescent="0.25">
      <c r="B11" s="59" t="s">
        <v>472</v>
      </c>
      <c r="C11" s="60">
        <v>0.12709999999999999</v>
      </c>
      <c r="D11" s="61">
        <v>0.12570000000000001</v>
      </c>
      <c r="E11" s="60">
        <v>0.1123</v>
      </c>
      <c r="F11" s="60">
        <v>0.1111</v>
      </c>
      <c r="G11" s="60">
        <v>0.1071</v>
      </c>
      <c r="H11" s="60">
        <v>0.1036</v>
      </c>
      <c r="I11" s="225">
        <v>0.1142</v>
      </c>
      <c r="J11" s="225">
        <v>0.11409999999999999</v>
      </c>
    </row>
    <row r="12" spans="2:11" x14ac:dyDescent="0.25">
      <c r="B12" s="59" t="s">
        <v>473</v>
      </c>
      <c r="C12" s="60">
        <v>0.11509999999999999</v>
      </c>
      <c r="D12" s="61">
        <v>0.1143</v>
      </c>
      <c r="E12" s="60">
        <v>0.1128</v>
      </c>
      <c r="F12" s="60">
        <v>0.1123</v>
      </c>
      <c r="G12" s="60">
        <v>0.1084</v>
      </c>
      <c r="H12" s="60">
        <v>0.1051</v>
      </c>
      <c r="I12" s="225">
        <v>0.11459999999999999</v>
      </c>
      <c r="J12" s="225">
        <v>0.1148</v>
      </c>
    </row>
    <row r="16" spans="2:11" ht="18.75" x14ac:dyDescent="0.25">
      <c r="B16" s="229" t="s">
        <v>475</v>
      </c>
    </row>
    <row r="34" spans="2:2" x14ac:dyDescent="0.25">
      <c r="B34" s="230"/>
    </row>
  </sheetData>
  <mergeCells count="1">
    <mergeCell ref="B1:H3"/>
  </mergeCells>
  <conditionalFormatting sqref="B10:J12">
    <cfRule type="expression" dxfId="66" priority="1">
      <formula>MOD(ROW(),2)=0</formula>
    </cfRule>
  </conditionalFormatting>
  <pageMargins left="0.511811024" right="0.511811024" top="0.78740157499999996" bottom="0.78740157499999996" header="0.31496062000000002" footer="0.31496062000000002"/>
  <pageSetup orientation="portrait" r:id="rId1"/>
  <headerFooter>
    <oddFooter>&amp;R_x000D_&amp;1#&amp;"Calibri"&amp;10&amp;K000000 Classificação: Público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7"/>
  <dimension ref="A1:K18"/>
  <sheetViews>
    <sheetView showGridLines="0" showRowColHeaders="0" zoomScale="70" zoomScaleNormal="70" workbookViewId="0">
      <selection activeCell="K46" sqref="K46"/>
    </sheetView>
  </sheetViews>
  <sheetFormatPr defaultColWidth="9.140625" defaultRowHeight="15.75" x14ac:dyDescent="0.25"/>
  <cols>
    <col min="1" max="1" width="9.85546875" style="29" customWidth="1"/>
    <col min="2" max="2" width="36" style="30" customWidth="1"/>
    <col min="3" max="4" width="17" style="29" customWidth="1"/>
    <col min="5" max="5" width="14.42578125" style="29" customWidth="1"/>
    <col min="6" max="11" width="12.85546875" style="29" customWidth="1"/>
    <col min="12" max="12" width="9.140625" style="29" customWidth="1"/>
    <col min="13" max="13" width="9.5703125" style="29" customWidth="1"/>
    <col min="14" max="16384" width="9.140625" style="29"/>
  </cols>
  <sheetData>
    <row r="1" spans="1:11" ht="15.75" customHeight="1" x14ac:dyDescent="0.25">
      <c r="A1"/>
      <c r="B1" s="101"/>
      <c r="C1" s="13"/>
      <c r="D1" s="13"/>
      <c r="E1" s="13"/>
      <c r="F1" s="13"/>
      <c r="G1" s="13"/>
      <c r="H1" s="13"/>
      <c r="I1" s="13"/>
      <c r="J1" s="13"/>
    </row>
    <row r="2" spans="1:11" ht="15.75" customHeight="1" x14ac:dyDescent="0.25">
      <c r="A2"/>
      <c r="B2" s="101"/>
      <c r="C2" s="13"/>
      <c r="D2" s="13"/>
      <c r="E2" s="13"/>
      <c r="F2" s="13"/>
      <c r="G2" s="13"/>
      <c r="H2" s="13"/>
      <c r="I2" s="13"/>
      <c r="J2" s="13"/>
    </row>
    <row r="3" spans="1:11" ht="15.75" customHeight="1" x14ac:dyDescent="0.25">
      <c r="A3"/>
      <c r="B3" s="101"/>
      <c r="C3" s="13"/>
      <c r="D3" s="13"/>
      <c r="E3" s="13"/>
      <c r="F3" s="13"/>
      <c r="G3" s="13"/>
      <c r="H3" s="13"/>
      <c r="I3" s="13"/>
      <c r="J3" s="13"/>
    </row>
    <row r="4" spans="1:11" ht="15.75" customHeight="1" x14ac:dyDescent="0.25">
      <c r="A4"/>
      <c r="B4" s="101"/>
      <c r="C4" s="13"/>
      <c r="D4" s="13"/>
      <c r="E4" s="13"/>
      <c r="F4" s="13"/>
      <c r="G4" s="13"/>
      <c r="H4" s="13"/>
      <c r="I4" s="13"/>
      <c r="J4" s="13"/>
    </row>
    <row r="5" spans="1:11" ht="15.75" customHeight="1" x14ac:dyDescent="0.25">
      <c r="A5"/>
      <c r="B5" s="13"/>
      <c r="C5" s="13"/>
      <c r="D5" s="13"/>
      <c r="E5" s="13"/>
      <c r="F5" s="13"/>
      <c r="G5" s="13"/>
      <c r="H5" s="13"/>
      <c r="I5" s="13"/>
      <c r="J5" s="13"/>
    </row>
    <row r="6" spans="1:11" ht="18.95" customHeight="1" x14ac:dyDescent="0.25">
      <c r="A6"/>
      <c r="B6" s="13"/>
      <c r="C6" s="13"/>
      <c r="D6" s="13"/>
      <c r="E6" s="13"/>
      <c r="F6" s="13"/>
      <c r="G6" s="13"/>
      <c r="H6" s="13"/>
      <c r="I6" s="13"/>
      <c r="J6" s="13"/>
    </row>
    <row r="7" spans="1:11" ht="27" customHeight="1" x14ac:dyDescent="0.25"/>
    <row r="8" spans="1:11" ht="27.75" hidden="1" customHeight="1" x14ac:dyDescent="0.25"/>
    <row r="9" spans="1:11" ht="27.75" customHeight="1" x14ac:dyDescent="0.25">
      <c r="B9" s="140"/>
      <c r="C9" s="141"/>
      <c r="D9" s="141" t="s">
        <v>610</v>
      </c>
      <c r="E9" s="135">
        <v>2025</v>
      </c>
      <c r="F9" s="135">
        <v>2024</v>
      </c>
      <c r="G9" s="135">
        <v>2023</v>
      </c>
      <c r="H9" s="135">
        <v>2022</v>
      </c>
      <c r="I9" s="135">
        <v>2021</v>
      </c>
      <c r="J9" s="135">
        <v>2020</v>
      </c>
      <c r="K9" s="135">
        <v>2019</v>
      </c>
    </row>
    <row r="10" spans="1:11" ht="27.75" customHeight="1" x14ac:dyDescent="0.25">
      <c r="B10" s="472" t="s">
        <v>467</v>
      </c>
      <c r="C10" s="135" t="s">
        <v>470</v>
      </c>
      <c r="D10" s="212">
        <v>8.75</v>
      </c>
      <c r="E10" s="212">
        <v>8.9700000000000006</v>
      </c>
      <c r="F10" s="212">
        <v>9.4600000000000009</v>
      </c>
      <c r="G10" s="212">
        <v>9.7100000000000009</v>
      </c>
      <c r="H10" s="139">
        <v>9.48</v>
      </c>
      <c r="I10" s="136">
        <v>9.4600000000000009</v>
      </c>
      <c r="J10" s="136">
        <v>9.7100000000000009</v>
      </c>
      <c r="K10" s="136">
        <v>10.61</v>
      </c>
    </row>
    <row r="11" spans="1:11" ht="27.75" customHeight="1" x14ac:dyDescent="0.25">
      <c r="B11" s="473"/>
      <c r="C11" s="135" t="s">
        <v>469</v>
      </c>
      <c r="D11" s="136">
        <v>9.26</v>
      </c>
      <c r="E11" s="136">
        <v>9.48</v>
      </c>
      <c r="F11" s="136">
        <v>9.64</v>
      </c>
      <c r="G11" s="136">
        <v>9.59</v>
      </c>
      <c r="H11" s="136">
        <v>9.98</v>
      </c>
      <c r="I11" s="136">
        <v>10.08</v>
      </c>
      <c r="J11" s="136">
        <v>10.31</v>
      </c>
      <c r="K11" s="136">
        <v>10.51</v>
      </c>
    </row>
    <row r="12" spans="1:11" ht="27.75" customHeight="1" x14ac:dyDescent="0.25">
      <c r="B12" s="472" t="s">
        <v>468</v>
      </c>
      <c r="C12" s="135" t="s">
        <v>470</v>
      </c>
      <c r="D12" s="136">
        <v>4.99</v>
      </c>
      <c r="E12" s="136">
        <v>5.14</v>
      </c>
      <c r="F12" s="136">
        <v>5.0599999999999996</v>
      </c>
      <c r="G12" s="136">
        <v>4.8600000000000003</v>
      </c>
      <c r="H12" s="136">
        <v>4.58</v>
      </c>
      <c r="I12" s="136">
        <v>4.5999999999999996</v>
      </c>
      <c r="J12" s="136">
        <v>5.07</v>
      </c>
      <c r="K12" s="136">
        <v>5.05</v>
      </c>
    </row>
    <row r="13" spans="1:11" ht="27.75" customHeight="1" x14ac:dyDescent="0.25">
      <c r="B13" s="473"/>
      <c r="C13" s="135" t="s">
        <v>469</v>
      </c>
      <c r="D13" s="137">
        <v>5.39</v>
      </c>
      <c r="E13" s="137">
        <v>5.83</v>
      </c>
      <c r="F13" s="137">
        <v>5.98</v>
      </c>
      <c r="G13" s="137">
        <v>6</v>
      </c>
      <c r="H13" s="137">
        <v>6.43</v>
      </c>
      <c r="I13" s="137">
        <v>6.56</v>
      </c>
      <c r="J13" s="137">
        <v>6.98</v>
      </c>
      <c r="K13" s="137">
        <v>7.24</v>
      </c>
    </row>
    <row r="14" spans="1:11" ht="27.75" customHeight="1" x14ac:dyDescent="0.25"/>
    <row r="16" spans="1:11" s="89" customFormat="1" x14ac:dyDescent="0.25">
      <c r="B16" s="90"/>
    </row>
    <row r="18" spans="2:2" x14ac:dyDescent="0.25">
      <c r="B18" s="134"/>
    </row>
  </sheetData>
  <mergeCells count="2">
    <mergeCell ref="B10:B11"/>
    <mergeCell ref="B12:B13"/>
  </mergeCells>
  <conditionalFormatting sqref="D10:E10">
    <cfRule type="iconSet" priority="4">
      <iconSet iconSet="3Symbols" reverse="1">
        <cfvo type="percent" val="0"/>
        <cfvo type="num" val="$G$11" gte="0"/>
        <cfvo type="num" val="$G$11" gte="0"/>
      </iconSet>
    </cfRule>
  </conditionalFormatting>
  <conditionalFormatting sqref="D12:E12">
    <cfRule type="iconSet" priority="3">
      <iconSet iconSet="3Symbols" reverse="1">
        <cfvo type="percent" val="0"/>
        <cfvo type="num" val="$G$13" gte="0"/>
        <cfvo type="num" val="$G$13" gte="0"/>
      </iconSet>
    </cfRule>
  </conditionalFormatting>
  <conditionalFormatting sqref="D10:G13">
    <cfRule type="expression" dxfId="65" priority="1">
      <formula>MOD(ROW(),2)=0</formula>
    </cfRule>
  </conditionalFormatting>
  <conditionalFormatting sqref="F10:G10">
    <cfRule type="iconSet" priority="15">
      <iconSet iconSet="3Symbols" reverse="1">
        <cfvo type="percent" val="0"/>
        <cfvo type="num" val="$G$11" gte="0"/>
        <cfvo type="num" val="$G$11" gte="0"/>
      </iconSet>
    </cfRule>
  </conditionalFormatting>
  <conditionalFormatting sqref="F12:G12">
    <cfRule type="iconSet" priority="13">
      <iconSet iconSet="3Symbols" reverse="1">
        <cfvo type="percent" val="0"/>
        <cfvo type="num" val="$G$13" gte="0"/>
        <cfvo type="num" val="$G$13" gte="0"/>
      </iconSet>
    </cfRule>
  </conditionalFormatting>
  <conditionalFormatting sqref="H10">
    <cfRule type="iconSet" priority="20">
      <iconSet iconSet="3Symbols" reverse="1">
        <cfvo type="percent" val="0"/>
        <cfvo type="num" val="$H$11" gte="0"/>
        <cfvo type="num" val="$H$11" gte="0"/>
      </iconSet>
    </cfRule>
  </conditionalFormatting>
  <conditionalFormatting sqref="H11:H13">
    <cfRule type="expression" dxfId="64" priority="31">
      <formula>MOD(ROW(),2)=0</formula>
    </cfRule>
  </conditionalFormatting>
  <conditionalFormatting sqref="H12">
    <cfRule type="iconSet" priority="12">
      <iconSet iconSet="3Symbols" reverse="1">
        <cfvo type="percent" val="0"/>
        <cfvo type="num" val="$H$13" gte="0"/>
        <cfvo type="num" val="$H$13" gte="0"/>
      </iconSet>
    </cfRule>
  </conditionalFormatting>
  <conditionalFormatting sqref="I10">
    <cfRule type="iconSet" priority="19">
      <iconSet iconSet="3Symbols" reverse="1">
        <cfvo type="percent" val="0"/>
        <cfvo type="num" val="$I$11" gte="0"/>
        <cfvo type="num" val="$I$11" gte="0"/>
      </iconSet>
    </cfRule>
  </conditionalFormatting>
  <conditionalFormatting sqref="I12">
    <cfRule type="iconSet" priority="11">
      <iconSet iconSet="3Symbols" reverse="1">
        <cfvo type="percent" val="0"/>
        <cfvo type="num" val="$I$13" gte="0"/>
        <cfvo type="num" val="$I$13" gte="0"/>
      </iconSet>
    </cfRule>
  </conditionalFormatting>
  <conditionalFormatting sqref="I10:K13">
    <cfRule type="expression" dxfId="63" priority="24">
      <formula>MOD(ROW(),2)=0</formula>
    </cfRule>
  </conditionalFormatting>
  <conditionalFormatting sqref="J10">
    <cfRule type="iconSet" priority="18">
      <iconSet iconSet="3Symbols" reverse="1">
        <cfvo type="percent" val="0"/>
        <cfvo type="num" val="$J$11" gte="0"/>
        <cfvo type="num" val="$J$11" gte="0"/>
      </iconSet>
    </cfRule>
  </conditionalFormatting>
  <conditionalFormatting sqref="J12">
    <cfRule type="iconSet" priority="10">
      <iconSet iconSet="3Symbols" reverse="1">
        <cfvo type="percent" val="0"/>
        <cfvo type="num" val="$J$13" gte="0"/>
        <cfvo type="num" val="$J$13" gte="0"/>
      </iconSet>
    </cfRule>
  </conditionalFormatting>
  <conditionalFormatting sqref="K10">
    <cfRule type="iconSet" priority="17">
      <iconSet iconSet="3Symbols" reverse="1">
        <cfvo type="percent" val="0"/>
        <cfvo type="num" val="$K$11" gte="0"/>
        <cfvo type="num" val="$K$11" gte="0"/>
      </iconSet>
    </cfRule>
  </conditionalFormatting>
  <conditionalFormatting sqref="K12">
    <cfRule type="iconSet" priority="9">
      <iconSet iconSet="3Symbols" reverse="1">
        <cfvo type="percent" val="0"/>
        <cfvo type="num" val="$K$13" gte="0"/>
        <cfvo type="num" val="$K$13" gte="0"/>
      </iconSet>
    </cfRule>
  </conditionalFormatting>
  <pageMargins left="0.511811024" right="0.511811024" top="0.78740157499999996" bottom="0.78740157499999996" header="0.31496062000000002" footer="0.31496062000000002"/>
  <pageSetup orientation="portrait" r:id="rId1"/>
  <headerFooter>
    <oddFooter>&amp;R_x000D_&amp;1#&amp;"Calibri"&amp;10&amp;K000000 Classificação: Público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8"/>
  <dimension ref="B1:G7"/>
  <sheetViews>
    <sheetView showGridLines="0" showRowColHeaders="0" zoomScaleNormal="100" workbookViewId="0">
      <selection activeCell="K46" sqref="K46"/>
    </sheetView>
  </sheetViews>
  <sheetFormatPr defaultColWidth="0.85546875" defaultRowHeight="15" customHeight="1" x14ac:dyDescent="0.25"/>
  <cols>
    <col min="1" max="1" width="4.140625" customWidth="1"/>
    <col min="2" max="2" width="28.28515625" bestFit="1" customWidth="1"/>
    <col min="3" max="3" width="13.42578125" bestFit="1" customWidth="1"/>
    <col min="4" max="4" width="10.85546875" customWidth="1"/>
    <col min="5" max="5" width="13.85546875" bestFit="1" customWidth="1"/>
    <col min="6" max="6" width="13.42578125" bestFit="1" customWidth="1"/>
    <col min="7" max="7" width="11.140625" customWidth="1"/>
    <col min="8" max="8" width="13.85546875" bestFit="1" customWidth="1"/>
    <col min="9" max="9" width="8.42578125" customWidth="1"/>
    <col min="10" max="10" width="9.42578125" customWidth="1"/>
    <col min="11" max="201" width="9.85546875" customWidth="1"/>
  </cols>
  <sheetData>
    <row r="1" spans="2:7" x14ac:dyDescent="0.25">
      <c r="B1" s="470"/>
      <c r="C1" s="471"/>
      <c r="D1" s="471"/>
      <c r="E1" s="471"/>
      <c r="F1" s="471"/>
      <c r="G1" s="471"/>
    </row>
    <row r="2" spans="2:7" x14ac:dyDescent="0.25">
      <c r="B2" s="471"/>
      <c r="C2" s="471"/>
      <c r="D2" s="471"/>
      <c r="E2" s="471"/>
      <c r="F2" s="471"/>
      <c r="G2" s="471"/>
    </row>
    <row r="3" spans="2:7" x14ac:dyDescent="0.25">
      <c r="B3" s="471"/>
      <c r="C3" s="471"/>
      <c r="D3" s="471"/>
      <c r="E3" s="471"/>
      <c r="F3" s="471"/>
      <c r="G3" s="471"/>
    </row>
    <row r="4" spans="2:7" x14ac:dyDescent="0.25">
      <c r="B4" s="471"/>
      <c r="C4" s="471"/>
      <c r="D4" s="471"/>
      <c r="E4" s="471"/>
      <c r="F4" s="471"/>
      <c r="G4" s="471"/>
    </row>
    <row r="5" spans="2:7" x14ac:dyDescent="0.25">
      <c r="B5" s="471"/>
      <c r="C5" s="471"/>
      <c r="D5" s="471"/>
      <c r="E5" s="471"/>
      <c r="F5" s="471"/>
      <c r="G5" s="471"/>
    </row>
    <row r="6" spans="2:7" x14ac:dyDescent="0.25">
      <c r="B6" s="471"/>
      <c r="C6" s="471"/>
      <c r="D6" s="471"/>
      <c r="E6" s="471"/>
      <c r="F6" s="471"/>
      <c r="G6" s="471"/>
    </row>
    <row r="7" spans="2:7" x14ac:dyDescent="0.25">
      <c r="B7" s="471"/>
      <c r="C7" s="471"/>
      <c r="D7" s="471"/>
      <c r="E7" s="471"/>
      <c r="F7" s="471"/>
      <c r="G7" s="471"/>
    </row>
  </sheetData>
  <mergeCells count="1">
    <mergeCell ref="B1:G7"/>
  </mergeCells>
  <pageMargins left="0.511811024" right="0.511811024" top="0.78740157499999996" bottom="0.78740157499999996" header="0.31496062000000002" footer="0.31496062000000002"/>
  <pageSetup paperSize="9" orientation="portrait" r:id="rId1"/>
  <headerFooter>
    <oddFooter>&amp;R_x000D_&amp;1#&amp;"Calibri"&amp;10&amp;K000000 Classificação: Público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9"/>
  <dimension ref="A1:AC52"/>
  <sheetViews>
    <sheetView showGridLines="0" showRowColHeaders="0" zoomScale="70" zoomScaleNormal="70" workbookViewId="0">
      <selection activeCell="K46" sqref="K46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8.7109375" defaultRowHeight="18.75" x14ac:dyDescent="0.25"/>
  <cols>
    <col min="1" max="1" width="9.85546875" customWidth="1"/>
    <col min="2" max="2" width="59.7109375" customWidth="1"/>
    <col min="3" max="3" width="15.85546875" customWidth="1"/>
    <col min="4" max="4" width="14.42578125" customWidth="1"/>
    <col min="5" max="10" width="11.85546875" style="101" customWidth="1"/>
    <col min="11" max="11" width="15.42578125" style="101" customWidth="1"/>
    <col min="12" max="12" width="14.42578125" style="101" customWidth="1"/>
    <col min="13" max="13" width="15.85546875" style="101" customWidth="1"/>
    <col min="14" max="14" width="11.140625" customWidth="1"/>
    <col min="15" max="15" width="12.28515625" bestFit="1" customWidth="1"/>
    <col min="16" max="17" width="10.28515625" bestFit="1" customWidth="1"/>
    <col min="18" max="18" width="11.28515625" bestFit="1" customWidth="1"/>
    <col min="19" max="21" width="10.28515625" bestFit="1" customWidth="1"/>
    <col min="22" max="22" width="11.28515625" bestFit="1" customWidth="1"/>
    <col min="23" max="25" width="10.28515625" bestFit="1" customWidth="1"/>
    <col min="26" max="26" width="11.28515625" bestFit="1" customWidth="1"/>
    <col min="27" max="30" width="10.28515625" bestFit="1" customWidth="1"/>
  </cols>
  <sheetData>
    <row r="1" spans="1:29" ht="15" customHeight="1" x14ac:dyDescent="0.25">
      <c r="B1" s="101"/>
      <c r="C1" s="101"/>
      <c r="D1" s="101"/>
      <c r="P1" s="101"/>
      <c r="Q1" s="101"/>
      <c r="R1" s="101"/>
      <c r="S1" s="101"/>
    </row>
    <row r="2" spans="1:29" ht="15" customHeight="1" x14ac:dyDescent="0.25">
      <c r="B2" s="101"/>
      <c r="C2" s="101"/>
      <c r="D2" s="101"/>
      <c r="P2" s="101"/>
      <c r="Q2" s="101"/>
      <c r="R2" s="101"/>
      <c r="S2" s="101"/>
    </row>
    <row r="3" spans="1:29" ht="15" customHeight="1" x14ac:dyDescent="0.25">
      <c r="B3" s="101"/>
      <c r="C3" s="101"/>
      <c r="D3" s="101"/>
      <c r="P3" s="101"/>
      <c r="Q3" s="101"/>
      <c r="R3" s="101"/>
      <c r="S3" s="101"/>
    </row>
    <row r="4" spans="1:29" ht="15" customHeight="1" x14ac:dyDescent="0.25">
      <c r="B4" s="101"/>
      <c r="C4" s="101"/>
      <c r="D4" s="101"/>
      <c r="P4" s="101"/>
      <c r="Q4" s="101"/>
      <c r="R4" s="101"/>
      <c r="S4" s="101"/>
    </row>
    <row r="5" spans="1:29" ht="15" customHeight="1" x14ac:dyDescent="0.25">
      <c r="B5" s="101"/>
      <c r="C5" s="101"/>
      <c r="D5" s="101"/>
      <c r="P5" s="101"/>
      <c r="Q5" s="101"/>
      <c r="R5" s="101"/>
      <c r="S5" s="101"/>
    </row>
    <row r="6" spans="1:29" ht="15" customHeight="1" x14ac:dyDescent="0.25">
      <c r="B6" s="101"/>
      <c r="C6" s="101"/>
      <c r="D6" s="101"/>
      <c r="P6" s="101"/>
      <c r="Q6" s="101"/>
      <c r="R6" s="101"/>
      <c r="S6" s="101"/>
    </row>
    <row r="7" spans="1:29" ht="15" customHeight="1" x14ac:dyDescent="0.25">
      <c r="B7" s="101"/>
      <c r="C7" s="101"/>
      <c r="D7" s="101"/>
      <c r="P7" s="101"/>
      <c r="Q7" s="101"/>
      <c r="R7" s="101"/>
      <c r="S7" s="101"/>
    </row>
    <row r="8" spans="1:29" ht="15" customHeight="1" x14ac:dyDescent="0.25">
      <c r="B8" s="16" t="s">
        <v>222</v>
      </c>
      <c r="C8" s="101"/>
      <c r="D8" s="101"/>
      <c r="P8" s="101"/>
      <c r="Q8" s="101"/>
      <c r="R8" s="101"/>
      <c r="S8" s="101"/>
    </row>
    <row r="9" spans="1:29" ht="23.25" customHeight="1" x14ac:dyDescent="0.25">
      <c r="A9" s="32"/>
      <c r="B9" s="461"/>
      <c r="C9" s="477" t="s">
        <v>610</v>
      </c>
      <c r="D9" s="477" t="s">
        <v>295</v>
      </c>
      <c r="E9"/>
      <c r="F9" s="474" t="s">
        <v>311</v>
      </c>
      <c r="G9" s="475"/>
      <c r="H9" s="475"/>
      <c r="I9" s="475"/>
      <c r="J9" s="475"/>
      <c r="K9" s="475"/>
      <c r="L9" s="475"/>
      <c r="M9" s="475"/>
      <c r="N9" s="475"/>
      <c r="O9" s="475"/>
      <c r="P9" s="475"/>
      <c r="Q9" s="475"/>
      <c r="R9" s="475"/>
      <c r="S9" s="475"/>
      <c r="T9" s="475"/>
      <c r="U9" s="475"/>
      <c r="V9" s="475"/>
      <c r="W9" s="475"/>
      <c r="X9" s="475"/>
      <c r="Y9" s="475"/>
      <c r="Z9" s="475"/>
      <c r="AA9" s="475"/>
      <c r="AB9" s="475"/>
      <c r="AC9" s="475"/>
    </row>
    <row r="10" spans="1:29" ht="37.5" customHeight="1" x14ac:dyDescent="0.25">
      <c r="A10" s="32"/>
      <c r="B10" s="476"/>
      <c r="C10" s="478"/>
      <c r="D10" s="478"/>
      <c r="E10"/>
      <c r="F10" s="261" t="s">
        <v>583</v>
      </c>
      <c r="G10" s="261" t="s">
        <v>312</v>
      </c>
      <c r="H10" s="261" t="s">
        <v>294</v>
      </c>
      <c r="I10" s="261" t="s">
        <v>295</v>
      </c>
      <c r="J10" s="261">
        <v>2024</v>
      </c>
      <c r="K10" s="261" t="s">
        <v>296</v>
      </c>
      <c r="L10" s="261" t="s">
        <v>297</v>
      </c>
      <c r="M10" s="261" t="s">
        <v>298</v>
      </c>
      <c r="N10" s="58">
        <v>2023</v>
      </c>
      <c r="O10" s="216" t="s">
        <v>299</v>
      </c>
      <c r="P10" s="58" t="s">
        <v>300</v>
      </c>
      <c r="Q10" s="58" t="s">
        <v>301</v>
      </c>
      <c r="R10" s="58">
        <v>2022</v>
      </c>
      <c r="S10" s="58" t="s">
        <v>302</v>
      </c>
      <c r="T10" s="58" t="s">
        <v>303</v>
      </c>
      <c r="U10" s="58" t="s">
        <v>304</v>
      </c>
      <c r="V10" s="58">
        <v>2021</v>
      </c>
      <c r="W10" s="58" t="s">
        <v>305</v>
      </c>
      <c r="X10" s="58" t="s">
        <v>306</v>
      </c>
      <c r="Y10" s="58" t="s">
        <v>307</v>
      </c>
      <c r="Z10" s="58">
        <v>2020</v>
      </c>
      <c r="AA10" s="58" t="s">
        <v>308</v>
      </c>
      <c r="AB10" s="58" t="s">
        <v>309</v>
      </c>
      <c r="AC10" s="58" t="s">
        <v>310</v>
      </c>
    </row>
    <row r="11" spans="1:29" ht="24.6" customHeight="1" x14ac:dyDescent="0.25">
      <c r="A11" s="32"/>
      <c r="B11" s="36" t="s">
        <v>614</v>
      </c>
      <c r="C11" s="62">
        <v>8995136</v>
      </c>
      <c r="D11" s="62">
        <v>8374412</v>
      </c>
      <c r="F11" s="62">
        <v>9761949</v>
      </c>
      <c r="G11" s="62">
        <v>9079299</v>
      </c>
      <c r="H11" s="62">
        <v>8686379</v>
      </c>
      <c r="I11" s="62">
        <v>8374412</v>
      </c>
      <c r="J11" s="62">
        <v>34341226</v>
      </c>
      <c r="K11" s="62">
        <v>8556096</v>
      </c>
      <c r="L11" s="62">
        <v>8144077</v>
      </c>
      <c r="M11" s="62">
        <v>8019144</v>
      </c>
      <c r="N11" s="62">
        <v>31671465</v>
      </c>
      <c r="O11" s="62">
        <v>8130020</v>
      </c>
      <c r="P11" s="62">
        <v>7528639</v>
      </c>
      <c r="Q11" s="62">
        <v>7095344</v>
      </c>
      <c r="R11" s="62">
        <v>30158388</v>
      </c>
      <c r="S11" s="62">
        <v>7105782</v>
      </c>
      <c r="T11" s="62">
        <v>7844552</v>
      </c>
      <c r="U11" s="62">
        <v>8304056</v>
      </c>
      <c r="V11" s="62">
        <v>29619254</v>
      </c>
      <c r="W11" s="62">
        <v>7740212</v>
      </c>
      <c r="X11" s="62">
        <v>6837733</v>
      </c>
      <c r="Y11" s="62">
        <v>6951837</v>
      </c>
      <c r="Z11" s="62">
        <v>26432081</v>
      </c>
      <c r="AA11" s="62">
        <v>6692911</v>
      </c>
      <c r="AB11" s="62">
        <v>5920014</v>
      </c>
      <c r="AC11" s="62">
        <v>6767438</v>
      </c>
    </row>
    <row r="12" spans="1:29" x14ac:dyDescent="0.25">
      <c r="A12" s="32"/>
      <c r="B12" s="63" t="s">
        <v>162</v>
      </c>
      <c r="C12" s="64">
        <v>1510020</v>
      </c>
      <c r="D12" s="64">
        <v>1429008</v>
      </c>
      <c r="F12" s="64">
        <v>1549020</v>
      </c>
      <c r="G12" s="64">
        <v>1451346</v>
      </c>
      <c r="H12" s="64">
        <v>1414496</v>
      </c>
      <c r="I12" s="64">
        <v>1429008</v>
      </c>
      <c r="J12" s="64">
        <v>5133598</v>
      </c>
      <c r="K12" s="64">
        <v>1337614</v>
      </c>
      <c r="L12" s="64">
        <v>1251554</v>
      </c>
      <c r="M12" s="64">
        <v>1169299</v>
      </c>
      <c r="N12" s="64">
        <v>4417051</v>
      </c>
      <c r="O12" s="64">
        <v>1125693</v>
      </c>
      <c r="P12" s="64">
        <v>1118367</v>
      </c>
      <c r="Q12" s="64">
        <v>980398</v>
      </c>
      <c r="R12" s="64">
        <v>3684574</v>
      </c>
      <c r="S12" s="64">
        <v>985150</v>
      </c>
      <c r="T12" s="64">
        <v>912976</v>
      </c>
      <c r="U12" s="64">
        <v>859444</v>
      </c>
      <c r="V12" s="64">
        <v>3448318</v>
      </c>
      <c r="W12" s="64">
        <v>886721</v>
      </c>
      <c r="X12" s="64">
        <v>820873</v>
      </c>
      <c r="Y12" s="64">
        <v>836735</v>
      </c>
      <c r="Z12" s="64">
        <v>3021614</v>
      </c>
      <c r="AA12" s="64">
        <v>793698</v>
      </c>
      <c r="AB12" s="64">
        <v>674737</v>
      </c>
      <c r="AC12" s="64">
        <v>724371</v>
      </c>
    </row>
    <row r="13" spans="1:29" ht="24.6" customHeight="1" x14ac:dyDescent="0.25">
      <c r="A13" s="32"/>
      <c r="B13" s="36" t="s">
        <v>613</v>
      </c>
      <c r="C13" s="62">
        <v>369582</v>
      </c>
      <c r="D13" s="62">
        <v>126322</v>
      </c>
      <c r="F13" s="62">
        <v>195023</v>
      </c>
      <c r="G13" s="62">
        <v>114019</v>
      </c>
      <c r="H13" s="62">
        <v>70394</v>
      </c>
      <c r="I13" s="62">
        <v>126322</v>
      </c>
      <c r="J13" s="62">
        <v>423293</v>
      </c>
      <c r="K13" s="62">
        <v>357377</v>
      </c>
      <c r="L13" s="62">
        <v>-56556</v>
      </c>
      <c r="M13" s="62">
        <v>75675</v>
      </c>
      <c r="N13" s="62">
        <v>-213038</v>
      </c>
      <c r="O13" s="62">
        <v>80237</v>
      </c>
      <c r="P13" s="62">
        <v>-164649</v>
      </c>
      <c r="Q13" s="62">
        <v>20840</v>
      </c>
      <c r="R13" s="62">
        <v>-1146560</v>
      </c>
      <c r="S13" s="62">
        <v>-395653</v>
      </c>
      <c r="T13" s="62">
        <v>-271933</v>
      </c>
      <c r="U13" s="62">
        <v>-700107</v>
      </c>
      <c r="V13" s="62">
        <v>2146043</v>
      </c>
      <c r="W13" s="62">
        <v>1116248</v>
      </c>
      <c r="X13" s="62">
        <v>453744</v>
      </c>
      <c r="Y13" s="62">
        <v>338907</v>
      </c>
      <c r="Z13" s="62">
        <v>454741</v>
      </c>
      <c r="AA13" s="62">
        <v>17192</v>
      </c>
      <c r="AB13" s="62">
        <v>136254</v>
      </c>
      <c r="AC13" s="62">
        <v>-54602</v>
      </c>
    </row>
    <row r="14" spans="1:29" ht="26.25" customHeight="1" x14ac:dyDescent="0.25">
      <c r="A14" s="32"/>
      <c r="B14" s="63" t="s">
        <v>505</v>
      </c>
      <c r="C14" s="64">
        <v>0</v>
      </c>
      <c r="D14" s="64" t="s">
        <v>123</v>
      </c>
      <c r="F14" s="64">
        <v>0</v>
      </c>
      <c r="G14" s="64" t="s">
        <v>123</v>
      </c>
      <c r="H14" s="64" t="s">
        <v>123</v>
      </c>
      <c r="I14" s="64" t="s">
        <v>123</v>
      </c>
      <c r="J14" s="64">
        <v>512852</v>
      </c>
      <c r="K14" s="64" t="s">
        <v>123</v>
      </c>
      <c r="L14" s="64">
        <v>190186</v>
      </c>
      <c r="M14" s="64">
        <v>322666</v>
      </c>
      <c r="N14" s="64">
        <v>1908658</v>
      </c>
      <c r="O14" s="64">
        <v>311748</v>
      </c>
      <c r="P14" s="64">
        <v>561518</v>
      </c>
      <c r="Q14" s="64">
        <v>695989</v>
      </c>
      <c r="R14" s="64">
        <v>2360056</v>
      </c>
      <c r="S14" s="64">
        <v>706087</v>
      </c>
      <c r="T14" s="64">
        <v>498773</v>
      </c>
      <c r="U14" s="64">
        <v>436718</v>
      </c>
      <c r="V14" s="64">
        <v>1316995</v>
      </c>
      <c r="W14" s="64">
        <v>445089</v>
      </c>
      <c r="X14" s="64">
        <v>252538</v>
      </c>
      <c r="Y14" s="64">
        <v>178373</v>
      </c>
      <c r="Z14" s="64">
        <v>266320</v>
      </c>
      <c r="AA14" s="64">
        <v>83346</v>
      </c>
      <c r="AB14" s="64" t="s">
        <v>123</v>
      </c>
      <c r="AC14" s="64" t="s">
        <v>123</v>
      </c>
    </row>
    <row r="15" spans="1:29" ht="24.6" customHeight="1" x14ac:dyDescent="0.25">
      <c r="A15" s="32"/>
      <c r="B15" s="36" t="s">
        <v>612</v>
      </c>
      <c r="C15" s="62"/>
      <c r="D15" s="62"/>
      <c r="F15" s="62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</row>
    <row r="16" spans="1:29" ht="24.6" customHeight="1" x14ac:dyDescent="0.25">
      <c r="A16" s="32"/>
      <c r="B16" s="63" t="s">
        <v>163</v>
      </c>
      <c r="C16" s="64">
        <v>49336</v>
      </c>
      <c r="D16" s="64">
        <v>60439</v>
      </c>
      <c r="F16" s="64">
        <v>75196</v>
      </c>
      <c r="G16" s="64">
        <v>96412</v>
      </c>
      <c r="H16" s="64">
        <v>114197</v>
      </c>
      <c r="I16" s="64">
        <v>60439</v>
      </c>
      <c r="J16" s="64">
        <v>383483</v>
      </c>
      <c r="K16" s="64">
        <v>144576</v>
      </c>
      <c r="L16" s="64">
        <v>79716</v>
      </c>
      <c r="M16" s="64">
        <v>66562</v>
      </c>
      <c r="N16" s="64">
        <v>373087</v>
      </c>
      <c r="O16" s="64">
        <v>95828</v>
      </c>
      <c r="P16" s="64">
        <v>95764</v>
      </c>
      <c r="Q16" s="64">
        <v>87740</v>
      </c>
      <c r="R16" s="64">
        <v>413044</v>
      </c>
      <c r="S16" s="64">
        <v>105628</v>
      </c>
      <c r="T16" s="64">
        <v>126485</v>
      </c>
      <c r="U16" s="64">
        <v>83787</v>
      </c>
      <c r="V16" s="64">
        <v>354910</v>
      </c>
      <c r="W16" s="64">
        <v>72139</v>
      </c>
      <c r="X16" s="64">
        <v>75036</v>
      </c>
      <c r="Y16" s="64">
        <v>89162</v>
      </c>
      <c r="Z16" s="64">
        <v>279263</v>
      </c>
      <c r="AA16" s="64">
        <v>89863</v>
      </c>
      <c r="AB16" s="64">
        <v>60715</v>
      </c>
      <c r="AC16" s="64">
        <v>76597</v>
      </c>
    </row>
    <row r="17" spans="1:29" ht="24.6" customHeight="1" x14ac:dyDescent="0.25">
      <c r="A17" s="32"/>
      <c r="B17" s="231" t="s">
        <v>164</v>
      </c>
      <c r="C17" s="62">
        <v>151789</v>
      </c>
      <c r="D17" s="62">
        <v>66344</v>
      </c>
      <c r="F17" s="62">
        <v>199730</v>
      </c>
      <c r="G17" s="62">
        <v>132210</v>
      </c>
      <c r="H17" s="62">
        <v>179130</v>
      </c>
      <c r="I17" s="62">
        <v>66344</v>
      </c>
      <c r="J17" s="62">
        <v>425257</v>
      </c>
      <c r="K17" s="62">
        <v>112500</v>
      </c>
      <c r="L17" s="62">
        <v>104891</v>
      </c>
      <c r="M17" s="62">
        <v>63394</v>
      </c>
      <c r="N17" s="62">
        <v>241482</v>
      </c>
      <c r="O17" s="62">
        <v>39394</v>
      </c>
      <c r="P17" s="62">
        <v>69802</v>
      </c>
      <c r="Q17" s="62">
        <v>39403</v>
      </c>
      <c r="R17" s="62">
        <v>407193</v>
      </c>
      <c r="S17" s="62">
        <v>100492</v>
      </c>
      <c r="T17" s="62">
        <v>100873</v>
      </c>
      <c r="U17" s="62">
        <v>68395</v>
      </c>
      <c r="V17" s="62">
        <v>251973</v>
      </c>
      <c r="W17" s="62">
        <v>75695</v>
      </c>
      <c r="X17" s="62">
        <v>39682</v>
      </c>
      <c r="Y17" s="62">
        <v>22451</v>
      </c>
      <c r="Z17" s="62">
        <v>201451</v>
      </c>
      <c r="AA17" s="62">
        <v>63363</v>
      </c>
      <c r="AB17" s="62">
        <v>42815</v>
      </c>
      <c r="AC17" s="62">
        <v>61241</v>
      </c>
    </row>
    <row r="18" spans="1:29" ht="25.5" x14ac:dyDescent="0.25">
      <c r="A18" s="32"/>
      <c r="B18" s="63" t="s">
        <v>165</v>
      </c>
      <c r="C18" s="64">
        <v>38341</v>
      </c>
      <c r="D18" s="64">
        <v>173432</v>
      </c>
      <c r="F18" s="64">
        <v>69134</v>
      </c>
      <c r="G18" s="64">
        <v>61035</v>
      </c>
      <c r="H18" s="64">
        <v>30416</v>
      </c>
      <c r="I18" s="64">
        <v>173432</v>
      </c>
      <c r="J18" s="64">
        <v>432727</v>
      </c>
      <c r="K18" s="64">
        <v>40422</v>
      </c>
      <c r="L18" s="64">
        <v>134430</v>
      </c>
      <c r="M18" s="64">
        <v>151392</v>
      </c>
      <c r="N18" s="64">
        <v>523772</v>
      </c>
      <c r="O18" s="64">
        <v>115693</v>
      </c>
      <c r="P18" s="64">
        <v>107485</v>
      </c>
      <c r="Q18" s="64">
        <v>177254</v>
      </c>
      <c r="R18" s="64">
        <v>575449</v>
      </c>
      <c r="S18" s="64">
        <v>50300</v>
      </c>
      <c r="T18" s="64">
        <v>204563</v>
      </c>
      <c r="U18" s="64">
        <v>191945</v>
      </c>
      <c r="V18" s="64">
        <v>660457</v>
      </c>
      <c r="W18" s="64">
        <v>165300</v>
      </c>
      <c r="X18" s="64">
        <v>139867</v>
      </c>
      <c r="Y18" s="64">
        <v>157255</v>
      </c>
      <c r="Z18" s="64">
        <v>438393</v>
      </c>
      <c r="AA18" s="64">
        <v>116277</v>
      </c>
      <c r="AB18" s="64">
        <v>43672</v>
      </c>
      <c r="AC18" s="64">
        <v>71580</v>
      </c>
    </row>
    <row r="19" spans="1:29" ht="31.5" customHeight="1" x14ac:dyDescent="0.25">
      <c r="A19" s="32"/>
      <c r="B19" s="223" t="s">
        <v>166</v>
      </c>
      <c r="C19" s="62">
        <v>35146</v>
      </c>
      <c r="D19" s="62">
        <v>26928</v>
      </c>
      <c r="F19" s="62">
        <v>34767</v>
      </c>
      <c r="G19" s="62">
        <v>33555</v>
      </c>
      <c r="H19" s="62">
        <v>31201</v>
      </c>
      <c r="I19" s="62">
        <v>26928</v>
      </c>
      <c r="J19" s="62">
        <v>86480</v>
      </c>
      <c r="K19" s="62">
        <v>21218</v>
      </c>
      <c r="L19" s="62">
        <v>20596</v>
      </c>
      <c r="M19" s="62">
        <v>21434</v>
      </c>
      <c r="N19" s="62">
        <v>92595</v>
      </c>
      <c r="O19" s="62">
        <v>23867</v>
      </c>
      <c r="P19" s="62">
        <v>23469</v>
      </c>
      <c r="Q19" s="62">
        <v>22476</v>
      </c>
      <c r="R19" s="62">
        <v>47028</v>
      </c>
      <c r="S19" s="62">
        <v>24783</v>
      </c>
      <c r="T19" s="62" t="s">
        <v>123</v>
      </c>
      <c r="U19" s="62" t="s">
        <v>126</v>
      </c>
      <c r="V19" s="62" t="s">
        <v>123</v>
      </c>
      <c r="W19" s="62" t="s">
        <v>123</v>
      </c>
      <c r="X19" s="62"/>
      <c r="Y19" s="62"/>
      <c r="Z19" s="62"/>
      <c r="AA19" s="62"/>
      <c r="AB19" s="62"/>
      <c r="AC19" s="62"/>
    </row>
    <row r="20" spans="1:29" ht="24.6" customHeight="1" x14ac:dyDescent="0.25">
      <c r="A20" s="32"/>
      <c r="B20" s="224" t="s">
        <v>611</v>
      </c>
      <c r="C20" s="64">
        <v>1376970</v>
      </c>
      <c r="D20" s="64">
        <v>1148545</v>
      </c>
      <c r="F20" s="64">
        <v>1677282</v>
      </c>
      <c r="G20" s="64">
        <v>1506855</v>
      </c>
      <c r="H20" s="64">
        <v>1324446</v>
      </c>
      <c r="I20" s="64">
        <v>1148545</v>
      </c>
      <c r="J20" s="64">
        <v>4712104</v>
      </c>
      <c r="K20" s="64">
        <v>1262146</v>
      </c>
      <c r="L20" s="64">
        <v>1154213</v>
      </c>
      <c r="M20" s="64">
        <v>893427</v>
      </c>
      <c r="N20" s="64">
        <v>3899245</v>
      </c>
      <c r="O20" s="64">
        <v>1165087</v>
      </c>
      <c r="P20" s="64">
        <v>915822</v>
      </c>
      <c r="Q20" s="64">
        <v>676448</v>
      </c>
      <c r="R20" s="64">
        <v>3245688</v>
      </c>
      <c r="S20" s="64">
        <v>1063302</v>
      </c>
      <c r="T20" s="64">
        <v>695971</v>
      </c>
      <c r="U20" s="64">
        <v>440565</v>
      </c>
      <c r="V20" s="64">
        <v>1852263</v>
      </c>
      <c r="W20" s="64">
        <v>497932</v>
      </c>
      <c r="X20" s="64">
        <v>409128</v>
      </c>
      <c r="Y20" s="64">
        <v>329309</v>
      </c>
      <c r="Z20" s="64">
        <v>1434823</v>
      </c>
      <c r="AA20" s="64">
        <v>397295</v>
      </c>
      <c r="AB20" s="64">
        <v>346559</v>
      </c>
      <c r="AC20" s="64">
        <v>263073</v>
      </c>
    </row>
    <row r="21" spans="1:29" ht="25.5" customHeight="1" x14ac:dyDescent="0.25">
      <c r="A21" s="32"/>
      <c r="B21" s="223" t="s">
        <v>167</v>
      </c>
      <c r="C21" s="62">
        <v>65278</v>
      </c>
      <c r="D21" s="62">
        <v>53203</v>
      </c>
      <c r="F21" s="62">
        <v>15929</v>
      </c>
      <c r="G21" s="62">
        <v>21411</v>
      </c>
      <c r="H21" s="62">
        <v>26618</v>
      </c>
      <c r="I21" s="62">
        <v>53203</v>
      </c>
      <c r="J21" s="62">
        <v>104417</v>
      </c>
      <c r="K21" s="62">
        <v>16454</v>
      </c>
      <c r="L21" s="62">
        <v>22258</v>
      </c>
      <c r="M21" s="62">
        <v>30951</v>
      </c>
      <c r="N21" s="62">
        <v>149238</v>
      </c>
      <c r="O21" s="62">
        <v>49577</v>
      </c>
      <c r="P21" s="62">
        <v>46731</v>
      </c>
      <c r="Q21" s="62">
        <v>30844</v>
      </c>
      <c r="R21" s="62">
        <v>39369</v>
      </c>
      <c r="S21" s="62">
        <v>-10361</v>
      </c>
      <c r="T21" s="62">
        <v>19030</v>
      </c>
      <c r="U21" s="62">
        <v>19732</v>
      </c>
      <c r="V21" s="62">
        <v>53751</v>
      </c>
      <c r="W21" s="62">
        <v>17933</v>
      </c>
      <c r="X21" s="62">
        <v>9120</v>
      </c>
      <c r="Y21" s="62">
        <v>10906</v>
      </c>
      <c r="Z21" s="62">
        <v>15464</v>
      </c>
      <c r="AA21" s="62">
        <v>-697</v>
      </c>
      <c r="AB21" s="62">
        <v>-1679</v>
      </c>
      <c r="AC21" s="62">
        <v>724</v>
      </c>
    </row>
    <row r="22" spans="1:29" ht="24.6" customHeight="1" x14ac:dyDescent="0.25">
      <c r="A22" s="32"/>
      <c r="B22" s="224" t="s">
        <v>615</v>
      </c>
      <c r="C22" s="64">
        <v>120632</v>
      </c>
      <c r="D22" s="64">
        <v>138457</v>
      </c>
      <c r="F22" s="64">
        <v>101989</v>
      </c>
      <c r="G22" s="64">
        <v>92056</v>
      </c>
      <c r="H22" s="64">
        <v>118859</v>
      </c>
      <c r="I22" s="64">
        <v>138457</v>
      </c>
      <c r="J22" s="64">
        <v>447097</v>
      </c>
      <c r="K22" s="64">
        <v>93691</v>
      </c>
      <c r="L22" s="64">
        <v>107011</v>
      </c>
      <c r="M22" s="64">
        <v>128625</v>
      </c>
      <c r="N22" s="64">
        <v>411722</v>
      </c>
      <c r="O22" s="64">
        <v>85073</v>
      </c>
      <c r="P22" s="64">
        <v>94837</v>
      </c>
      <c r="Q22" s="64">
        <v>134766</v>
      </c>
      <c r="R22" s="64">
        <v>466857</v>
      </c>
      <c r="S22" s="64">
        <v>59722</v>
      </c>
      <c r="T22" s="64">
        <v>161268</v>
      </c>
      <c r="U22" s="64">
        <v>131595</v>
      </c>
      <c r="V22" s="64">
        <v>523105</v>
      </c>
      <c r="W22" s="64">
        <v>125438</v>
      </c>
      <c r="X22" s="64">
        <v>118844</v>
      </c>
      <c r="Y22" s="64">
        <v>124560</v>
      </c>
      <c r="Z22" s="64">
        <v>347057</v>
      </c>
      <c r="AA22" s="64">
        <v>81881</v>
      </c>
      <c r="AB22" s="64">
        <v>46520</v>
      </c>
      <c r="AC22" s="64">
        <v>99892</v>
      </c>
    </row>
    <row r="23" spans="1:29" ht="24.75" customHeight="1" x14ac:dyDescent="0.25">
      <c r="A23" s="32"/>
      <c r="B23" s="223" t="s">
        <v>168</v>
      </c>
      <c r="C23" s="62">
        <v>19832</v>
      </c>
      <c r="D23" s="62">
        <v>21923</v>
      </c>
      <c r="F23" s="62">
        <v>170757</v>
      </c>
      <c r="G23" s="62">
        <v>36108</v>
      </c>
      <c r="H23" s="62">
        <v>39585</v>
      </c>
      <c r="I23" s="62">
        <v>21923</v>
      </c>
      <c r="J23" s="62">
        <v>91866</v>
      </c>
      <c r="K23" s="62">
        <v>26651</v>
      </c>
      <c r="L23" s="62">
        <v>14380</v>
      </c>
      <c r="M23" s="62">
        <v>40757</v>
      </c>
      <c r="N23" s="62">
        <v>145509</v>
      </c>
      <c r="O23" s="62">
        <v>36195</v>
      </c>
      <c r="P23" s="62">
        <v>14002</v>
      </c>
      <c r="Q23" s="62">
        <v>29363</v>
      </c>
      <c r="R23" s="62">
        <v>182893</v>
      </c>
      <c r="S23" s="62">
        <v>134890</v>
      </c>
      <c r="T23" s="62">
        <v>16889</v>
      </c>
      <c r="U23" s="62">
        <v>-18670</v>
      </c>
      <c r="V23" s="62">
        <v>1156503</v>
      </c>
      <c r="W23" s="62">
        <v>425502</v>
      </c>
      <c r="X23" s="62">
        <v>1043</v>
      </c>
      <c r="Y23" s="62">
        <v>107045</v>
      </c>
      <c r="Z23" s="62">
        <v>153762</v>
      </c>
      <c r="AA23" s="62">
        <v>59103</v>
      </c>
      <c r="AB23" s="62">
        <v>7074</v>
      </c>
      <c r="AC23" s="62">
        <v>87824</v>
      </c>
    </row>
    <row r="24" spans="1:29" ht="24.6" customHeight="1" x14ac:dyDescent="0.25">
      <c r="A24" s="32"/>
      <c r="B24" s="224" t="s">
        <v>506</v>
      </c>
      <c r="C24" s="64">
        <v>0</v>
      </c>
      <c r="D24" s="64">
        <v>0</v>
      </c>
      <c r="F24" s="64">
        <v>0</v>
      </c>
      <c r="G24" s="64" t="s">
        <v>123</v>
      </c>
      <c r="H24" s="64"/>
      <c r="I24" s="64">
        <v>0</v>
      </c>
      <c r="J24" s="64" t="s">
        <v>123</v>
      </c>
      <c r="K24" s="64">
        <v>0</v>
      </c>
      <c r="L24" s="64">
        <v>0</v>
      </c>
      <c r="M24" s="64" t="s">
        <v>123</v>
      </c>
      <c r="N24" s="64">
        <v>-3766</v>
      </c>
      <c r="O24" s="64" t="s">
        <v>123</v>
      </c>
      <c r="P24" s="64" t="s">
        <v>123</v>
      </c>
      <c r="Q24" s="64">
        <v>-3766</v>
      </c>
      <c r="R24" s="64">
        <v>453131</v>
      </c>
      <c r="S24" s="64">
        <v>125463</v>
      </c>
      <c r="T24" s="64">
        <v>66855</v>
      </c>
      <c r="U24" s="64">
        <v>138994</v>
      </c>
      <c r="V24" s="64">
        <v>452896</v>
      </c>
      <c r="W24" s="64">
        <v>226249</v>
      </c>
      <c r="X24" s="64" t="s">
        <v>123</v>
      </c>
      <c r="Y24" s="64" t="s">
        <v>123</v>
      </c>
      <c r="Z24" s="64">
        <v>234347</v>
      </c>
      <c r="AA24" s="64">
        <v>47690</v>
      </c>
      <c r="AB24" s="64">
        <v>41514</v>
      </c>
      <c r="AC24" s="64"/>
    </row>
    <row r="25" spans="1:29" ht="24.6" customHeight="1" x14ac:dyDescent="0.25">
      <c r="A25" s="32"/>
      <c r="B25" s="223" t="s">
        <v>616</v>
      </c>
      <c r="C25" s="62">
        <v>556413</v>
      </c>
      <c r="D25" s="62">
        <v>920783</v>
      </c>
      <c r="F25" s="62">
        <v>581286</v>
      </c>
      <c r="G25" s="62">
        <v>613994</v>
      </c>
      <c r="H25" s="62">
        <v>965491</v>
      </c>
      <c r="I25" s="62">
        <v>920783</v>
      </c>
      <c r="J25" s="62">
        <v>3918525</v>
      </c>
      <c r="K25" s="62">
        <v>1038057</v>
      </c>
      <c r="L25" s="62">
        <v>972424</v>
      </c>
      <c r="M25" s="62">
        <v>919648</v>
      </c>
      <c r="N25" s="62">
        <v>4139415</v>
      </c>
      <c r="O25" s="62">
        <v>989284</v>
      </c>
      <c r="P25" s="62">
        <v>1073563</v>
      </c>
      <c r="Q25" s="62">
        <v>1123570</v>
      </c>
      <c r="R25" s="62">
        <v>4529123</v>
      </c>
      <c r="S25" s="62">
        <v>1218147</v>
      </c>
      <c r="T25" s="62">
        <v>1113427</v>
      </c>
      <c r="U25" s="62">
        <v>956008</v>
      </c>
      <c r="V25" s="62">
        <v>3470406</v>
      </c>
      <c r="W25" s="62">
        <v>948680</v>
      </c>
      <c r="X25" s="62">
        <v>838444</v>
      </c>
      <c r="Y25" s="62">
        <v>705185</v>
      </c>
      <c r="Z25" s="62">
        <v>2011084</v>
      </c>
      <c r="AA25" s="62">
        <v>427940</v>
      </c>
      <c r="AB25" s="62">
        <v>403227</v>
      </c>
      <c r="AC25" s="62">
        <v>559660</v>
      </c>
    </row>
    <row r="26" spans="1:29" ht="24.6" customHeight="1" x14ac:dyDescent="0.25">
      <c r="A26" s="32"/>
      <c r="B26" s="224" t="s">
        <v>169</v>
      </c>
      <c r="C26" s="64">
        <v>-48017</v>
      </c>
      <c r="D26" s="64">
        <v>-46812</v>
      </c>
      <c r="F26" s="64">
        <v>-35447</v>
      </c>
      <c r="G26" s="64">
        <v>-32537</v>
      </c>
      <c r="H26" s="64">
        <v>-39949</v>
      </c>
      <c r="I26" s="64">
        <v>-46812</v>
      </c>
      <c r="J26" s="64">
        <v>-157485</v>
      </c>
      <c r="K26" s="64">
        <v>-29163</v>
      </c>
      <c r="L26" s="64">
        <v>-37084</v>
      </c>
      <c r="M26" s="64">
        <v>-45927</v>
      </c>
      <c r="N26" s="64">
        <v>-138925</v>
      </c>
      <c r="O26" s="64">
        <v>-21480</v>
      </c>
      <c r="P26" s="64">
        <v>-32910</v>
      </c>
      <c r="Q26" s="64">
        <v>-38469</v>
      </c>
      <c r="R26" s="64">
        <v>-94035</v>
      </c>
      <c r="S26" s="64">
        <v>-13668</v>
      </c>
      <c r="T26" s="64">
        <v>-19305</v>
      </c>
      <c r="U26" s="64">
        <v>-31894</v>
      </c>
      <c r="V26" s="64">
        <v>-70948</v>
      </c>
      <c r="W26" s="64">
        <v>-7454</v>
      </c>
      <c r="X26" s="64">
        <v>-14335</v>
      </c>
      <c r="Y26" s="64">
        <v>-30569</v>
      </c>
      <c r="Z26" s="64">
        <v>-50532</v>
      </c>
      <c r="AA26" s="64">
        <v>-4330</v>
      </c>
      <c r="AB26" s="64">
        <v>-11918</v>
      </c>
      <c r="AC26" s="64">
        <v>-17199</v>
      </c>
    </row>
    <row r="27" spans="1:29" x14ac:dyDescent="0.25">
      <c r="A27" s="32"/>
      <c r="B27" s="223" t="s">
        <v>508</v>
      </c>
      <c r="C27" s="62">
        <v>0</v>
      </c>
      <c r="D27" s="62">
        <v>0</v>
      </c>
      <c r="F27" s="62">
        <v>0</v>
      </c>
      <c r="G27" s="62" t="s">
        <v>123</v>
      </c>
      <c r="H27" s="62"/>
      <c r="I27" s="62">
        <v>0</v>
      </c>
      <c r="J27" s="62" t="s">
        <v>123</v>
      </c>
      <c r="K27" s="62">
        <v>0</v>
      </c>
      <c r="L27" s="62">
        <v>0</v>
      </c>
      <c r="M27" s="62">
        <v>0</v>
      </c>
      <c r="N27" s="62" t="s">
        <v>123</v>
      </c>
      <c r="O27" s="62" t="s">
        <v>123</v>
      </c>
      <c r="P27" s="62" t="s">
        <v>123</v>
      </c>
      <c r="Q27" s="62" t="s">
        <v>123</v>
      </c>
      <c r="R27" s="62" t="s">
        <v>123</v>
      </c>
      <c r="S27" s="62" t="s">
        <v>123</v>
      </c>
      <c r="T27" s="62" t="s">
        <v>123</v>
      </c>
      <c r="U27" s="62" t="s">
        <v>123</v>
      </c>
      <c r="V27" s="62">
        <v>153970</v>
      </c>
      <c r="W27" s="62" t="s">
        <v>123</v>
      </c>
      <c r="X27" s="62">
        <v>153970</v>
      </c>
      <c r="Y27" s="62" t="s">
        <v>123</v>
      </c>
      <c r="Z27" s="62" t="s">
        <v>123</v>
      </c>
      <c r="AA27" s="62" t="s">
        <v>123</v>
      </c>
      <c r="AB27" s="62" t="s">
        <v>123</v>
      </c>
      <c r="AC27" s="62" t="s">
        <v>123</v>
      </c>
    </row>
    <row r="28" spans="1:29" x14ac:dyDescent="0.25">
      <c r="B28" s="224" t="s">
        <v>507</v>
      </c>
      <c r="C28" s="64">
        <v>0</v>
      </c>
      <c r="D28" s="64">
        <v>0</v>
      </c>
      <c r="F28" s="64">
        <v>0</v>
      </c>
      <c r="G28" s="64" t="s">
        <v>123</v>
      </c>
      <c r="H28" s="64"/>
      <c r="I28" s="64">
        <v>0</v>
      </c>
      <c r="J28" s="64" t="s">
        <v>123</v>
      </c>
      <c r="K28" s="64">
        <v>0</v>
      </c>
      <c r="L28" s="64">
        <v>0</v>
      </c>
      <c r="M28" s="64">
        <v>0</v>
      </c>
      <c r="N28" s="64" t="s">
        <v>123</v>
      </c>
      <c r="O28" s="64" t="s">
        <v>123</v>
      </c>
      <c r="P28" s="64" t="s">
        <v>123</v>
      </c>
      <c r="Q28" s="64" t="s">
        <v>123</v>
      </c>
      <c r="R28" s="64">
        <v>-829783</v>
      </c>
      <c r="S28" s="64" t="s">
        <v>123</v>
      </c>
      <c r="T28" s="64" t="s">
        <v>123</v>
      </c>
      <c r="U28" s="64" t="s">
        <v>123</v>
      </c>
      <c r="V28" s="64" t="s">
        <v>123</v>
      </c>
      <c r="W28" s="64" t="s">
        <v>123</v>
      </c>
      <c r="X28" s="64" t="s">
        <v>123</v>
      </c>
      <c r="Y28" s="64" t="s">
        <v>123</v>
      </c>
      <c r="Z28" s="64" t="s">
        <v>123</v>
      </c>
      <c r="AA28" s="64" t="s">
        <v>123</v>
      </c>
      <c r="AB28" s="64" t="s">
        <v>123</v>
      </c>
      <c r="AC28" s="64" t="s">
        <v>123</v>
      </c>
    </row>
    <row r="29" spans="1:29" x14ac:dyDescent="0.25">
      <c r="B29" s="36" t="s">
        <v>617</v>
      </c>
      <c r="C29" s="62">
        <v>1030792</v>
      </c>
      <c r="D29" s="62">
        <v>722019</v>
      </c>
      <c r="F29" s="62">
        <v>1193921</v>
      </c>
      <c r="G29" s="62">
        <v>1240890</v>
      </c>
      <c r="H29" s="62">
        <v>1315539</v>
      </c>
      <c r="I29" s="62">
        <v>722019</v>
      </c>
      <c r="J29" s="62">
        <v>2905328</v>
      </c>
      <c r="K29" s="62">
        <v>662540</v>
      </c>
      <c r="L29" s="62">
        <v>761856</v>
      </c>
      <c r="M29" s="62">
        <v>636954</v>
      </c>
      <c r="N29" s="62">
        <v>2315759</v>
      </c>
      <c r="O29" s="62">
        <v>590628</v>
      </c>
      <c r="P29" s="62">
        <v>599075</v>
      </c>
      <c r="Q29" s="62">
        <v>492015</v>
      </c>
      <c r="R29" s="62">
        <v>2657114</v>
      </c>
      <c r="S29" s="62">
        <v>873241</v>
      </c>
      <c r="T29" s="62">
        <v>783716</v>
      </c>
      <c r="U29" s="62">
        <v>501358</v>
      </c>
      <c r="V29" s="62">
        <v>1935273</v>
      </c>
      <c r="W29" s="62">
        <v>433111</v>
      </c>
      <c r="X29" s="62">
        <v>436904</v>
      </c>
      <c r="Y29" s="62">
        <v>412862</v>
      </c>
      <c r="Z29" s="62">
        <v>1709486</v>
      </c>
      <c r="AA29" s="62">
        <v>414461</v>
      </c>
      <c r="AB29" s="62">
        <v>473143</v>
      </c>
      <c r="AC29" s="62">
        <v>413469</v>
      </c>
    </row>
    <row r="30" spans="1:29" x14ac:dyDescent="0.25">
      <c r="B30" s="63" t="s">
        <v>170</v>
      </c>
      <c r="C30" s="64">
        <v>-3808707</v>
      </c>
      <c r="D30" s="64">
        <v>-3370772</v>
      </c>
      <c r="F30" s="64">
        <v>-4089520</v>
      </c>
      <c r="G30" s="64">
        <v>-3826912</v>
      </c>
      <c r="H30" s="64">
        <v>-3490507</v>
      </c>
      <c r="I30" s="64">
        <v>-3370772</v>
      </c>
      <c r="J30" s="64">
        <v>-13941148</v>
      </c>
      <c r="K30" s="64">
        <v>-3491294</v>
      </c>
      <c r="L30" s="64">
        <v>-3427961</v>
      </c>
      <c r="M30" s="64">
        <v>-3436134</v>
      </c>
      <c r="N30" s="64">
        <v>-13083500</v>
      </c>
      <c r="O30" s="64">
        <v>-3390215</v>
      </c>
      <c r="P30" s="64">
        <v>-3231998</v>
      </c>
      <c r="Q30" s="64">
        <v>-2917278</v>
      </c>
      <c r="R30" s="64">
        <v>-12686721</v>
      </c>
      <c r="S30" s="64">
        <v>-2909994</v>
      </c>
      <c r="T30" s="64">
        <v>-4040760</v>
      </c>
      <c r="U30" s="64">
        <v>-3534478</v>
      </c>
      <c r="V30" s="64">
        <v>-13679051</v>
      </c>
      <c r="W30" s="64">
        <v>-3644128</v>
      </c>
      <c r="X30" s="64">
        <v>-3218609</v>
      </c>
      <c r="Y30" s="64">
        <v>-3123277</v>
      </c>
      <c r="Z30" s="64">
        <v>-11721729</v>
      </c>
      <c r="AA30" s="64">
        <v>-2858810</v>
      </c>
      <c r="AB30" s="64">
        <v>-2682530</v>
      </c>
      <c r="AC30" s="64">
        <v>-3012084</v>
      </c>
    </row>
    <row r="31" spans="1:29" ht="19.5" thickBot="1" x14ac:dyDescent="0.3">
      <c r="B31" s="37" t="s">
        <v>171</v>
      </c>
      <c r="C31" s="302">
        <v>10462543</v>
      </c>
      <c r="D31" s="302">
        <v>9844231</v>
      </c>
      <c r="F31" s="302">
        <v>11501016</v>
      </c>
      <c r="G31" s="302">
        <v>10619741</v>
      </c>
      <c r="H31" s="302">
        <f>SUM(H11:H30)</f>
        <v>10786295</v>
      </c>
      <c r="I31" s="302">
        <v>9844231</v>
      </c>
      <c r="J31" s="302">
        <v>39819620</v>
      </c>
      <c r="K31" s="302">
        <v>10148885</v>
      </c>
      <c r="L31" s="302">
        <v>9435991</v>
      </c>
      <c r="M31" s="302">
        <f>SUM(M11:M30)</f>
        <v>9057867</v>
      </c>
      <c r="N31" s="302">
        <v>36849769</v>
      </c>
      <c r="O31" s="302">
        <v>9426629</v>
      </c>
      <c r="P31" s="302">
        <v>8819517</v>
      </c>
      <c r="Q31" s="302">
        <v>8646937</v>
      </c>
      <c r="R31" s="302">
        <v>34462808</v>
      </c>
      <c r="S31" s="302">
        <v>9223311</v>
      </c>
      <c r="T31" s="302">
        <v>8213380</v>
      </c>
      <c r="U31" s="302">
        <v>7847448</v>
      </c>
      <c r="V31" s="302">
        <v>33646118</v>
      </c>
      <c r="W31" s="302">
        <v>9524667</v>
      </c>
      <c r="X31" s="302">
        <v>7353982</v>
      </c>
      <c r="Y31" s="302">
        <v>7110741</v>
      </c>
      <c r="Z31" s="302">
        <v>25227625</v>
      </c>
      <c r="AA31" s="302">
        <v>6421183</v>
      </c>
      <c r="AB31" s="302">
        <v>5500117</v>
      </c>
      <c r="AC31" s="302">
        <v>6041984</v>
      </c>
    </row>
    <row r="32" spans="1:29" ht="19.5" thickTop="1" x14ac:dyDescent="0.25">
      <c r="C32" s="293"/>
      <c r="D32" s="293"/>
    </row>
    <row r="33" spans="2:4" x14ac:dyDescent="0.25">
      <c r="B33" s="339"/>
      <c r="C33" s="339"/>
      <c r="D33" s="339"/>
    </row>
    <row r="34" spans="2:4" x14ac:dyDescent="0.25">
      <c r="B34" s="339"/>
      <c r="C34" s="339"/>
      <c r="D34" s="339"/>
    </row>
    <row r="35" spans="2:4" x14ac:dyDescent="0.25">
      <c r="D35" s="101"/>
    </row>
    <row r="36" spans="2:4" x14ac:dyDescent="0.25">
      <c r="D36" s="101"/>
    </row>
    <row r="37" spans="2:4" x14ac:dyDescent="0.25">
      <c r="C37" s="344"/>
      <c r="D37" s="101"/>
    </row>
    <row r="38" spans="2:4" x14ac:dyDescent="0.25">
      <c r="C38" s="344"/>
      <c r="D38" s="101"/>
    </row>
    <row r="39" spans="2:4" x14ac:dyDescent="0.25">
      <c r="C39" s="344"/>
      <c r="D39" s="101"/>
    </row>
    <row r="40" spans="2:4" x14ac:dyDescent="0.25">
      <c r="C40" s="351"/>
      <c r="D40" s="101"/>
    </row>
    <row r="41" spans="2:4" x14ac:dyDescent="0.25">
      <c r="C41" s="344"/>
      <c r="D41" s="101"/>
    </row>
    <row r="42" spans="2:4" x14ac:dyDescent="0.25">
      <c r="C42" s="344"/>
      <c r="D42" s="101"/>
    </row>
    <row r="43" spans="2:4" x14ac:dyDescent="0.25">
      <c r="C43" s="344"/>
      <c r="D43" s="101"/>
    </row>
    <row r="44" spans="2:4" x14ac:dyDescent="0.25">
      <c r="C44" s="344"/>
      <c r="D44" s="101"/>
    </row>
    <row r="45" spans="2:4" x14ac:dyDescent="0.25">
      <c r="C45" s="344"/>
      <c r="D45" s="101"/>
    </row>
    <row r="46" spans="2:4" x14ac:dyDescent="0.25">
      <c r="C46" s="344"/>
      <c r="D46" s="101"/>
    </row>
    <row r="47" spans="2:4" x14ac:dyDescent="0.25">
      <c r="C47" s="344"/>
      <c r="D47" s="101"/>
    </row>
    <row r="48" spans="2:4" x14ac:dyDescent="0.25">
      <c r="C48" s="344"/>
      <c r="D48" s="101"/>
    </row>
    <row r="49" spans="3:3" x14ac:dyDescent="0.25">
      <c r="C49" s="344"/>
    </row>
    <row r="50" spans="3:3" x14ac:dyDescent="0.25">
      <c r="C50" s="344"/>
    </row>
    <row r="51" spans="3:3" x14ac:dyDescent="0.25">
      <c r="C51" s="344"/>
    </row>
    <row r="52" spans="3:3" x14ac:dyDescent="0.25">
      <c r="C52" s="344"/>
    </row>
  </sheetData>
  <mergeCells count="4">
    <mergeCell ref="F9:AC9"/>
    <mergeCell ref="B9:B10"/>
    <mergeCell ref="C9:C10"/>
    <mergeCell ref="D9:D10"/>
  </mergeCells>
  <phoneticPr fontId="61" type="noConversion"/>
  <pageMargins left="0.511811024" right="0.511811024" top="0.78740157499999996" bottom="0.78740157499999996" header="0.31496062000000002" footer="0.31496062000000002"/>
  <pageSetup paperSize="9" orientation="portrait" r:id="rId1"/>
  <headerFooter>
    <oddFooter>&amp;R_x000D_&amp;1#&amp;"Calibri"&amp;10&amp;K000000 Classificação: Público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65a5651-c003-4491-8bb4-cf333821dd20" xsi:nil="true"/>
    <lcf76f155ced4ddcb4097134ff3c332f xmlns="dd672efd-914e-43b9-8a12-d5de897e3e13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B725659268684A8C3698EDD7A4A760" ma:contentTypeVersion="15" ma:contentTypeDescription="Crie um novo documento." ma:contentTypeScope="" ma:versionID="42f5fe2d5776a9573698420cd22675ef">
  <xsd:schema xmlns:xsd="http://www.w3.org/2001/XMLSchema" xmlns:xs="http://www.w3.org/2001/XMLSchema" xmlns:p="http://schemas.microsoft.com/office/2006/metadata/properties" xmlns:ns2="dd672efd-914e-43b9-8a12-d5de897e3e13" xmlns:ns3="965a5651-c003-4491-8bb4-cf333821dd20" targetNamespace="http://schemas.microsoft.com/office/2006/metadata/properties" ma:root="true" ma:fieldsID="848156c38f40100fb0dc6b76ec21ab24" ns2:_="" ns3:_="">
    <xsd:import namespace="dd672efd-914e-43b9-8a12-d5de897e3e13"/>
    <xsd:import namespace="965a5651-c003-4491-8bb4-cf333821dd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672efd-914e-43b9-8a12-d5de897e3e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Marcações de imagem" ma:readOnly="false" ma:fieldId="{5cf76f15-5ced-4ddc-b409-7134ff3c332f}" ma:taxonomyMulti="true" ma:sspId="8ba655b3-91bc-415c-bde2-f58ae48cbc7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5a5651-c003-4491-8bb4-cf333821dd20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81043a09-3a06-4711-81f7-8c54c6ac56d6}" ma:internalName="TaxCatchAll" ma:showField="CatchAllData" ma:web="965a5651-c003-4491-8bb4-cf333821dd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1C7E568-418B-477F-A542-A3D62E952D8F}">
  <ds:schemaRefs>
    <ds:schemaRef ds:uri="http://schemas.microsoft.com/office/2006/documentManagement/types"/>
    <ds:schemaRef ds:uri="http://purl.org/dc/dcmitype/"/>
    <ds:schemaRef ds:uri="http://schemas.microsoft.com/office/2006/metadata/properties"/>
    <ds:schemaRef ds:uri="965a5651-c003-4491-8bb4-cf333821dd20"/>
    <ds:schemaRef ds:uri="http://purl.org/dc/elements/1.1/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dd672efd-914e-43b9-8a12-d5de897e3e13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4EAF2AD7-7310-4AFC-87B9-F10CA69323F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F4F4918-69E3-4B20-B819-31E7D561F3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d672efd-914e-43b9-8a12-d5de897e3e13"/>
    <ds:schemaRef ds:uri="965a5651-c003-4491-8bb4-cf333821dd2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7158201a-9c91-4077-8c8c-35afb0b2b6e2}" enabled="1" method="Privileged" siteId="{97ce2340-9c1d-45b1-a835-7ea811b6fe9a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20</vt:i4>
      </vt:variant>
      <vt:variant>
        <vt:lpstr>Intervalos Nomeados</vt:lpstr>
      </vt:variant>
      <vt:variant>
        <vt:i4>5</vt:i4>
      </vt:variant>
    </vt:vector>
  </HeadingPairs>
  <TitlesOfParts>
    <vt:vector size="25" baseType="lpstr">
      <vt:lpstr>Cemig (Index)</vt:lpstr>
      <vt:lpstr>RAP</vt:lpstr>
      <vt:lpstr>Power Plants</vt:lpstr>
      <vt:lpstr>Energy Balance</vt:lpstr>
      <vt:lpstr>Revenue from Energy Supply</vt:lpstr>
      <vt:lpstr>Energy Losses</vt:lpstr>
      <vt:lpstr>DEC and FEC</vt:lpstr>
      <vt:lpstr>Collection Rate</vt:lpstr>
      <vt:lpstr>Revenue</vt:lpstr>
      <vt:lpstr>Costs and Expenses</vt:lpstr>
      <vt:lpstr>Energy purchased for resale</vt:lpstr>
      <vt:lpstr>Financial Result</vt:lpstr>
      <vt:lpstr>Debt</vt:lpstr>
      <vt:lpstr>Investments</vt:lpstr>
      <vt:lpstr>Balance Sheet (Assets)</vt:lpstr>
      <vt:lpstr>Balance Sheet (Liabilities)</vt:lpstr>
      <vt:lpstr>EBITDA</vt:lpstr>
      <vt:lpstr>Income Statement</vt:lpstr>
      <vt:lpstr>Cash Flow Statement</vt:lpstr>
      <vt:lpstr>Stocks Overview</vt:lpstr>
      <vt:lpstr>'Costs and Expenses'!_Hlk160453777</vt:lpstr>
      <vt:lpstr>'Energy purchased for resale'!_Toc223922453</vt:lpstr>
      <vt:lpstr>'Cash Flow Statement'!_Toc229977613</vt:lpstr>
      <vt:lpstr>'Balance Sheet (Liabilities)'!_Toc282006926</vt:lpstr>
      <vt:lpstr>'Balance Sheet (Liabilities)'!_Toc282006927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Dell</dc:creator>
  <cp:keywords/>
  <dc:description/>
  <cp:lastModifiedBy>DANIEL PIMENTA LACERDA</cp:lastModifiedBy>
  <cp:revision/>
  <dcterms:created xsi:type="dcterms:W3CDTF">2020-11-04T13:02:04Z</dcterms:created>
  <dcterms:modified xsi:type="dcterms:W3CDTF">2026-05-08T20:24:24Z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1447363464</vt:lpwstr>
  </property>
  <property fmtid="{D5CDD505-2E9C-101B-9397-08002B2CF9AE}" pid="3" name="EcoUpdateMessage">
    <vt:lpwstr>2025/11/11-21:24:24</vt:lpwstr>
  </property>
  <property fmtid="{D5CDD505-2E9C-101B-9397-08002B2CF9AE}" pid="4" name="EcoUpdateStatus">
    <vt:lpwstr>2025-11-10=BRA:St,ME,Fd,TP;USA:St;ARG:Fd;MEX:St,ME,Fd,TP;CHL:Fd;COL:St,ME;PER:St,ME,Fd|2025-11-11=USA:ME;ARG:St,ME,TP;CHL:St,ME;COL:Fd;SAU:St|2022-10-17=USA:TP|2021-11-17=CHL:TP|2014-02-26=VEN:St|2002-11-08=JPN:St|2025-11-04=GBR:St,ME|2016-08-18=NNN:St|2025-11-07=PER:TP|2007-01-31=ESP:St|2003-01-29=CHN:St|2003-01-28=TWN:St|2003-01-30=HKG:St;KOR:St|2023-01-19=OTH:St|2025-06-24=PAN:St|2024-06-24=SAU:ME</vt:lpwstr>
  </property>
  <property fmtid="{D5CDD505-2E9C-101B-9397-08002B2CF9AE}" pid="5" name="ContentTypeId">
    <vt:lpwstr>0x010100F4B725659268684A8C3698EDD7A4A760</vt:lpwstr>
  </property>
  <property fmtid="{D5CDD505-2E9C-101B-9397-08002B2CF9AE}" pid="6" name="MediaServiceImageTags">
    <vt:lpwstr/>
  </property>
</Properties>
</file>