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umaqcf-my.sharepoint.com/personal/arthur_jacob_sumaq_com_br/Documents/"/>
    </mc:Choice>
  </mc:AlternateContent>
  <xr:revisionPtr revIDLastSave="0" documentId="8_{271766F2-9051-45A6-8884-D492CF6F7E44}" xr6:coauthVersionLast="47" xr6:coauthVersionMax="47" xr10:uidLastSave="{00000000-0000-0000-0000-000000000000}"/>
  <bookViews>
    <workbookView xWindow="-120" yWindow="-120" windowWidth="29040" windowHeight="15720" xr2:uid="{E75D74C3-EBCA-47B6-BDBB-BD9CCC46BB8D}"/>
  </bookViews>
  <sheets>
    <sheet name="Endividamento" sheetId="1" r:id="rId1"/>
  </sheets>
  <externalReferences>
    <externalReference r:id="rId2"/>
    <externalReference r:id="rId3"/>
  </externalReferences>
  <definedNames>
    <definedName name="_xlcn.WorksheetConnection_teste_atualizado1.xlsmTabela290620161" hidden="1">[2]!Tabela30102017[#Data]</definedName>
    <definedName name="_xlcn.WorksheetConnection_teste_atualizado1.xlsxTabela11" hidden="1">[2]!Tabela1[#Data]</definedName>
    <definedName name="Tabela20042017">[2]!Tabela301011121314[#Data]</definedName>
    <definedName name="Tabela29062016">[2]!Tabela301011121314[#Data]</definedName>
    <definedName name="Tabela31032017">[2]!Tabela301011121314[#Data]</definedName>
    <definedName name="Timeline_Operação_Comercia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F74" i="1"/>
  <c r="F77" i="1" s="1"/>
  <c r="E74" i="1"/>
  <c r="D74" i="1"/>
  <c r="F73" i="1"/>
  <c r="F72" i="1"/>
  <c r="E64" i="1"/>
  <c r="E73" i="1" s="1"/>
  <c r="E77" i="1" s="1"/>
  <c r="D64" i="1"/>
  <c r="D73" i="1" s="1"/>
  <c r="D77" i="1" s="1"/>
  <c r="C64" i="1"/>
  <c r="C73" i="1" s="1"/>
  <c r="C77" i="1" s="1"/>
  <c r="C63" i="1"/>
  <c r="I56" i="1"/>
  <c r="H56" i="1"/>
  <c r="G56" i="1"/>
  <c r="F56" i="1"/>
  <c r="I55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<sst xmlns="http://schemas.openxmlformats.org/spreadsheetml/2006/main" count="125" uniqueCount="87">
  <si>
    <t>(Em milhares de Reais)</t>
  </si>
  <si>
    <t>Amortização da dívida</t>
  </si>
  <si>
    <t>2030 em diante</t>
  </si>
  <si>
    <t>Total</t>
  </si>
  <si>
    <r>
      <t>Indexadores</t>
    </r>
    <r>
      <rPr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</si>
  <si>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</si>
  <si>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</si>
  <si>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</si>
  <si>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</si>
  <si>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</si>
  <si>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t>-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</si>
  <si>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</si>
  <si>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</si>
  <si>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</si>
  <si>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</si>
  <si>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</si>
  <si>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</si>
  <si>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</si>
  <si>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Distribuição</t>
  </si>
  <si>
    <t xml:space="preserve">  Debêntures - 3ª Emissão - 3ª Série</t>
  </si>
  <si>
    <t>IPCA + 5,10%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</si>
  <si>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</si>
  <si>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</si>
  <si>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</si>
  <si>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</si>
  <si>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</si>
  <si>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</si>
  <si>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</si>
  <si>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</si>
  <si>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</si>
  <si>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</si>
  <si>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</si>
  <si>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</si>
  <si>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</si>
  <si>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</si>
  <si>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</si>
  <si>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</si>
  <si>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</si>
  <si>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</si>
  <si>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</si>
  <si>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</si>
  <si>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</si>
  <si>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</si>
  <si>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</si>
  <si>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</si>
  <si>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>Gasmig</t>
  </si>
  <si>
    <t xml:space="preserve">  Debêntures - 8ª emissão - Série única</t>
  </si>
  <si>
    <t>IPCA + 5,27%</t>
  </si>
  <si>
    <t>CDI + 0,47%</t>
  </si>
  <si>
    <t>Cemig Geração e Transmissão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</si>
  <si>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</si>
  <si>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</si>
  <si>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</si>
  <si>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</si>
  <si>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</si>
  <si>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</si>
  <si>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>(-) Deságio na emissão de debêntures (1)</t>
  </si>
  <si>
    <t>(-) Custos de Transação</t>
  </si>
  <si>
    <t>Total de debêntures</t>
  </si>
  <si>
    <t xml:space="preserve">  HISTÓRICO</t>
  </si>
  <si>
    <t>1S25</t>
  </si>
  <si>
    <t>1T25</t>
  </si>
  <si>
    <t>9M24</t>
  </si>
  <si>
    <t>1S24</t>
  </si>
  <si>
    <t>1T24</t>
  </si>
  <si>
    <t>9M23</t>
  </si>
  <si>
    <t>1S23</t>
  </si>
  <si>
    <t>1T23</t>
  </si>
  <si>
    <t>9M22</t>
  </si>
  <si>
    <t>1S22</t>
  </si>
  <si>
    <t>1T22</t>
  </si>
  <si>
    <t>9M21</t>
  </si>
  <si>
    <t>1S21</t>
  </si>
  <si>
    <t>1T21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</si>
  <si>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</si>
  <si>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</si>
  <si>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</si>
  <si>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</si>
  <si>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</si>
  <si>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</si>
  <si>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geral consolidado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</si>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</sst>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(#,##0\);_-* &quot;-&quot;??_-;_-@_-"/>
    <numFmt numFmtId="165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744D"/>
      <name val="Calibri"/>
      <family val="2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22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</fills>
  <borders count="3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medium">
        <color theme="0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164" fontId="8" fillId="3" borderId="2" xfId="0" applyNumberFormat="1" applyFont="1" applyFill="1" applyBorder="1" applyAlignment="1">
      <alignment horizontal="right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3" fontId="6" fillId="4" borderId="4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164" fontId="2" fillId="0" borderId="0" xfId="0" applyNumberFormat="1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5" fillId="5" borderId="14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64" fontId="11" fillId="3" borderId="10" xfId="1" applyNumberFormat="1" applyFont="1" applyFill="1" applyBorder="1" applyAlignment="1">
      <alignment horizontal="right" vertical="center" wrapText="1"/>
    </xf>
    <xf numFmtId="164" fontId="11" fillId="3" borderId="9" xfId="1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vertical="center" wrapText="1"/>
    </xf>
    <xf numFmtId="10" fontId="11" fillId="3" borderId="10" xfId="2" applyNumberFormat="1" applyFont="1" applyFill="1" applyBorder="1" applyAlignment="1">
      <alignment horizontal="center" vertical="center" wrapText="1"/>
    </xf>
    <xf numFmtId="164" fontId="11" fillId="3" borderId="10" xfId="0" applyNumberFormat="1" applyFont="1" applyFill="1" applyBorder="1" applyAlignment="1">
      <alignment horizontal="center" vertical="center" wrapText="1"/>
    </xf>
    <xf numFmtId="164" fontId="11" fillId="3" borderId="19" xfId="1" applyNumberFormat="1" applyFont="1" applyFill="1" applyBorder="1" applyAlignment="1">
      <alignment horizontal="right" vertical="center" wrapText="1"/>
    </xf>
    <xf numFmtId="164" fontId="11" fillId="3" borderId="9" xfId="0" applyNumberFormat="1" applyFont="1" applyFill="1" applyBorder="1" applyAlignment="1">
      <alignment horizontal="center" vertical="center" wrapText="1"/>
    </xf>
    <xf numFmtId="164" fontId="11" fillId="3" borderId="0" xfId="1" applyNumberFormat="1" applyFont="1" applyFill="1" applyBorder="1" applyAlignment="1">
      <alignment horizontal="right" vertical="center" wrapText="1"/>
    </xf>
    <xf numFmtId="164" fontId="10" fillId="3" borderId="20" xfId="1" applyNumberFormat="1" applyFont="1" applyFill="1" applyBorder="1" applyAlignment="1">
      <alignment horizontal="right" vertical="center" wrapText="1"/>
    </xf>
    <xf numFmtId="164" fontId="10" fillId="3" borderId="21" xfId="1" applyNumberFormat="1" applyFont="1" applyFill="1" applyBorder="1" applyAlignment="1">
      <alignment horizontal="right" vertical="center" wrapText="1"/>
    </xf>
    <xf numFmtId="0" fontId="5" fillId="5" borderId="22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vertical="center" wrapText="1"/>
    </xf>
    <xf numFmtId="164" fontId="11" fillId="6" borderId="26" xfId="1" applyNumberFormat="1" applyFont="1" applyFill="1" applyBorder="1" applyAlignment="1">
      <alignment horizontal="right" vertical="center" wrapText="1"/>
    </xf>
    <xf numFmtId="164" fontId="11" fillId="6" borderId="25" xfId="0" applyNumberFormat="1" applyFont="1" applyFill="1" applyBorder="1" applyAlignment="1">
      <alignment vertical="center" wrapText="1"/>
    </xf>
    <xf numFmtId="164" fontId="11" fillId="6" borderId="27" xfId="1" applyNumberFormat="1" applyFont="1" applyFill="1" applyBorder="1" applyAlignment="1">
      <alignment horizontal="right" vertical="center" wrapText="1"/>
    </xf>
    <xf numFmtId="164" fontId="11" fillId="6" borderId="28" xfId="1" applyNumberFormat="1" applyFont="1" applyFill="1" applyBorder="1" applyAlignment="1">
      <alignment horizontal="right" vertical="center" wrapText="1"/>
    </xf>
    <xf numFmtId="164" fontId="11" fillId="6" borderId="29" xfId="1" applyNumberFormat="1" applyFont="1" applyFill="1" applyBorder="1" applyAlignment="1">
      <alignment horizontal="right" vertical="center" wrapText="1"/>
    </xf>
    <xf numFmtId="164" fontId="11" fillId="6" borderId="30" xfId="1" applyNumberFormat="1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vertical="center" wrapText="1"/>
    </xf>
    <xf numFmtId="164" fontId="10" fillId="6" borderId="31" xfId="1" applyNumberFormat="1" applyFont="1" applyFill="1" applyBorder="1" applyAlignment="1">
      <alignment horizontal="right" vertical="center" wrapText="1"/>
    </xf>
    <xf numFmtId="164" fontId="10" fillId="6" borderId="32" xfId="1" applyNumberFormat="1" applyFont="1" applyFill="1" applyBorder="1" applyAlignment="1">
      <alignment horizontal="right" vertical="center" wrapText="1"/>
    </xf>
    <xf numFmtId="164" fontId="12" fillId="0" borderId="0" xfId="0" applyNumberFormat="1" applyFont="1"/>
    <xf numFmtId="164" fontId="0" fillId="0" borderId="0" xfId="0" applyNumberFormat="1"/>
    <xf numFmtId="164" fontId="11" fillId="6" borderId="25" xfId="1" applyNumberFormat="1" applyFont="1" applyFill="1" applyBorder="1" applyAlignment="1">
      <alignment horizontal="right" vertical="center" wrapText="1"/>
    </xf>
    <xf numFmtId="164" fontId="11" fillId="6" borderId="33" xfId="1" applyNumberFormat="1" applyFont="1" applyFill="1" applyBorder="1" applyAlignment="1">
      <alignment horizontal="right" vertical="center" wrapText="1"/>
    </xf>
    <xf numFmtId="164" fontId="10" fillId="6" borderId="34" xfId="0" applyNumberFormat="1" applyFont="1" applyFill="1" applyBorder="1" applyAlignment="1">
      <alignment vertical="center" wrapText="1"/>
    </xf>
    <xf numFmtId="164" fontId="10" fillId="6" borderId="4" xfId="1" applyNumberFormat="1" applyFont="1" applyFill="1" applyBorder="1" applyAlignment="1">
      <alignment horizontal="right" vertical="center" wrapText="1"/>
    </xf>
    <xf numFmtId="0" fontId="14" fillId="0" borderId="0" xfId="0" quotePrefix="1" applyFont="1" applyAlignment="1">
      <alignment vertical="top"/>
    </xf>
    <xf numFmtId="164" fontId="15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7"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4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10</xdr:col>
      <xdr:colOff>133350</xdr:colOff>
      <xdr:row>6</xdr:row>
      <xdr:rowOff>100853</xdr:rowOff>
    </xdr:to>
    <xdr:grpSp>
      <xdr:nvGrpSpPr>
        <xdr:cNvPr id="2" name="Agrupar 7">
          <a:extLst>
            <a:ext uri="{FF2B5EF4-FFF2-40B4-BE49-F238E27FC236}">
              <a16:creationId xmlns:a16="http://schemas.microsoft.com/office/drawing/2014/main" id="{62693297-F4D6-46D7-8763-799CB048F009}"/>
            </a:ext>
          </a:extLst>
        </xdr:cNvPr>
        <xdr:cNvGrpSpPr/>
      </xdr:nvGrpSpPr>
      <xdr:grpSpPr>
        <a:xfrm>
          <a:off x="8192" y="3934"/>
          <a:ext cx="10543127" cy="1239919"/>
          <a:chOff x="-16514" y="114300"/>
          <a:chExt cx="9067360" cy="1082842"/>
        </a:xfrm>
      </xdr:grpSpPr>
      <xdr:grpSp>
        <xdr:nvGrpSpPr>
          <xdr:cNvPr id="3" name="Agrupar 8">
            <a:extLst>
              <a:ext uri="{FF2B5EF4-FFF2-40B4-BE49-F238E27FC236}">
                <a16:creationId xmlns:a16="http://schemas.microsoft.com/office/drawing/2014/main" id="{507F56B8-8C2A-7D61-8FB6-ED0773D64AAD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5" name="Retângulo 12">
              <a:extLst>
                <a:ext uri="{FF2B5EF4-FFF2-40B4-BE49-F238E27FC236}">
                  <a16:creationId xmlns:a16="http://schemas.microsoft.com/office/drawing/2014/main" id="{ADEE32E0-3AF8-CF55-646C-DD0AB87189E2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D2C41B62-D152-1E29-1967-BF66587DB46B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14">
              <a:extLst>
                <a:ext uri="{FF2B5EF4-FFF2-40B4-BE49-F238E27FC236}">
                  <a16:creationId xmlns:a16="http://schemas.microsoft.com/office/drawing/2014/main" id="{F88296FE-D79C-B936-549E-25474B90A8D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3" name="Forma Livre: Forma 20">
                <a:extLst>
                  <a:ext uri="{FF2B5EF4-FFF2-40B4-BE49-F238E27FC236}">
                    <a16:creationId xmlns:a16="http://schemas.microsoft.com/office/drawing/2014/main" id="{25B856F8-544C-D26E-1919-28E9ACD8040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4" name="Gráfico 1">
                <a:extLst>
                  <a:ext uri="{FF2B5EF4-FFF2-40B4-BE49-F238E27FC236}">
                    <a16:creationId xmlns:a16="http://schemas.microsoft.com/office/drawing/2014/main" id="{172C9A34-6EF4-237B-6EE9-57286A658094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5" name="Forma Livre: Forma 22">
                  <a:extLst>
                    <a:ext uri="{FF2B5EF4-FFF2-40B4-BE49-F238E27FC236}">
                      <a16:creationId xmlns:a16="http://schemas.microsoft.com/office/drawing/2014/main" id="{78E4D4BF-E0A6-02B1-6B53-B2AD287B5B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6" name="Forma Livre: Forma 23">
                  <a:extLst>
                    <a:ext uri="{FF2B5EF4-FFF2-40B4-BE49-F238E27FC236}">
                      <a16:creationId xmlns:a16="http://schemas.microsoft.com/office/drawing/2014/main" id="{91D02BD9-196A-5AC9-2F3B-6311BF0D714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7" name="Forma Livre: Forma 24">
                  <a:extLst>
                    <a:ext uri="{FF2B5EF4-FFF2-40B4-BE49-F238E27FC236}">
                      <a16:creationId xmlns:a16="http://schemas.microsoft.com/office/drawing/2014/main" id="{D907493B-0C1C-1EA2-275A-AD5A80BC174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8" name="Forma Livre: Forma 25">
                  <a:extLst>
                    <a:ext uri="{FF2B5EF4-FFF2-40B4-BE49-F238E27FC236}">
                      <a16:creationId xmlns:a16="http://schemas.microsoft.com/office/drawing/2014/main" id="{96031686-FC7F-A2A1-A5BF-1978239F4CA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8" name="Agrupar 15">
              <a:extLst>
                <a:ext uri="{FF2B5EF4-FFF2-40B4-BE49-F238E27FC236}">
                  <a16:creationId xmlns:a16="http://schemas.microsoft.com/office/drawing/2014/main" id="{0CAFFFFC-644B-78BE-E335-C150B1E0ADB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9" name="Gráfico 16">
                <a:extLst>
                  <a:ext uri="{FF2B5EF4-FFF2-40B4-BE49-F238E27FC236}">
                    <a16:creationId xmlns:a16="http://schemas.microsoft.com/office/drawing/2014/main" id="{F2E89C71-9673-CAE6-D8CE-749A416B5FE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0" name="Elipse 17">
                <a:extLst>
                  <a:ext uri="{FF2B5EF4-FFF2-40B4-BE49-F238E27FC236}">
                    <a16:creationId xmlns:a16="http://schemas.microsoft.com/office/drawing/2014/main" id="{159794AA-B3B1-1A6D-40FB-995BCF639B3B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1" name="Retângulo: Cantos Arredondados 18">
                <a:extLst>
                  <a:ext uri="{FF2B5EF4-FFF2-40B4-BE49-F238E27FC236}">
                    <a16:creationId xmlns:a16="http://schemas.microsoft.com/office/drawing/2014/main" id="{8B3F97A5-3697-3ED7-E5D5-DC83845B75C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2" name="Elipse 19">
                <a:extLst>
                  <a:ext uri="{FF2B5EF4-FFF2-40B4-BE49-F238E27FC236}">
                    <a16:creationId xmlns:a16="http://schemas.microsoft.com/office/drawing/2014/main" id="{B355560B-0005-E3A6-A88E-769B1E199D3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D272AEF-BC7F-190B-C18C-C4C2C1E0E9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8</xdr:col>
      <xdr:colOff>702129</xdr:colOff>
      <xdr:row>5</xdr:row>
      <xdr:rowOff>88064</xdr:rowOff>
    </xdr:to>
    <xdr:sp macro="" textlink="">
      <xdr:nvSpPr>
        <xdr:cNvPr id="19" name="CaixaDeTexto 26">
          <a:extLst>
            <a:ext uri="{FF2B5EF4-FFF2-40B4-BE49-F238E27FC236}">
              <a16:creationId xmlns:a16="http://schemas.microsoft.com/office/drawing/2014/main" id="{037FA2E6-870E-4231-8FAD-842DA825CA6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5605" y="322884"/>
          <a:ext cx="7524749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thurJacob\Downloads\Cemig-2025-06-30-6cjbT8nC.xlsx" TargetMode="External"/><Relationship Id="rId1" Type="http://schemas.openxmlformats.org/officeDocument/2006/relationships/externalLinkPath" Target="file:///C:\Users\ArthurJacob\Downloads\Cemig-2025-06-30-6cjbT8n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mig (Sumário)"/>
      <sheetName val="RAP"/>
      <sheetName val="Usinas"/>
      <sheetName val="Balanço de Energia"/>
      <sheetName val="Venda de energia por classe"/>
      <sheetName val="Perdas de Energia"/>
      <sheetName val="DEC _ FEC"/>
      <sheetName val="Taxa de arrecadação"/>
      <sheetName val="Receita"/>
      <sheetName val="Custos e Despesas"/>
      <sheetName val="Energia comprada para revenda"/>
      <sheetName val="Resultado Financeiro"/>
      <sheetName val="Endividamento"/>
      <sheetName val="Investimentos"/>
      <sheetName val="BP (Ativo)"/>
      <sheetName val="BP (Passivo)"/>
      <sheetName val="LAJIDA"/>
      <sheetName val="DRE"/>
      <sheetName val="DFC"/>
      <sheetName val="Desempenhos das 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D12">
            <v>3244030</v>
          </cell>
          <cell r="E12">
            <v>1898224</v>
          </cell>
          <cell r="F12">
            <v>3660787</v>
          </cell>
        </row>
        <row r="13">
          <cell r="D13">
            <v>1456430</v>
          </cell>
          <cell r="E13">
            <v>357913</v>
          </cell>
          <cell r="F13">
            <v>2960449</v>
          </cell>
        </row>
        <row r="33">
          <cell r="D33">
            <v>54627</v>
          </cell>
          <cell r="E33">
            <v>134606</v>
          </cell>
          <cell r="F33">
            <v>130854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C0AF-0D15-4DD7-849D-2A3BD163873F}">
  <dimension ref="B4:X87"/>
  <sheetViews>
    <sheetView showGridLines="0" showRowColHeaders="0" tabSelected="1" zoomScale="80" zoomScaleNormal="8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8.5703125" customWidth="1"/>
    <col min="3" max="9" width="13.5703125" customWidth="1"/>
    <col min="10" max="11" width="12.85546875" bestFit="1" customWidth="1"/>
    <col min="12" max="29" width="13.5703125" customWidth="1"/>
  </cols>
  <sheetData>
    <row r="4" spans="2:9" x14ac:dyDescent="0.25">
      <c r="B4" s="1"/>
      <c r="C4" s="1"/>
      <c r="D4" s="1"/>
      <c r="E4" s="1"/>
      <c r="F4" s="1"/>
      <c r="G4" s="1"/>
      <c r="H4" s="1"/>
      <c r="I4" s="1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x14ac:dyDescent="0.25">
      <c r="B6" s="1"/>
      <c r="C6" s="1"/>
      <c r="D6" s="1"/>
      <c r="E6" s="1"/>
      <c r="F6" s="1"/>
      <c r="G6" s="1"/>
      <c r="H6" s="1"/>
      <c r="I6" s="1"/>
    </row>
    <row r="7" spans="2:9" ht="18.75" x14ac:dyDescent="0.25">
      <c r="B7" s="2"/>
      <c r="C7" s="2"/>
      <c r="D7" s="2"/>
      <c r="E7" s="2"/>
      <c r="F7" s="2"/>
      <c r="G7" s="2"/>
      <c r="H7" s="2"/>
      <c r="I7" s="2"/>
    </row>
    <row r="8" spans="2:9" ht="18.75" x14ac:dyDescent="0.25">
      <c r="B8" s="2"/>
      <c r="C8" s="2"/>
      <c r="D8" s="2"/>
      <c r="E8" s="2"/>
      <c r="F8" s="2"/>
      <c r="G8" s="2"/>
      <c r="H8" s="2"/>
      <c r="I8" s="2"/>
    </row>
    <row r="9" spans="2:9" ht="18.75" x14ac:dyDescent="0.25">
      <c r="B9" s="2"/>
      <c r="C9" s="2"/>
      <c r="D9" s="2"/>
      <c r="E9" s="2"/>
      <c r="F9" s="2"/>
      <c r="G9" s="2"/>
      <c r="H9" s="2"/>
      <c r="I9" s="2"/>
    </row>
    <row r="10" spans="2:9" x14ac:dyDescent="0.25">
      <c r="B10" s="3" t="s">
        <v>0</v>
      </c>
    </row>
    <row r="11" spans="2:9" ht="30" x14ac:dyDescent="0.25">
      <c r="B11" s="4" t="s">
        <v>1</v>
      </c>
      <c r="C11" s="5">
        <v>2025</v>
      </c>
      <c r="D11" s="5">
        <v>2026</v>
      </c>
      <c r="E11" s="5">
        <v>2027</v>
      </c>
      <c r="F11" s="5">
        <v>2028</v>
      </c>
      <c r="G11" s="5">
        <v>2029</v>
      </c>
      <c r="H11" s="5" t="s">
        <v>2</v>
      </c>
      <c r="I11" s="5" t="s">
        <v>3</v>
      </c>
    </row>
    <row r="12" spans="2:9" x14ac:dyDescent="0.25">
      <c r="B12" s="6" t="s">
        <v>4</v>
      </c>
      <c r="C12" s="7"/>
      <c r="D12" s="7"/>
      <c r="E12" s="7"/>
      <c r="F12" s="7"/>
      <c r="G12" s="7"/>
      <c r="H12" s="7"/>
      <c r="I12" s="7"/>
    </row>
    <row r="13" spans="2:9" x14ac:dyDescent="0.25">
      <c r="B13" s="8" t="s">
        <v>5</v>
      </c>
      <c r="C13" s="7">
        <v>234893</v>
      </c>
      <c r="D13" s="7">
        <v>1188504</v>
      </c>
      <c r="E13" s="7">
        <v>143174</v>
      </c>
      <c r="F13" s="7">
        <v>436015</v>
      </c>
      <c r="G13" s="7">
        <v>783708</v>
      </c>
      <c r="H13" s="7">
        <v>4472807</v>
      </c>
      <c r="I13" s="7">
        <v>7259101</v>
      </c>
    </row>
    <row r="14" spans="2:9" x14ac:dyDescent="0.25">
      <c r="B14" s="8" t="s">
        <v>6</v>
      </c>
      <c r="C14" s="9">
        <v>468956</v>
      </c>
      <c r="D14" s="9">
        <v>1233333</v>
      </c>
      <c r="E14" s="9">
        <v>800000</v>
      </c>
      <c r="F14" s="9">
        <v>300000</v>
      </c>
      <c r="G14" s="9">
        <v>1117333</v>
      </c>
      <c r="H14" s="9">
        <v>4276000</v>
      </c>
      <c r="I14" s="9">
        <v>8195622</v>
      </c>
    </row>
    <row r="15" spans="2:9" x14ac:dyDescent="0.25">
      <c r="B15" s="6" t="s">
        <v>7</v>
      </c>
      <c r="C15" s="10">
        <v>703849</v>
      </c>
      <c r="D15" s="10">
        <v>2421837</v>
      </c>
      <c r="E15" s="10">
        <v>943174</v>
      </c>
      <c r="F15" s="10">
        <v>736015</v>
      </c>
      <c r="G15" s="10">
        <v>1901041</v>
      </c>
      <c r="H15" s="10">
        <v>8748807</v>
      </c>
      <c r="I15" s="10">
        <v>15454723</v>
      </c>
    </row>
    <row r="16" spans="2:9" x14ac:dyDescent="0.25">
      <c r="B16" s="11" t="s">
        <v>8</v>
      </c>
      <c r="C16" s="7">
        <v>-3162</v>
      </c>
      <c r="D16" s="7">
        <v>-7328</v>
      </c>
      <c r="E16" s="7">
        <v>-3118</v>
      </c>
      <c r="F16" s="7">
        <v>-9535</v>
      </c>
      <c r="G16" s="7">
        <v>-14176</v>
      </c>
      <c r="H16" s="7">
        <v>-149809</v>
      </c>
      <c r="I16" s="7">
        <v>-187128</v>
      </c>
    </row>
    <row r="17" spans="2:9" x14ac:dyDescent="0.25">
      <c r="B17" s="11" t="s">
        <v>9</v>
      </c>
      <c r="C17" s="7">
        <v>-1722</v>
      </c>
      <c r="D17" s="7">
        <v>-1722</v>
      </c>
      <c r="E17" s="7" t="s">
        <v>10</v>
      </c>
      <c r="F17" s="7" t="s">
        <v>10</v>
      </c>
      <c r="G17" s="7">
        <v>-107</v>
      </c>
      <c r="H17" s="7">
        <v>-107</v>
      </c>
      <c r="I17" s="7">
        <v>-3658</v>
      </c>
    </row>
    <row r="18" spans="2:9" ht="15.75" thickBot="1" x14ac:dyDescent="0.3">
      <c r="B18" s="12" t="s">
        <v>11</v>
      </c>
      <c r="C18" s="13">
        <v>698965</v>
      </c>
      <c r="D18" s="13">
        <v>2412787</v>
      </c>
      <c r="E18" s="13">
        <v>940056</v>
      </c>
      <c r="F18" s="13">
        <v>726480</v>
      </c>
      <c r="G18" s="13">
        <v>1886758</v>
      </c>
      <c r="H18" s="13">
        <v>8598891</v>
      </c>
      <c r="I18" s="13">
        <v>15263937</v>
      </c>
    </row>
    <row r="19" spans="2:9" ht="15.75" hidden="1" thickTop="1" x14ac:dyDescent="0.25">
      <c r="B19" s="14"/>
      <c r="C19" s="15" t="e">
        <f>#REF!-#REF!</f>
        <v>#REF!</v>
      </c>
      <c r="D19" s="15" t="e">
        <f>#REF!-#REF!</f>
        <v>#REF!</v>
      </c>
      <c r="E19" s="15" t="e">
        <f>#REF!-#REF!</f>
        <v>#REF!</v>
      </c>
      <c r="F19" s="15" t="e">
        <f>#REF!-#REF!</f>
        <v>#REF!</v>
      </c>
      <c r="G19" s="15" t="e">
        <f>#REF!-#REF!</f>
        <v>#REF!</v>
      </c>
      <c r="H19" s="15" t="e">
        <f>#REF!-#REF!</f>
        <v>#REF!</v>
      </c>
      <c r="I19" s="15" t="e">
        <f>#REF!-#REF!</f>
        <v>#REF!</v>
      </c>
    </row>
    <row r="20" spans="2:9" ht="15.75" hidden="1" thickTop="1" x14ac:dyDescent="0.25">
      <c r="C20" s="15" t="e">
        <f>#REF!-#REF!</f>
        <v>#REF!</v>
      </c>
      <c r="D20" s="15" t="e">
        <f>#REF!-#REF!</f>
        <v>#REF!</v>
      </c>
      <c r="E20" s="15" t="e">
        <f>#REF!-#REF!</f>
        <v>#REF!</v>
      </c>
      <c r="F20" s="15" t="e">
        <f>#REF!-#REF!</f>
        <v>#REF!</v>
      </c>
      <c r="G20" s="15" t="e">
        <f>#REF!-#REF!</f>
        <v>#REF!</v>
      </c>
      <c r="H20" s="15" t="e">
        <f>#REF!-#REF!</f>
        <v>#REF!</v>
      </c>
      <c r="I20" s="15" t="e">
        <f>#REF!-#REF!</f>
        <v>#REF!</v>
      </c>
    </row>
    <row r="21" spans="2:9" ht="15.75" hidden="1" thickTop="1" x14ac:dyDescent="0.25">
      <c r="C21" s="15">
        <f t="shared" ref="C21:I21" si="0">SUM(C13:C14)-C15</f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</row>
    <row r="22" spans="2:9" ht="15.75" hidden="1" thickTop="1" x14ac:dyDescent="0.25">
      <c r="C22" s="15" t="e">
        <f>SUM(#REF!,C15:C17)-C18</f>
        <v>#REF!</v>
      </c>
      <c r="D22" s="15" t="e">
        <f>SUM(#REF!,D15:D17)-D18</f>
        <v>#REF!</v>
      </c>
      <c r="E22" s="15" t="e">
        <f>SUM(#REF!,E15:E17)-E18</f>
        <v>#REF!</v>
      </c>
      <c r="F22" s="15" t="e">
        <f>SUM(#REF!,F15:F17)-F18</f>
        <v>#REF!</v>
      </c>
      <c r="G22" s="15" t="e">
        <f>SUM(#REF!,G15:G17)-G18</f>
        <v>#REF!</v>
      </c>
      <c r="H22" s="15" t="e">
        <f>SUM(#REF!,H15:H17)-H18</f>
        <v>#REF!</v>
      </c>
      <c r="I22" s="15" t="e">
        <f>SUM(#REF!,I15:I17)-I18</f>
        <v>#REF!</v>
      </c>
    </row>
    <row r="23" spans="2:9" ht="15.75" hidden="1" thickTop="1" x14ac:dyDescent="0.25">
      <c r="C23" s="15"/>
      <c r="D23" s="15"/>
      <c r="E23" s="15"/>
      <c r="F23" s="15"/>
      <c r="G23" s="15"/>
      <c r="H23" s="15"/>
      <c r="I23" s="15"/>
    </row>
    <row r="24" spans="2:9" ht="15.75" hidden="1" thickTop="1" x14ac:dyDescent="0.25">
      <c r="D24" s="15"/>
      <c r="E24" s="15"/>
      <c r="F24" s="15"/>
      <c r="G24" s="15"/>
      <c r="H24" s="15"/>
      <c r="I24" s="15"/>
    </row>
    <row r="25" spans="2:9" ht="15.75" thickTop="1" x14ac:dyDescent="0.25">
      <c r="D25" s="15"/>
      <c r="E25" s="15"/>
      <c r="F25" s="15"/>
      <c r="G25" s="15"/>
      <c r="H25" s="15"/>
      <c r="I25" s="15"/>
    </row>
    <row r="26" spans="2:9" x14ac:dyDescent="0.25">
      <c r="C26" s="15"/>
      <c r="D26" s="15"/>
      <c r="E26" s="15"/>
      <c r="F26" s="15"/>
      <c r="G26" s="15"/>
      <c r="H26" s="15"/>
      <c r="I26" s="15"/>
    </row>
    <row r="27" spans="2:9" ht="15.75" thickBot="1" x14ac:dyDescent="0.3">
      <c r="B27" s="3" t="s">
        <v>0</v>
      </c>
    </row>
    <row r="28" spans="2:9" x14ac:dyDescent="0.25">
      <c r="B28" s="16" t="s">
        <v>12</v>
      </c>
      <c r="C28" s="17" t="s">
        <v>13</v>
      </c>
      <c r="D28" s="17" t="s">
        <v>14</v>
      </c>
      <c r="E28" s="18" t="s">
        <v>15</v>
      </c>
      <c r="F28" s="19"/>
      <c r="G28" s="19"/>
      <c r="H28" s="19"/>
    </row>
    <row r="29" spans="2:9" ht="15.75" thickBot="1" x14ac:dyDescent="0.3">
      <c r="B29" s="20"/>
      <c r="C29" s="21"/>
      <c r="D29" s="21"/>
      <c r="E29" s="22">
        <v>45838</v>
      </c>
      <c r="F29" s="23"/>
      <c r="G29" s="24"/>
      <c r="H29" s="25">
        <v>45657</v>
      </c>
    </row>
    <row r="30" spans="2:9" ht="30.75" thickBot="1" x14ac:dyDescent="0.3">
      <c r="B30" s="26"/>
      <c r="C30" s="27"/>
      <c r="D30" s="27"/>
      <c r="E30" s="28" t="s">
        <v>16</v>
      </c>
      <c r="F30" s="29" t="s">
        <v>17</v>
      </c>
      <c r="G30" s="29" t="s">
        <v>3</v>
      </c>
      <c r="H30" s="30" t="s">
        <v>3</v>
      </c>
    </row>
    <row r="31" spans="2:9" x14ac:dyDescent="0.25">
      <c r="B31" s="31" t="s">
        <v>18</v>
      </c>
      <c r="C31" s="32"/>
      <c r="D31" s="33"/>
      <c r="E31" s="34"/>
      <c r="F31" s="34"/>
      <c r="G31" s="34"/>
      <c r="H31" s="35"/>
    </row>
    <row r="32" spans="2:9" x14ac:dyDescent="0.25">
      <c r="B32" s="36" t="s">
        <v>18</v>
      </c>
      <c r="C32" s="32"/>
      <c r="D32" s="37"/>
      <c r="E32" s="34"/>
      <c r="F32" s="34"/>
      <c r="G32" s="34"/>
      <c r="H32" s="35"/>
    </row>
    <row r="33" spans="2:8" x14ac:dyDescent="0.25">
      <c r="B33" s="36" t="s">
        <v>19</v>
      </c>
      <c r="C33" s="32">
        <v>2025</v>
      </c>
      <c r="D33" s="38" t="s">
        <v>20</v>
      </c>
      <c r="E33" s="34" t="s">
        <v>10</v>
      </c>
      <c r="F33" s="34" t="s">
        <v>10</v>
      </c>
      <c r="G33" s="34" t="s">
        <v>10</v>
      </c>
      <c r="H33" s="35">
        <v>334188</v>
      </c>
    </row>
    <row r="34" spans="2:8" x14ac:dyDescent="0.25">
      <c r="B34" s="36" t="s">
        <v>21</v>
      </c>
      <c r="C34" s="32">
        <v>2026</v>
      </c>
      <c r="D34" s="38" t="s">
        <v>22</v>
      </c>
      <c r="E34" s="34">
        <v>1053659</v>
      </c>
      <c r="F34" s="34" t="s">
        <v>10</v>
      </c>
      <c r="G34" s="34">
        <v>1053659</v>
      </c>
      <c r="H34" s="35">
        <v>2048454</v>
      </c>
    </row>
    <row r="35" spans="2:8" x14ac:dyDescent="0.25">
      <c r="B35" s="36" t="s">
        <v>23</v>
      </c>
      <c r="C35" s="32">
        <v>2027</v>
      </c>
      <c r="D35" s="38" t="s">
        <v>24</v>
      </c>
      <c r="E35" s="34">
        <v>2714</v>
      </c>
      <c r="F35" s="34">
        <v>500000</v>
      </c>
      <c r="G35" s="34">
        <v>502714</v>
      </c>
      <c r="H35" s="35">
        <v>502548</v>
      </c>
    </row>
    <row r="36" spans="2:8" x14ac:dyDescent="0.25">
      <c r="B36" s="36" t="s">
        <v>25</v>
      </c>
      <c r="C36" s="32">
        <v>2029</v>
      </c>
      <c r="D36" s="38" t="s">
        <v>26</v>
      </c>
      <c r="E36" s="34">
        <v>1339</v>
      </c>
      <c r="F36" s="34">
        <v>572048</v>
      </c>
      <c r="G36" s="34">
        <v>573387</v>
      </c>
      <c r="H36" s="35">
        <v>557412</v>
      </c>
    </row>
    <row r="37" spans="2:8" x14ac:dyDescent="0.25">
      <c r="B37" s="36" t="s">
        <v>27</v>
      </c>
      <c r="C37" s="32">
        <v>2026</v>
      </c>
      <c r="D37" s="38" t="s">
        <v>28</v>
      </c>
      <c r="E37" s="34">
        <v>1019555</v>
      </c>
      <c r="F37" s="34" t="s">
        <v>10</v>
      </c>
      <c r="G37" s="34">
        <v>1019555</v>
      </c>
      <c r="H37" s="35">
        <v>2030078</v>
      </c>
    </row>
    <row r="38" spans="2:8" x14ac:dyDescent="0.25">
      <c r="B38" s="36" t="s">
        <v>29</v>
      </c>
      <c r="C38" s="32">
        <v>2029</v>
      </c>
      <c r="D38" s="38" t="s">
        <v>30</v>
      </c>
      <c r="E38" s="34">
        <v>20297</v>
      </c>
      <c r="F38" s="34">
        <v>400000</v>
      </c>
      <c r="G38" s="34">
        <v>420297</v>
      </c>
      <c r="H38" s="35">
        <v>417151</v>
      </c>
    </row>
    <row r="39" spans="2:8" x14ac:dyDescent="0.25">
      <c r="B39" s="36" t="s">
        <v>31</v>
      </c>
      <c r="C39" s="32">
        <v>2034</v>
      </c>
      <c r="D39" s="38" t="s">
        <v>32</v>
      </c>
      <c r="E39" s="34">
        <v>36348</v>
      </c>
      <c r="F39" s="34">
        <v>1707123</v>
      </c>
      <c r="G39" s="34">
        <v>1743471</v>
      </c>
      <c r="H39" s="35">
        <v>1696909</v>
      </c>
    </row>
    <row r="40" spans="2:8" x14ac:dyDescent="0.25">
      <c r="B40" s="36" t="s">
        <v>33</v>
      </c>
      <c r="C40" s="32">
        <v>2031</v>
      </c>
      <c r="D40" s="38" t="s">
        <v>34</v>
      </c>
      <c r="E40" s="34">
        <v>40191</v>
      </c>
      <c r="F40" s="34">
        <v>1000000</v>
      </c>
      <c r="G40" s="34">
        <v>1040191</v>
      </c>
      <c r="H40" s="35">
        <v>1028493</v>
      </c>
    </row>
    <row r="41" spans="2:8" x14ac:dyDescent="0.25">
      <c r="B41" s="36" t="s">
        <v>35</v>
      </c>
      <c r="C41" s="32">
        <v>2036</v>
      </c>
      <c r="D41" s="33" t="s">
        <v>36</v>
      </c>
      <c r="E41" s="34">
        <v>28468</v>
      </c>
      <c r="F41" s="34">
        <v>1572110</v>
      </c>
      <c r="G41" s="34">
        <v>1600578</v>
      </c>
      <c r="H41" s="35">
        <v>1552871</v>
      </c>
    </row>
    <row r="42" spans="2:8" x14ac:dyDescent="0.25">
      <c r="B42" s="36" t="s">
        <v>37</v>
      </c>
      <c r="C42" s="32">
        <v>2032</v>
      </c>
      <c r="D42" s="38" t="s">
        <v>38</v>
      </c>
      <c r="E42" s="34">
        <v>66498</v>
      </c>
      <c r="F42" s="34">
        <v>1640000</v>
      </c>
      <c r="G42" s="34">
        <v>1706498</v>
      </c>
      <c r="H42" s="35" t="s">
        <v>10</v>
      </c>
    </row>
    <row r="43" spans="2:8" x14ac:dyDescent="0.25">
      <c r="B43" s="36" t="s">
        <v>39</v>
      </c>
      <c r="C43" s="32">
        <v>2040</v>
      </c>
      <c r="D43" s="38" t="s">
        <v>40</v>
      </c>
      <c r="E43" s="34">
        <v>17825</v>
      </c>
      <c r="F43" s="34">
        <v>873138</v>
      </c>
      <c r="G43" s="34">
        <v>890963</v>
      </c>
      <c r="H43" s="35" t="s">
        <v>10</v>
      </c>
    </row>
    <row r="44" spans="2:8" x14ac:dyDescent="0.25">
      <c r="B44" s="36" t="s">
        <v>41</v>
      </c>
      <c r="C44" s="32">
        <v>2030</v>
      </c>
      <c r="D44" s="38" t="s">
        <v>42</v>
      </c>
      <c r="E44" s="34">
        <v>33987</v>
      </c>
      <c r="F44" s="34">
        <v>1143000</v>
      </c>
      <c r="G44" s="39">
        <v>1176987</v>
      </c>
      <c r="H44" s="35" t="s">
        <v>10</v>
      </c>
    </row>
    <row r="45" spans="2:8" x14ac:dyDescent="0.25">
      <c r="B45" s="36" t="s">
        <v>43</v>
      </c>
      <c r="C45" s="32">
        <v>2032</v>
      </c>
      <c r="D45" s="38" t="s">
        <v>44</v>
      </c>
      <c r="E45" s="34">
        <v>22615</v>
      </c>
      <c r="F45" s="34">
        <v>752000</v>
      </c>
      <c r="G45" s="34">
        <v>774615</v>
      </c>
      <c r="H45" s="35" t="s">
        <v>10</v>
      </c>
    </row>
    <row r="46" spans="2:8" x14ac:dyDescent="0.25">
      <c r="B46" s="31" t="s">
        <v>45</v>
      </c>
      <c r="C46" s="32"/>
      <c r="D46" s="38"/>
      <c r="E46" s="34"/>
      <c r="F46" s="34"/>
      <c r="G46" s="34"/>
      <c r="H46" s="35"/>
    </row>
    <row r="47" spans="2:8" x14ac:dyDescent="0.25">
      <c r="B47" s="36" t="s">
        <v>46</v>
      </c>
      <c r="C47" s="32">
        <v>2031</v>
      </c>
      <c r="D47" s="38" t="s">
        <v>47</v>
      </c>
      <c r="E47" s="34">
        <v>148506</v>
      </c>
      <c r="F47" s="34">
        <v>906766</v>
      </c>
      <c r="G47" s="34">
        <v>1055272</v>
      </c>
      <c r="H47" s="35">
        <v>1025100</v>
      </c>
    </row>
    <row r="48" spans="2:8" x14ac:dyDescent="0.25">
      <c r="B48" s="36" t="s">
        <v>27</v>
      </c>
      <c r="C48" s="32">
        <v>2029</v>
      </c>
      <c r="D48" s="38" t="s">
        <v>48</v>
      </c>
      <c r="E48" s="34">
        <v>1023</v>
      </c>
      <c r="F48" s="34">
        <v>200000</v>
      </c>
      <c r="G48" s="34">
        <v>201023</v>
      </c>
      <c r="H48" s="35">
        <v>200190</v>
      </c>
    </row>
    <row r="49" spans="2:24" x14ac:dyDescent="0.25">
      <c r="B49" s="31" t="s">
        <v>49</v>
      </c>
      <c r="C49" s="32"/>
      <c r="D49" s="38"/>
      <c r="E49" s="34"/>
      <c r="F49" s="34"/>
      <c r="G49" s="34"/>
      <c r="H49" s="35"/>
    </row>
    <row r="50" spans="2:24" x14ac:dyDescent="0.25">
      <c r="B50" s="36" t="s">
        <v>50</v>
      </c>
      <c r="C50" s="32">
        <v>2027</v>
      </c>
      <c r="D50" s="33" t="s">
        <v>51</v>
      </c>
      <c r="E50" s="34">
        <v>237128</v>
      </c>
      <c r="F50" s="34">
        <v>466666</v>
      </c>
      <c r="G50" s="34">
        <v>703794</v>
      </c>
      <c r="H50" s="35">
        <v>703560</v>
      </c>
    </row>
    <row r="51" spans="2:24" x14ac:dyDescent="0.25">
      <c r="B51" s="36" t="s">
        <v>52</v>
      </c>
      <c r="C51" s="32">
        <v>2029</v>
      </c>
      <c r="D51" s="40" t="s">
        <v>53</v>
      </c>
      <c r="E51" s="41">
        <v>896</v>
      </c>
      <c r="F51" s="41">
        <v>340875</v>
      </c>
      <c r="G51" s="41">
        <v>341771</v>
      </c>
      <c r="H51" s="41">
        <v>332268</v>
      </c>
    </row>
    <row r="52" spans="2:24" x14ac:dyDescent="0.25">
      <c r="B52" s="36" t="s">
        <v>54</v>
      </c>
      <c r="C52" s="32">
        <v>2030</v>
      </c>
      <c r="D52" s="38" t="s">
        <v>55</v>
      </c>
      <c r="E52" s="34">
        <v>24948</v>
      </c>
      <c r="F52" s="34">
        <v>625000</v>
      </c>
      <c r="G52" s="34">
        <v>649948</v>
      </c>
      <c r="H52" s="35" t="s">
        <v>10</v>
      </c>
    </row>
    <row r="53" spans="2:24" x14ac:dyDescent="0.25">
      <c r="B53" s="36" t="s">
        <v>56</v>
      </c>
      <c r="C53" s="32"/>
      <c r="D53" s="33"/>
      <c r="E53" s="34">
        <v>-1722</v>
      </c>
      <c r="F53" s="34">
        <v>-1936</v>
      </c>
      <c r="G53" s="34">
        <v>-3658</v>
      </c>
      <c r="H53" s="35">
        <v>-5326</v>
      </c>
    </row>
    <row r="54" spans="2:24" ht="15" customHeight="1" x14ac:dyDescent="0.25">
      <c r="B54" s="36" t="s">
        <v>57</v>
      </c>
      <c r="C54" s="32"/>
      <c r="D54" s="40"/>
      <c r="E54" s="41">
        <v>-7047</v>
      </c>
      <c r="F54" s="41">
        <v>-180081</v>
      </c>
      <c r="G54" s="41">
        <v>-187128</v>
      </c>
      <c r="H54" s="41">
        <v>-144596</v>
      </c>
      <c r="I54" s="15"/>
    </row>
    <row r="55" spans="2:24" ht="17.25" customHeight="1" x14ac:dyDescent="0.25">
      <c r="B55" s="31" t="s">
        <v>58</v>
      </c>
      <c r="C55" s="32"/>
      <c r="D55" s="38"/>
      <c r="E55" s="42">
        <v>2747228</v>
      </c>
      <c r="F55" s="42">
        <v>12516709</v>
      </c>
      <c r="G55" s="42">
        <v>15263937</v>
      </c>
      <c r="H55" s="43">
        <v>12279300</v>
      </c>
      <c r="I55" s="15" t="e">
        <f>#REF!-#REF!</f>
        <v>#REF!</v>
      </c>
    </row>
    <row r="56" spans="2:24" x14ac:dyDescent="0.25">
      <c r="F56" s="15" t="e">
        <f>E35+#REF!-#REF!</f>
        <v>#REF!</v>
      </c>
      <c r="G56" s="15" t="e">
        <f>F35+#REF!-#REF!</f>
        <v>#REF!</v>
      </c>
      <c r="H56" s="15" t="e">
        <f>G35+#REF!-#REF!</f>
        <v>#REF!</v>
      </c>
      <c r="I56" s="15" t="e">
        <f>H35+#REF!-#REF!</f>
        <v>#REF!</v>
      </c>
    </row>
    <row r="58" spans="2:24" x14ac:dyDescent="0.25">
      <c r="B58" s="3" t="s">
        <v>0</v>
      </c>
      <c r="C58" s="3"/>
      <c r="D58" s="3"/>
      <c r="E58" s="3"/>
      <c r="F58" s="3"/>
    </row>
    <row r="59" spans="2:24" x14ac:dyDescent="0.25">
      <c r="B59" s="44" t="s">
        <v>59</v>
      </c>
      <c r="C59" s="45" t="s">
        <v>60</v>
      </c>
      <c r="D59" s="45" t="s">
        <v>61</v>
      </c>
      <c r="E59" s="45">
        <v>2024</v>
      </c>
      <c r="F59" s="45" t="s">
        <v>62</v>
      </c>
      <c r="G59" s="45" t="s">
        <v>63</v>
      </c>
      <c r="H59" s="45" t="s">
        <v>64</v>
      </c>
      <c r="I59" s="45">
        <v>2023</v>
      </c>
      <c r="J59" s="45" t="s">
        <v>65</v>
      </c>
      <c r="K59" s="46" t="s">
        <v>66</v>
      </c>
      <c r="L59" s="47" t="s">
        <v>67</v>
      </c>
      <c r="M59" s="47">
        <v>2022</v>
      </c>
      <c r="N59" s="45" t="s">
        <v>68</v>
      </c>
      <c r="O59" s="46" t="s">
        <v>69</v>
      </c>
      <c r="P59" s="47" t="s">
        <v>70</v>
      </c>
      <c r="Q59" s="47">
        <v>2021</v>
      </c>
      <c r="R59" s="45" t="s">
        <v>71</v>
      </c>
      <c r="S59" s="46" t="s">
        <v>72</v>
      </c>
      <c r="T59" s="47" t="s">
        <v>73</v>
      </c>
      <c r="U59" s="47">
        <v>2020</v>
      </c>
      <c r="V59" s="47" t="s">
        <v>74</v>
      </c>
      <c r="W59" s="47" t="s">
        <v>75</v>
      </c>
      <c r="X59" s="47" t="s">
        <v>76</v>
      </c>
    </row>
    <row r="60" spans="2:24" x14ac:dyDescent="0.25">
      <c r="B60" s="48" t="s">
        <v>77</v>
      </c>
      <c r="C60" s="49"/>
      <c r="D60" s="49">
        <v>0</v>
      </c>
      <c r="E60" s="49">
        <v>0</v>
      </c>
      <c r="F60" s="49">
        <v>2147796</v>
      </c>
      <c r="G60" s="49">
        <v>2133148</v>
      </c>
      <c r="H60" s="49">
        <v>1968173</v>
      </c>
      <c r="I60" s="49">
        <v>1854093</v>
      </c>
      <c r="J60" s="49">
        <v>3911139</v>
      </c>
      <c r="K60" s="49">
        <v>3662763</v>
      </c>
      <c r="L60" s="49">
        <v>3964520</v>
      </c>
      <c r="M60" s="49">
        <v>3959805</v>
      </c>
      <c r="N60" s="49">
        <v>5577738</v>
      </c>
      <c r="O60" s="49">
        <v>5259126</v>
      </c>
      <c r="P60" s="49">
        <v>4882483</v>
      </c>
      <c r="Q60" s="49">
        <v>5601097</v>
      </c>
      <c r="R60" s="49">
        <v>5605439</v>
      </c>
      <c r="S60" s="49">
        <v>7523214</v>
      </c>
      <c r="T60" s="49">
        <v>8819606</v>
      </c>
      <c r="U60" s="49">
        <v>7824706</v>
      </c>
      <c r="V60" s="49">
        <v>8728334</v>
      </c>
      <c r="W60" s="49">
        <v>8244066</v>
      </c>
      <c r="X60" s="49">
        <v>8048277</v>
      </c>
    </row>
    <row r="61" spans="2:24" x14ac:dyDescent="0.25">
      <c r="B61" s="48" t="s">
        <v>78</v>
      </c>
      <c r="C61" s="50"/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256</v>
      </c>
      <c r="K61" s="51">
        <v>765</v>
      </c>
      <c r="L61" s="51">
        <v>1572</v>
      </c>
      <c r="M61" s="51">
        <v>2380</v>
      </c>
      <c r="N61" s="51">
        <v>60768</v>
      </c>
      <c r="O61" s="51">
        <v>59550</v>
      </c>
      <c r="P61" s="51">
        <v>58650</v>
      </c>
      <c r="Q61" s="51">
        <v>58077</v>
      </c>
      <c r="R61" s="51">
        <v>57876</v>
      </c>
      <c r="S61" s="51">
        <v>74684</v>
      </c>
      <c r="T61" s="51">
        <v>83897</v>
      </c>
      <c r="U61" s="51">
        <v>90301</v>
      </c>
      <c r="V61" s="51">
        <v>217112</v>
      </c>
      <c r="W61" s="51">
        <v>1128089</v>
      </c>
      <c r="X61" s="51">
        <v>1123465</v>
      </c>
    </row>
    <row r="62" spans="2:24" x14ac:dyDescent="0.25">
      <c r="B62" s="48" t="s">
        <v>79</v>
      </c>
      <c r="C62" s="52"/>
      <c r="D62" s="52">
        <v>0</v>
      </c>
      <c r="E62" s="52">
        <v>0</v>
      </c>
      <c r="F62" s="52">
        <v>2147796</v>
      </c>
      <c r="G62" s="52">
        <v>2133148</v>
      </c>
      <c r="H62" s="52">
        <v>1968173</v>
      </c>
      <c r="I62" s="52">
        <v>1854093</v>
      </c>
      <c r="J62" s="52">
        <v>3911395</v>
      </c>
      <c r="K62" s="52">
        <v>3663528</v>
      </c>
      <c r="L62" s="53">
        <v>3966092</v>
      </c>
      <c r="M62" s="53">
        <v>3962185</v>
      </c>
      <c r="N62" s="53">
        <v>5638506</v>
      </c>
      <c r="O62" s="53">
        <v>5318676</v>
      </c>
      <c r="P62" s="53">
        <v>4941133</v>
      </c>
      <c r="Q62" s="53">
        <v>5659174</v>
      </c>
      <c r="R62" s="53">
        <v>5663315</v>
      </c>
      <c r="S62" s="53">
        <v>7597898</v>
      </c>
      <c r="T62" s="53">
        <v>8903503</v>
      </c>
      <c r="U62" s="53">
        <v>7915007</v>
      </c>
      <c r="V62" s="53">
        <v>8945446</v>
      </c>
      <c r="W62" s="53">
        <v>9372155</v>
      </c>
      <c r="X62" s="53">
        <v>9171742</v>
      </c>
    </row>
    <row r="63" spans="2:24" x14ac:dyDescent="0.25">
      <c r="B63" s="36" t="s">
        <v>58</v>
      </c>
      <c r="C63" s="54">
        <f>G55</f>
        <v>15263937</v>
      </c>
      <c r="D63" s="54">
        <v>15242574</v>
      </c>
      <c r="E63" s="54">
        <v>12279300</v>
      </c>
      <c r="F63" s="54">
        <v>11986477</v>
      </c>
      <c r="G63" s="54">
        <v>9510290</v>
      </c>
      <c r="H63" s="54">
        <v>9657701</v>
      </c>
      <c r="I63" s="54">
        <v>7977046</v>
      </c>
      <c r="J63" s="54">
        <v>8194519</v>
      </c>
      <c r="K63" s="54">
        <v>8167518</v>
      </c>
      <c r="L63" s="49">
        <v>6313225</v>
      </c>
      <c r="M63" s="49">
        <v>6617313</v>
      </c>
      <c r="N63" s="49">
        <v>5730446</v>
      </c>
      <c r="O63" s="49">
        <v>5866169</v>
      </c>
      <c r="P63" s="49">
        <v>4908563</v>
      </c>
      <c r="Q63" s="49">
        <v>5704789</v>
      </c>
      <c r="R63" s="49">
        <v>5687938</v>
      </c>
      <c r="S63" s="49">
        <v>5721090</v>
      </c>
      <c r="T63" s="49">
        <v>5762000</v>
      </c>
      <c r="U63" s="49">
        <v>7105551</v>
      </c>
      <c r="V63" s="49">
        <v>7161295</v>
      </c>
      <c r="W63" s="49">
        <v>6490274</v>
      </c>
      <c r="X63" s="49">
        <v>6590832</v>
      </c>
    </row>
    <row r="64" spans="2:24" ht="15.75" thickBot="1" x14ac:dyDescent="0.3">
      <c r="B64" s="55" t="s">
        <v>80</v>
      </c>
      <c r="C64" s="56">
        <f>C63</f>
        <v>15263937</v>
      </c>
      <c r="D64" s="56">
        <f>D63+D62</f>
        <v>15242574</v>
      </c>
      <c r="E64" s="56">
        <f>E63+E62</f>
        <v>12279300</v>
      </c>
      <c r="F64" s="56">
        <v>14134273</v>
      </c>
      <c r="G64" s="56">
        <v>11643438</v>
      </c>
      <c r="H64" s="56">
        <v>11625874</v>
      </c>
      <c r="I64" s="56">
        <v>9831139</v>
      </c>
      <c r="J64" s="56">
        <v>12105914</v>
      </c>
      <c r="K64" s="56">
        <v>11831046</v>
      </c>
      <c r="L64" s="57">
        <v>10279317</v>
      </c>
      <c r="M64" s="57">
        <v>10579498</v>
      </c>
      <c r="N64" s="57">
        <v>11368952</v>
      </c>
      <c r="O64" s="57">
        <v>11184845</v>
      </c>
      <c r="P64" s="57">
        <v>9849696</v>
      </c>
      <c r="Q64" s="57">
        <v>11363963</v>
      </c>
      <c r="R64" s="57">
        <v>11351253</v>
      </c>
      <c r="S64" s="57">
        <v>13318988</v>
      </c>
      <c r="T64" s="57">
        <v>14665503</v>
      </c>
      <c r="U64" s="57">
        <v>15020558</v>
      </c>
      <c r="V64" s="57">
        <v>16106741</v>
      </c>
      <c r="W64" s="57">
        <v>15862429</v>
      </c>
      <c r="X64" s="57">
        <v>15762574</v>
      </c>
    </row>
    <row r="65" spans="2:24" ht="15.75" thickTop="1" x14ac:dyDescent="0.25"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</row>
    <row r="66" spans="2:24" x14ac:dyDescent="0.2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</row>
    <row r="67" spans="2:24" x14ac:dyDescent="0.2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</row>
    <row r="68" spans="2:24" x14ac:dyDescent="0.25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</row>
    <row r="69" spans="2:24" x14ac:dyDescent="0.25"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</row>
    <row r="71" spans="2:24" x14ac:dyDescent="0.25">
      <c r="B71" s="3" t="s">
        <v>0</v>
      </c>
      <c r="D71" s="3"/>
      <c r="E71" s="3"/>
      <c r="F71" s="3"/>
      <c r="G71" s="3"/>
      <c r="H71" s="3"/>
    </row>
    <row r="72" spans="2:24" x14ac:dyDescent="0.25">
      <c r="B72" s="44" t="s">
        <v>59</v>
      </c>
      <c r="C72" s="45" t="s">
        <v>60</v>
      </c>
      <c r="D72" s="45" t="s">
        <v>61</v>
      </c>
      <c r="E72" s="45">
        <v>2024</v>
      </c>
      <c r="F72" s="45" t="str">
        <f>F59</f>
        <v>9M24</v>
      </c>
      <c r="G72" s="46" t="s">
        <v>63</v>
      </c>
      <c r="H72" s="45" t="s">
        <v>64</v>
      </c>
      <c r="I72" s="45">
        <v>2023</v>
      </c>
      <c r="J72" s="45" t="s">
        <v>65</v>
      </c>
      <c r="K72" s="46" t="s">
        <v>66</v>
      </c>
      <c r="L72" s="47" t="s">
        <v>67</v>
      </c>
      <c r="M72" s="47">
        <v>2022</v>
      </c>
      <c r="N72" s="45" t="s">
        <v>68</v>
      </c>
      <c r="O72" s="46" t="s">
        <v>69</v>
      </c>
      <c r="P72" s="47" t="s">
        <v>70</v>
      </c>
      <c r="Q72" s="47">
        <v>2021</v>
      </c>
      <c r="R72" s="45" t="s">
        <v>71</v>
      </c>
      <c r="S72" s="46" t="s">
        <v>72</v>
      </c>
      <c r="T72" s="47" t="s">
        <v>73</v>
      </c>
      <c r="U72" s="47">
        <v>2020</v>
      </c>
      <c r="V72" s="47" t="s">
        <v>74</v>
      </c>
      <c r="W72" s="47" t="s">
        <v>75</v>
      </c>
      <c r="X72" s="47" t="s">
        <v>76</v>
      </c>
    </row>
    <row r="73" spans="2:24" x14ac:dyDescent="0.25">
      <c r="B73" s="48" t="s">
        <v>81</v>
      </c>
      <c r="C73" s="50">
        <f>C64</f>
        <v>15263937</v>
      </c>
      <c r="D73" s="50">
        <f>D64</f>
        <v>15242574</v>
      </c>
      <c r="E73" s="50">
        <f>E64</f>
        <v>12279300</v>
      </c>
      <c r="F73" s="50">
        <f>F64</f>
        <v>14134273</v>
      </c>
      <c r="G73" s="50">
        <v>11643438</v>
      </c>
      <c r="H73" s="50">
        <v>11625874</v>
      </c>
      <c r="I73" s="50">
        <v>9831139</v>
      </c>
      <c r="J73" s="50">
        <v>12105914</v>
      </c>
      <c r="K73" s="60">
        <v>11831046</v>
      </c>
      <c r="L73" s="61">
        <v>10279317</v>
      </c>
      <c r="M73" s="61">
        <v>10579498</v>
      </c>
      <c r="N73" s="61">
        <v>11368952</v>
      </c>
      <c r="O73" s="61">
        <v>11184845</v>
      </c>
      <c r="P73" s="61">
        <v>9849696</v>
      </c>
      <c r="Q73" s="61">
        <v>11363963</v>
      </c>
      <c r="R73" s="61">
        <v>11351253</v>
      </c>
      <c r="S73" s="61">
        <v>13318988</v>
      </c>
      <c r="T73" s="61">
        <v>14665503</v>
      </c>
      <c r="U73" s="61">
        <v>15020558</v>
      </c>
      <c r="V73" s="61">
        <v>16106741</v>
      </c>
      <c r="W73" s="61">
        <v>15862429</v>
      </c>
      <c r="X73" s="61">
        <v>15762574</v>
      </c>
    </row>
    <row r="74" spans="2:24" x14ac:dyDescent="0.25">
      <c r="B74" s="48" t="s">
        <v>82</v>
      </c>
      <c r="C74" s="60">
        <v>-1757787</v>
      </c>
      <c r="D74" s="60">
        <f>-'[1]BP (Ativo)'!D12</f>
        <v>-3244030</v>
      </c>
      <c r="E74" s="60">
        <f>-'[1]BP (Ativo)'!E12</f>
        <v>-1898224</v>
      </c>
      <c r="F74" s="60">
        <f>-'[1]BP (Ativo)'!F12</f>
        <v>-3660787</v>
      </c>
      <c r="G74" s="60">
        <v>-1564249</v>
      </c>
      <c r="H74" s="60">
        <v>-2177401</v>
      </c>
      <c r="I74" s="60">
        <v>-1537482</v>
      </c>
      <c r="J74" s="60">
        <v>-2355680</v>
      </c>
      <c r="K74" s="60">
        <v>-2182819</v>
      </c>
      <c r="L74" s="61">
        <v>-1600178</v>
      </c>
      <c r="M74" s="61">
        <v>-1440661</v>
      </c>
      <c r="N74" s="61">
        <v>-1990712</v>
      </c>
      <c r="O74" s="61">
        <v>-1867781</v>
      </c>
      <c r="P74" s="61">
        <v>-1409372</v>
      </c>
      <c r="Q74" s="61">
        <v>-825208</v>
      </c>
      <c r="R74" s="61">
        <v>-827784</v>
      </c>
      <c r="S74" s="61">
        <v>-2661596</v>
      </c>
      <c r="T74" s="61">
        <v>-3332411</v>
      </c>
      <c r="U74" s="61">
        <v>-1680397</v>
      </c>
      <c r="V74" s="61">
        <v>-1420751</v>
      </c>
      <c r="W74" s="61">
        <v>-971314</v>
      </c>
      <c r="X74" s="61">
        <v>-795731</v>
      </c>
    </row>
    <row r="75" spans="2:24" x14ac:dyDescent="0.25">
      <c r="B75" s="48" t="s">
        <v>83</v>
      </c>
      <c r="C75" s="60">
        <v>-1277509</v>
      </c>
      <c r="D75" s="60">
        <f>-'[1]BP (Ativo)'!D13-'[1]BP (Ativo)'!D33</f>
        <v>-1511057</v>
      </c>
      <c r="E75" s="60">
        <f>-'[1]BP (Ativo)'!E13-'[1]BP (Ativo)'!E33</f>
        <v>-492519</v>
      </c>
      <c r="F75" s="60">
        <f>-'[1]BP (Ativo)'!F13-'[1]BP (Ativo)'!F33</f>
        <v>-3091303</v>
      </c>
      <c r="G75" s="60">
        <v>-1431008</v>
      </c>
      <c r="H75" s="60">
        <v>-2376087</v>
      </c>
      <c r="I75" s="60">
        <v>-773982</v>
      </c>
      <c r="J75" s="60">
        <v>-1812392</v>
      </c>
      <c r="K75" s="60">
        <v>-1681785</v>
      </c>
      <c r="L75" s="61">
        <v>-1494006</v>
      </c>
      <c r="M75" s="61">
        <v>-1878177</v>
      </c>
      <c r="N75" s="61">
        <v>-2913708</v>
      </c>
      <c r="O75" s="61">
        <v>-1924612</v>
      </c>
      <c r="P75" s="61">
        <v>-1165861</v>
      </c>
      <c r="Q75" s="61">
        <v>-2077818</v>
      </c>
      <c r="R75" s="61">
        <v>-3027479</v>
      </c>
      <c r="S75" s="61">
        <v>-4336479</v>
      </c>
      <c r="T75" s="61">
        <v>-2848692</v>
      </c>
      <c r="U75" s="61">
        <v>-4125063</v>
      </c>
      <c r="V75" s="61">
        <v>-4098637</v>
      </c>
      <c r="W75" s="61">
        <v>-2733920</v>
      </c>
      <c r="X75" s="61">
        <v>-1644895</v>
      </c>
    </row>
    <row r="76" spans="2:24" x14ac:dyDescent="0.25">
      <c r="B76" s="48" t="s">
        <v>84</v>
      </c>
      <c r="C76" s="60"/>
      <c r="D76" s="60" t="s">
        <v>10</v>
      </c>
      <c r="E76" s="60" t="s">
        <v>10</v>
      </c>
      <c r="F76" s="60">
        <v>-499910</v>
      </c>
      <c r="G76" s="60">
        <v>-486625</v>
      </c>
      <c r="H76" s="60">
        <v>-410083</v>
      </c>
      <c r="I76" s="60">
        <v>-368051</v>
      </c>
      <c r="J76" s="60">
        <v>-336789</v>
      </c>
      <c r="K76" s="60">
        <v>-234362</v>
      </c>
      <c r="L76" s="61">
        <v>-599483</v>
      </c>
      <c r="M76" s="61">
        <v>-612208</v>
      </c>
      <c r="N76" s="61">
        <v>-721095</v>
      </c>
      <c r="O76" s="61">
        <v>-846524</v>
      </c>
      <c r="P76" s="61">
        <v>-756399</v>
      </c>
      <c r="Q76" s="61">
        <v>-1213046</v>
      </c>
      <c r="R76" s="61">
        <v>-1302639</v>
      </c>
      <c r="S76" s="61">
        <v>-1290704</v>
      </c>
      <c r="T76" s="61">
        <v>-2761582</v>
      </c>
      <c r="U76" s="61">
        <v>-2948930</v>
      </c>
      <c r="V76" s="61">
        <v>-3284142</v>
      </c>
      <c r="W76" s="61">
        <v>-3281491</v>
      </c>
      <c r="X76" s="61">
        <v>-3005184</v>
      </c>
    </row>
    <row r="77" spans="2:24" ht="15.75" thickBot="1" x14ac:dyDescent="0.3">
      <c r="B77" s="55" t="s">
        <v>85</v>
      </c>
      <c r="C77" s="62">
        <f>SUM(C73:C76)</f>
        <v>12228641</v>
      </c>
      <c r="D77" s="62">
        <f>SUM(D73:D76)</f>
        <v>10487487</v>
      </c>
      <c r="E77" s="62">
        <f>SUM(E73:E76)</f>
        <v>9888557</v>
      </c>
      <c r="F77" s="62">
        <f>SUM(F73:F76)</f>
        <v>6882273</v>
      </c>
      <c r="G77" s="62">
        <v>8161556</v>
      </c>
      <c r="H77" s="62">
        <v>6662303</v>
      </c>
      <c r="I77" s="62">
        <v>7151624</v>
      </c>
      <c r="J77" s="62">
        <v>7601053</v>
      </c>
      <c r="K77" s="63">
        <v>7732080</v>
      </c>
      <c r="L77" s="63">
        <v>6585650</v>
      </c>
      <c r="M77" s="63">
        <v>6648452</v>
      </c>
      <c r="N77" s="63">
        <v>5743437</v>
      </c>
      <c r="O77" s="63">
        <v>6545928</v>
      </c>
      <c r="P77" s="63">
        <v>6518064</v>
      </c>
      <c r="Q77" s="63">
        <v>7247891</v>
      </c>
      <c r="R77" s="63">
        <v>6193351</v>
      </c>
      <c r="S77" s="63">
        <v>5030209</v>
      </c>
      <c r="T77" s="63">
        <v>5722818</v>
      </c>
      <c r="U77" s="63">
        <v>6266168</v>
      </c>
      <c r="V77" s="63">
        <v>7303211</v>
      </c>
      <c r="W77" s="63">
        <v>8875704</v>
      </c>
      <c r="X77" s="63">
        <v>10316764</v>
      </c>
    </row>
    <row r="78" spans="2:24" ht="9.75" customHeight="1" thickTop="1" x14ac:dyDescent="0.25"/>
    <row r="79" spans="2:24" x14ac:dyDescent="0.25">
      <c r="B79" s="64" t="s">
        <v>86</v>
      </c>
      <c r="C79" s="64"/>
      <c r="D79" s="64"/>
      <c r="E79" s="64"/>
    </row>
    <row r="80" spans="2:24" x14ac:dyDescent="0.25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</row>
    <row r="81" spans="3:24" x14ac:dyDescent="0.25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</row>
    <row r="82" spans="3:24" x14ac:dyDescent="0.25">
      <c r="C82" s="59"/>
      <c r="D82" s="59"/>
      <c r="E82" s="59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</row>
    <row r="83" spans="3:24" x14ac:dyDescent="0.25"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</row>
    <row r="84" spans="3:24" x14ac:dyDescent="0.25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</row>
    <row r="85" spans="3:24" x14ac:dyDescent="0.25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</row>
    <row r="86" spans="3:24" x14ac:dyDescent="0.25"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</row>
    <row r="87" spans="3:24" x14ac:dyDescent="0.25"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</row>
  </sheetData>
  <mergeCells count="6">
    <mergeCell ref="B4:I6"/>
    <mergeCell ref="B28:B30"/>
    <mergeCell ref="C28:C30"/>
    <mergeCell ref="D28:D30"/>
    <mergeCell ref="E28:H28"/>
    <mergeCell ref="E29:G29"/>
  </mergeCells>
  <conditionalFormatting sqref="B60:B62 B64">
    <cfRule type="expression" dxfId="6" priority="6">
      <formula>MOD(ROW(),2)=0</formula>
    </cfRule>
  </conditionalFormatting>
  <conditionalFormatting sqref="B31:H55">
    <cfRule type="expression" dxfId="5" priority="1">
      <formula>MOD(ROW(),2)=0</formula>
    </cfRule>
  </conditionalFormatting>
  <conditionalFormatting sqref="B73:X77">
    <cfRule type="expression" dxfId="4" priority="2">
      <formula>MOD(ROW(),2)=0</formula>
    </cfRule>
  </conditionalFormatting>
  <conditionalFormatting sqref="C12:I17 B12:B18 B63">
    <cfRule type="expression" dxfId="3" priority="5">
      <formula>MOD(ROW(),2)=0</formula>
    </cfRule>
  </conditionalFormatting>
  <conditionalFormatting sqref="C19:I23 I54:I55 F56:I56 I65:X65 H69:X69 F82:W83 C83:E83">
    <cfRule type="cellIs" dxfId="2" priority="4" operator="notEqual">
      <formula>0</formula>
    </cfRule>
  </conditionalFormatting>
  <conditionalFormatting sqref="C60:X64">
    <cfRule type="expression" dxfId="1" priority="3">
      <formula>MOD(ROW(),2)=0</formula>
    </cfRule>
  </conditionalFormatting>
  <conditionalFormatting sqref="D24:I25 C26:I26">
    <cfRule type="cellIs" dxfId="0" priority="7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Endividamento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Jacob</dc:creator>
  <cp:lastModifiedBy>Arthur Jacob</cp:lastModifiedBy>
  <dcterms:created xsi:type="dcterms:W3CDTF">2025-08-19T17:03:36Z</dcterms:created>
  <dcterms:modified xsi:type="dcterms:W3CDTF">2025-08-19T17:07:43Z</dcterms:modified>
</cp:coreProperties>
</file>