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umaqcf-my.sharepoint.com/personal/arthur_jacob_sumaq_com_br/Documents/"/>
    </mc:Choice>
  </mc:AlternateContent>
  <xr:revisionPtr revIDLastSave="0" documentId="8_{22CF3A96-442B-4840-A37F-FBEDD7AA4CB7}" xr6:coauthVersionLast="47" xr6:coauthVersionMax="47" xr10:uidLastSave="{00000000-0000-0000-0000-000000000000}"/>
  <bookViews>
    <workbookView xWindow="-108" yWindow="-108" windowWidth="46296" windowHeight="25416" xr2:uid="{3F77FF87-03D0-4BE6-8E3F-4F56C6031C84}"/>
  </bookViews>
  <sheets>
    <sheet name="Debt" sheetId="1" r:id="rId1"/>
  </sheets>
  <externalReferences>
    <externalReference r:id="rId2"/>
  </externalReferences>
  <definedNames>
    <definedName name="_xlcn.WorksheetConnection_teste_atualizado1.xlsmTabela290620161" hidden="1">#REF!</definedName>
    <definedName name="_xlcn.WorksheetConnection_teste_atualizado1.xlsxTabela11" hidden="1">#REF!</definedName>
    <definedName name="Tabela20042017">#REF!</definedName>
    <definedName name="Tabela29062016">#REF!</definedName>
    <definedName name="Tabela31032017">#REF!</definedName>
    <definedName name="Timeline_Operação_Comercial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C332" i="1" l="1"/>
  <c r="CB332" i="1"/>
  <c r="CA332" i="1"/>
  <c r="CA331" i="1" s="1"/>
  <c r="CA336" i="1" s="1"/>
  <c r="BZ332" i="1"/>
  <c r="BZ331" i="1" s="1"/>
  <c r="BZ336" i="1" s="1"/>
  <c r="BY332" i="1"/>
  <c r="BX332" i="1"/>
  <c r="BW332" i="1"/>
  <c r="BW331" i="1" s="1"/>
  <c r="BW336" i="1" s="1"/>
  <c r="BV332" i="1"/>
  <c r="BV331" i="1" s="1"/>
  <c r="BV336" i="1" s="1"/>
  <c r="BU332" i="1"/>
  <c r="BU331" i="1" s="1"/>
  <c r="BU336" i="1" s="1"/>
  <c r="BT332" i="1"/>
  <c r="BT331" i="1" s="1"/>
  <c r="BT336" i="1" s="1"/>
  <c r="BS332" i="1"/>
  <c r="BR332" i="1"/>
  <c r="BQ332" i="1"/>
  <c r="BP332" i="1"/>
  <c r="BO332" i="1"/>
  <c r="BO331" i="1" s="1"/>
  <c r="BO336" i="1" s="1"/>
  <c r="BN332" i="1"/>
  <c r="BN331" i="1" s="1"/>
  <c r="BN336" i="1" s="1"/>
  <c r="BM332" i="1"/>
  <c r="BL332" i="1"/>
  <c r="BK332" i="1"/>
  <c r="BK331" i="1" s="1"/>
  <c r="BK336" i="1" s="1"/>
  <c r="BJ332" i="1"/>
  <c r="BJ331" i="1" s="1"/>
  <c r="BJ336" i="1" s="1"/>
  <c r="BI332" i="1"/>
  <c r="BI331" i="1" s="1"/>
  <c r="BI336" i="1" s="1"/>
  <c r="BH332" i="1"/>
  <c r="BH331" i="1" s="1"/>
  <c r="BH336" i="1" s="1"/>
  <c r="BG332" i="1"/>
  <c r="BF332" i="1"/>
  <c r="BE332" i="1"/>
  <c r="BD332" i="1"/>
  <c r="CC331" i="1"/>
  <c r="CC336" i="1" s="1"/>
  <c r="CB331" i="1"/>
  <c r="CB336" i="1" s="1"/>
  <c r="BY331" i="1"/>
  <c r="BY336" i="1" s="1"/>
  <c r="BX331" i="1"/>
  <c r="BX336" i="1" s="1"/>
  <c r="BS331" i="1"/>
  <c r="BS336" i="1" s="1"/>
  <c r="BR331" i="1"/>
  <c r="BR336" i="1" s="1"/>
  <c r="BQ331" i="1"/>
  <c r="BQ336" i="1" s="1"/>
  <c r="BP331" i="1"/>
  <c r="BP336" i="1" s="1"/>
  <c r="BM331" i="1"/>
  <c r="BM336" i="1" s="1"/>
  <c r="BL331" i="1"/>
  <c r="BL336" i="1" s="1"/>
  <c r="BG331" i="1"/>
  <c r="BG336" i="1" s="1"/>
  <c r="BF331" i="1"/>
  <c r="BF336" i="1" s="1"/>
  <c r="BE331" i="1"/>
  <c r="BE336" i="1" s="1"/>
  <c r="BD331" i="1"/>
  <c r="BD336" i="1" s="1"/>
  <c r="BX322" i="1"/>
  <c r="BO322" i="1"/>
  <c r="BL322" i="1"/>
  <c r="CC318" i="1"/>
  <c r="CC317" i="1" s="1"/>
  <c r="CC322" i="1" s="1"/>
  <c r="CB318" i="1"/>
  <c r="CB317" i="1" s="1"/>
  <c r="CB322" i="1" s="1"/>
  <c r="CA318" i="1"/>
  <c r="CA317" i="1" s="1"/>
  <c r="CA322" i="1" s="1"/>
  <c r="BZ318" i="1"/>
  <c r="BZ317" i="1" s="1"/>
  <c r="BZ322" i="1" s="1"/>
  <c r="BY318" i="1"/>
  <c r="BX318" i="1"/>
  <c r="BW318" i="1"/>
  <c r="BV318" i="1"/>
  <c r="BU318" i="1"/>
  <c r="BT318" i="1"/>
  <c r="BT317" i="1" s="1"/>
  <c r="BT322" i="1" s="1"/>
  <c r="BS318" i="1"/>
  <c r="BR318" i="1"/>
  <c r="BQ318" i="1"/>
  <c r="BQ317" i="1" s="1"/>
  <c r="BQ322" i="1" s="1"/>
  <c r="BP318" i="1"/>
  <c r="BP317" i="1" s="1"/>
  <c r="BP322" i="1" s="1"/>
  <c r="BO318" i="1"/>
  <c r="BN318" i="1"/>
  <c r="BN317" i="1" s="1"/>
  <c r="BN322" i="1" s="1"/>
  <c r="BM318" i="1"/>
  <c r="BL318" i="1"/>
  <c r="BK318" i="1"/>
  <c r="BJ318" i="1"/>
  <c r="BI318" i="1"/>
  <c r="BH318" i="1"/>
  <c r="BH317" i="1" s="1"/>
  <c r="BH322" i="1" s="1"/>
  <c r="BG318" i="1"/>
  <c r="BF318" i="1"/>
  <c r="BE318" i="1"/>
  <c r="BE317" i="1" s="1"/>
  <c r="BE322" i="1" s="1"/>
  <c r="BD318" i="1"/>
  <c r="BD317" i="1" s="1"/>
  <c r="BD322" i="1" s="1"/>
  <c r="BY317" i="1"/>
  <c r="BY322" i="1" s="1"/>
  <c r="BX317" i="1"/>
  <c r="BW317" i="1"/>
  <c r="BW322" i="1" s="1"/>
  <c r="BV317" i="1"/>
  <c r="BV322" i="1" s="1"/>
  <c r="BU317" i="1"/>
  <c r="BU322" i="1" s="1"/>
  <c r="BS317" i="1"/>
  <c r="BS322" i="1" s="1"/>
  <c r="BR317" i="1"/>
  <c r="BR322" i="1" s="1"/>
  <c r="BO317" i="1"/>
  <c r="BM317" i="1"/>
  <c r="BM322" i="1" s="1"/>
  <c r="BL317" i="1"/>
  <c r="BK317" i="1"/>
  <c r="BK322" i="1" s="1"/>
  <c r="BJ317" i="1"/>
  <c r="BJ322" i="1" s="1"/>
  <c r="BI317" i="1"/>
  <c r="BI322" i="1" s="1"/>
  <c r="BG317" i="1"/>
  <c r="BG322" i="1" s="1"/>
  <c r="BF317" i="1"/>
  <c r="BF322" i="1" s="1"/>
  <c r="BU308" i="1"/>
  <c r="BR308" i="1"/>
  <c r="BI308" i="1"/>
  <c r="BF308" i="1"/>
  <c r="CC304" i="1"/>
  <c r="CB304" i="1"/>
  <c r="CA304" i="1"/>
  <c r="BZ304" i="1"/>
  <c r="BZ303" i="1" s="1"/>
  <c r="BZ308" i="1" s="1"/>
  <c r="BY304" i="1"/>
  <c r="BX304" i="1"/>
  <c r="BW304" i="1"/>
  <c r="BW303" i="1" s="1"/>
  <c r="BW308" i="1" s="1"/>
  <c r="BV304" i="1"/>
  <c r="BV303" i="1" s="1"/>
  <c r="BV308" i="1" s="1"/>
  <c r="BU304" i="1"/>
  <c r="BT304" i="1"/>
  <c r="BT303" i="1" s="1"/>
  <c r="BT308" i="1" s="1"/>
  <c r="BS304" i="1"/>
  <c r="BR304" i="1"/>
  <c r="BQ304" i="1"/>
  <c r="BP304" i="1"/>
  <c r="BO304" i="1"/>
  <c r="BN304" i="1"/>
  <c r="BN303" i="1" s="1"/>
  <c r="BN308" i="1" s="1"/>
  <c r="BM304" i="1"/>
  <c r="BL304" i="1"/>
  <c r="BK304" i="1"/>
  <c r="BK303" i="1" s="1"/>
  <c r="BK308" i="1" s="1"/>
  <c r="BJ304" i="1"/>
  <c r="BJ303" i="1" s="1"/>
  <c r="BJ308" i="1" s="1"/>
  <c r="BI304" i="1"/>
  <c r="BH304" i="1"/>
  <c r="BH303" i="1" s="1"/>
  <c r="BH308" i="1" s="1"/>
  <c r="BG304" i="1"/>
  <c r="BF304" i="1"/>
  <c r="BE304" i="1"/>
  <c r="BD304" i="1"/>
  <c r="CC303" i="1"/>
  <c r="CC308" i="1" s="1"/>
  <c r="CB303" i="1"/>
  <c r="CB308" i="1" s="1"/>
  <c r="CA303" i="1"/>
  <c r="CA308" i="1" s="1"/>
  <c r="BY303" i="1"/>
  <c r="BY308" i="1" s="1"/>
  <c r="BX303" i="1"/>
  <c r="BX308" i="1" s="1"/>
  <c r="BU303" i="1"/>
  <c r="BS303" i="1"/>
  <c r="BS308" i="1" s="1"/>
  <c r="BR303" i="1"/>
  <c r="BQ303" i="1"/>
  <c r="BQ308" i="1" s="1"/>
  <c r="BP303" i="1"/>
  <c r="BP308" i="1" s="1"/>
  <c r="BO303" i="1"/>
  <c r="BO308" i="1" s="1"/>
  <c r="BM303" i="1"/>
  <c r="BM308" i="1" s="1"/>
  <c r="BL303" i="1"/>
  <c r="BL308" i="1" s="1"/>
  <c r="BI303" i="1"/>
  <c r="BG303" i="1"/>
  <c r="BG308" i="1" s="1"/>
  <c r="BF303" i="1"/>
  <c r="BE303" i="1"/>
  <c r="BE308" i="1" s="1"/>
  <c r="BD303" i="1"/>
  <c r="BD308" i="1" s="1"/>
  <c r="I51" i="1"/>
  <c r="H51" i="1"/>
  <c r="H28" i="1" s="1"/>
  <c r="G51" i="1"/>
  <c r="F51" i="1"/>
  <c r="I46" i="1"/>
  <c r="H46" i="1"/>
  <c r="G46" i="1"/>
  <c r="F46" i="1"/>
  <c r="I29" i="1"/>
  <c r="I28" i="1" s="1"/>
  <c r="I61" i="1" s="1"/>
  <c r="H29" i="1"/>
  <c r="G29" i="1"/>
  <c r="G28" i="1" s="1"/>
  <c r="G61" i="1" s="1"/>
  <c r="F29" i="1"/>
  <c r="F28" i="1" s="1"/>
  <c r="F61" i="1" s="1"/>
  <c r="H27" i="1"/>
  <c r="H25" i="1"/>
  <c r="I23" i="1"/>
  <c r="G23" i="1"/>
  <c r="F23" i="1"/>
  <c r="H23" i="1" s="1"/>
  <c r="H18" i="1"/>
  <c r="I17" i="1"/>
  <c r="I16" i="1"/>
  <c r="H14" i="1"/>
  <c r="G14" i="1"/>
  <c r="F14" i="1"/>
  <c r="F18" i="1" s="1"/>
  <c r="E14" i="1"/>
  <c r="D14" i="1"/>
  <c r="C14" i="1"/>
  <c r="I14" i="1" s="1"/>
  <c r="I13" i="1"/>
  <c r="I12" i="1"/>
  <c r="H9" i="1"/>
  <c r="G9" i="1"/>
  <c r="G18" i="1" s="1"/>
  <c r="F9" i="1"/>
  <c r="E9" i="1"/>
  <c r="E18" i="1" s="1"/>
  <c r="D9" i="1"/>
  <c r="D18" i="1" s="1"/>
  <c r="C9" i="1"/>
  <c r="C18" i="1" s="1"/>
  <c r="I8" i="1"/>
  <c r="H61" i="1" l="1"/>
  <c r="I9" i="1"/>
  <c r="I18" i="1" s="1"/>
</calcChain>
</file>

<file path=xl/sharedStrings.xml><?xml version="1.0" encoding="utf-8"?>
<sst xmlns="http://schemas.openxmlformats.org/spreadsheetml/2006/main" count="245" uniqueCount="136">
  <si>
    <t>DEBT</t>
  </si>
  <si>
    <t>R$ thousands</t>
  </si>
  <si>
    <t>DEBT AMORTIZATION</t>
  </si>
  <si>
    <t>2031 and beyond</t>
  </si>
  <si>
    <t>TOTAL</t>
  </si>
  <si>
    <t>Currencies</t>
  </si>
  <si>
    <t>Dolar USD</t>
  </si>
  <si>
    <t>Total per currency</t>
  </si>
  <si>
    <t>Indexers</t>
  </si>
  <si>
    <t>IPCA</t>
  </si>
  <si>
    <t>CDI</t>
  </si>
  <si>
    <t>Total per indexes</t>
  </si>
  <si>
    <t>(-) Transaction costs</t>
  </si>
  <si>
    <t>(-) Discount</t>
  </si>
  <si>
    <t>Total</t>
  </si>
  <si>
    <t>FINANCIERS</t>
  </si>
  <si>
    <t>MATURITY</t>
  </si>
  <si>
    <t>YIELD</t>
  </si>
  <si>
    <t>CURRENCY</t>
  </si>
  <si>
    <t>CONSOLIDATED</t>
  </si>
  <si>
    <t>Jun. 30/2026</t>
  </si>
  <si>
    <t>Dec. 31/ 2025</t>
  </si>
  <si>
    <t>Current</t>
  </si>
  <si>
    <t>Non-Current</t>
  </si>
  <si>
    <t>LOANS</t>
  </si>
  <si>
    <t>Cemig Distribution</t>
  </si>
  <si>
    <t>Loans</t>
  </si>
  <si>
    <t>SOFR+0,57%</t>
  </si>
  <si>
    <t>USD</t>
  </si>
  <si>
    <t>Cemig Generation and Transmission</t>
  </si>
  <si>
    <t>SOFR+0,53%</t>
  </si>
  <si>
    <t>DEBENTURES</t>
  </si>
  <si>
    <t>Debentures - 7th Issuance - 2nd Series</t>
  </si>
  <si>
    <t>IPCA + 4,10%</t>
  </si>
  <si>
    <t>R$</t>
  </si>
  <si>
    <t>Debentures - 8th Issuance - 1st Series</t>
  </si>
  <si>
    <t>CDI + 1,35%</t>
  </si>
  <si>
    <t>Debentures - 8th Issuance - 2nd Series</t>
  </si>
  <si>
    <t>IPCA + 6,1052%</t>
  </si>
  <si>
    <t>Debentures - 9th Issuance - Single Series</t>
  </si>
  <si>
    <t>CDI + 2,05%</t>
  </si>
  <si>
    <t>Debentures - 10th Issuance - 1st Series</t>
  </si>
  <si>
    <t>CDI + 0,80%</t>
  </si>
  <si>
    <t>Debentures - 10th Issuance - 2nd Series</t>
  </si>
  <si>
    <t>IPCA + 6,1469%</t>
  </si>
  <si>
    <t>Debentures - 11th Issuance - 1st Series</t>
  </si>
  <si>
    <t>CDI + 0,55%</t>
  </si>
  <si>
    <t>Debentures - 11th Issuance - 2nd Series</t>
  </si>
  <si>
    <t>IPCA + 6,5769%</t>
  </si>
  <si>
    <t>Debentures - 12th Issuance - 1st Series</t>
  </si>
  <si>
    <t>CDI + 0,86%</t>
  </si>
  <si>
    <t>Debentures - 12th Issuance - 2nd Series</t>
  </si>
  <si>
    <t>IPCA + 7,5467%</t>
  </si>
  <si>
    <t>Debentures - 13th Issuance - 1st Series</t>
  </si>
  <si>
    <t>CDI+0,64%</t>
  </si>
  <si>
    <t>Debentures - 13th Issuance - 2nd Series</t>
  </si>
  <si>
    <t>CDI+0,80%</t>
  </si>
  <si>
    <t>Debentures - 14th Issuance - 1st Series</t>
  </si>
  <si>
    <t>IPCA+6,7878%</t>
  </si>
  <si>
    <t>Debentures - 14th Issuance - 2nd Series</t>
  </si>
  <si>
    <t>IPCA+6,6504%</t>
  </si>
  <si>
    <t>Debentures - 15th Issuance - Single Series</t>
  </si>
  <si>
    <t>2041 </t>
  </si>
  <si>
    <t>IPCA+6,9416% </t>
  </si>
  <si>
    <t> R$</t>
  </si>
  <si>
    <t>Gasmig</t>
  </si>
  <si>
    <t>Debentures – 8th Issue – Single series</t>
  </si>
  <si>
    <t>IPCA + 5,27%</t>
  </si>
  <si>
    <t>Debentures – 9th Issue – Single series</t>
  </si>
  <si>
    <t>CDI + 0,47%</t>
  </si>
  <si>
    <t>Debentures – 10th Issue – Single series</t>
  </si>
  <si>
    <t>IPCA+6,50%</t>
  </si>
  <si>
    <t>Debentures - 9th Issuance - 1st Series</t>
  </si>
  <si>
    <t>CDI + 1,33%</t>
  </si>
  <si>
    <t>Debentures - 9th Issuance - 2nd Series</t>
  </si>
  <si>
    <t>IPCA + 7,6245%</t>
  </si>
  <si>
    <t>Debentures - 10th Issuance - Single Series</t>
  </si>
  <si>
    <t>CDI + 0,64%</t>
  </si>
  <si>
    <t>Debentures - 12th Issuance - Single Series</t>
  </si>
  <si>
    <t>CDI+0,70%</t>
  </si>
  <si>
    <t xml:space="preserve">(-) Discount on the issuance of debentures </t>
  </si>
  <si>
    <t>(-) Transaction costs </t>
  </si>
  <si>
    <t>TOTAL CONSOLIDATED</t>
  </si>
  <si>
    <t>.</t>
  </si>
  <si>
    <r>
      <t xml:space="preserve">DEBT | </t>
    </r>
    <r>
      <rPr>
        <b/>
        <sz val="16"/>
        <color theme="0"/>
        <rFont val="Arial"/>
        <family val="2"/>
      </rPr>
      <t>HISTORICAL DATA</t>
    </r>
  </si>
  <si>
    <t>jun | 2026</t>
  </si>
  <si>
    <t>mar | 2026</t>
  </si>
  <si>
    <t>dec | 2025</t>
  </si>
  <si>
    <t>sep | 2025</t>
  </si>
  <si>
    <t>jun | 2025</t>
  </si>
  <si>
    <t>mar | 2025</t>
  </si>
  <si>
    <t>dec | 2024</t>
  </si>
  <si>
    <t>sep | 2024</t>
  </si>
  <si>
    <t>jun | 2024</t>
  </si>
  <si>
    <t>mar | 2024</t>
  </si>
  <si>
    <t>dec | 2023</t>
  </si>
  <si>
    <t>sep | 2023</t>
  </si>
  <si>
    <t>jun | 2023</t>
  </si>
  <si>
    <t>mar | 2023</t>
  </si>
  <si>
    <t>dec | 2022</t>
  </si>
  <si>
    <t>sep | 2022</t>
  </si>
  <si>
    <t>jun | 2022</t>
  </si>
  <si>
    <t>mar | 2022</t>
  </si>
  <si>
    <t>dec | 2021</t>
  </si>
  <si>
    <t>sep | 2021</t>
  </si>
  <si>
    <t>jun | 2021</t>
  </si>
  <si>
    <t>mar | 2021</t>
  </si>
  <si>
    <t>dec | 2020</t>
  </si>
  <si>
    <t>sep | 2020</t>
  </si>
  <si>
    <t>jun | 2020</t>
  </si>
  <si>
    <t>mar | 2020</t>
  </si>
  <si>
    <t>GROSS DEBT</t>
  </si>
  <si>
    <t>Total loans</t>
  </si>
  <si>
    <t>Foreign currency debt</t>
  </si>
  <si>
    <t>Local currency debt</t>
  </si>
  <si>
    <t>Total debentures</t>
  </si>
  <si>
    <t>NET DEBT</t>
  </si>
  <si>
    <t>Cash and cash equivalents</t>
  </si>
  <si>
    <t>Marketable securities</t>
  </si>
  <si>
    <t>Hedge Derivatives (1)</t>
  </si>
  <si>
    <t>(1) Fair Value</t>
  </si>
  <si>
    <t>CEMIG D</t>
  </si>
  <si>
    <t>dez | 2025</t>
  </si>
  <si>
    <t>set | 2025</t>
  </si>
  <si>
    <t>dez | 2024</t>
  </si>
  <si>
    <t>set | 2024</t>
  </si>
  <si>
    <t>dez | 2023</t>
  </si>
  <si>
    <t>set | 2023</t>
  </si>
  <si>
    <t>dez | 2022</t>
  </si>
  <si>
    <t>set | 2022</t>
  </si>
  <si>
    <t>dez | 2021</t>
  </si>
  <si>
    <t>set | 2021</t>
  </si>
  <si>
    <t>dez | 2020</t>
  </si>
  <si>
    <t>set | 2020</t>
  </si>
  <si>
    <t>Hedge Derivatives</t>
  </si>
  <si>
    <t>CEMIG 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</si>
</sst>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(* #,##0.00_);_(* \(#,##0.00\);_(* &quot;-&quot;_);_(@_)"/>
  </numFmts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2"/>
      <color theme="0"/>
      <name val="Arial"/>
      <family val="2"/>
    </font>
    <font>
      <b/>
      <sz val="20"/>
      <color theme="0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17772E"/>
      <name val="Arial"/>
      <family val="2"/>
    </font>
    <font>
      <b/>
      <sz val="11"/>
      <color theme="0"/>
      <name val="Arial"/>
      <family val="2"/>
    </font>
    <font>
      <b/>
      <sz val="10"/>
      <color rgb="FF17772E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16"/>
      <color theme="0"/>
      <name val="Arial"/>
      <family val="2"/>
    </font>
    <font>
      <b/>
      <sz val="11"/>
      <color rgb="FF17772E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7473C"/>
        <bgColor indexed="64"/>
      </patternFill>
    </fill>
    <fill>
      <patternFill patternType="solid">
        <fgColor rgb="FF17772E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17772E"/>
      </top>
      <bottom style="thin">
        <color rgb="FF17772E"/>
      </bottom>
      <diagonal/>
    </border>
    <border>
      <left/>
      <right/>
      <top style="thin">
        <color rgb="FF17772E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rgb="FF17772E"/>
      </bottom>
      <diagonal/>
    </border>
    <border>
      <left/>
      <right/>
      <top style="thin">
        <color rgb="FF17772E"/>
      </top>
      <bottom/>
      <diagonal/>
    </border>
    <border>
      <left/>
      <right style="thin">
        <color theme="0"/>
      </right>
      <top style="thin">
        <color rgb="FF17772E"/>
      </top>
      <bottom/>
      <diagonal/>
    </border>
    <border>
      <left/>
      <right/>
      <top style="thin">
        <color rgb="FF17772E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rgb="FF17772E"/>
      </bottom>
      <diagonal/>
    </border>
    <border>
      <left style="thin">
        <color theme="0"/>
      </left>
      <right/>
      <top style="thin">
        <color theme="0"/>
      </top>
      <bottom style="thin">
        <color rgb="FF17772E"/>
      </bottom>
      <diagonal/>
    </border>
    <border>
      <left/>
      <right style="thin">
        <color theme="0"/>
      </right>
      <top/>
      <bottom style="thin">
        <color rgb="FF17772E"/>
      </bottom>
      <diagonal/>
    </border>
    <border>
      <left style="thin">
        <color theme="0"/>
      </left>
      <right/>
      <top style="thin">
        <color rgb="FF17772E"/>
      </top>
      <bottom style="thin">
        <color rgb="FF17772E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theme="2" tint="-9.9948118533890809E-2"/>
      </bottom>
      <diagonal/>
    </border>
    <border>
      <left/>
      <right/>
      <top/>
      <bottom style="medium">
        <color rgb="FF17772E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2" borderId="0" xfId="0" applyFont="1" applyFill="1" applyAlignment="1">
      <alignment horizontal="left" vertical="center" indent="2"/>
    </xf>
    <xf numFmtId="0" fontId="3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41" fontId="6" fillId="3" borderId="1" xfId="0" applyNumberFormat="1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indent="1"/>
    </xf>
    <xf numFmtId="164" fontId="9" fillId="0" borderId="2" xfId="0" applyNumberFormat="1" applyFont="1" applyBorder="1" applyAlignment="1">
      <alignment horizontal="left" vertical="center"/>
    </xf>
    <xf numFmtId="164" fontId="9" fillId="0" borderId="2" xfId="0" applyNumberFormat="1" applyFont="1" applyBorder="1" applyAlignment="1">
      <alignment horizontal="left" vertical="center" indent="1"/>
    </xf>
    <xf numFmtId="0" fontId="9" fillId="0" borderId="3" xfId="0" applyFont="1" applyBorder="1" applyAlignment="1">
      <alignment horizontal="left" vertical="center" indent="2"/>
    </xf>
    <xf numFmtId="41" fontId="9" fillId="0" borderId="3" xfId="0" applyNumberFormat="1" applyFont="1" applyBorder="1" applyAlignment="1">
      <alignment horizontal="left" vertical="center"/>
    </xf>
    <xf numFmtId="164" fontId="10" fillId="0" borderId="3" xfId="0" applyNumberFormat="1" applyFont="1" applyBorder="1" applyAlignment="1">
      <alignment horizontal="left" vertical="center" indent="1"/>
    </xf>
    <xf numFmtId="41" fontId="9" fillId="0" borderId="3" xfId="0" applyNumberFormat="1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2"/>
    </xf>
    <xf numFmtId="41" fontId="11" fillId="0" borderId="3" xfId="0" applyNumberFormat="1" applyFont="1" applyBorder="1" applyAlignment="1">
      <alignment horizontal="left" vertical="center"/>
    </xf>
    <xf numFmtId="41" fontId="11" fillId="0" borderId="3" xfId="0" applyNumberFormat="1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1"/>
    </xf>
    <xf numFmtId="164" fontId="9" fillId="0" borderId="3" xfId="0" applyNumberFormat="1" applyFont="1" applyBorder="1" applyAlignment="1">
      <alignment horizontal="left" vertical="center"/>
    </xf>
    <xf numFmtId="164" fontId="10" fillId="0" borderId="3" xfId="0" applyNumberFormat="1" applyFont="1" applyBorder="1" applyAlignment="1">
      <alignment horizontal="left" vertical="center"/>
    </xf>
    <xf numFmtId="164" fontId="9" fillId="0" borderId="3" xfId="0" applyNumberFormat="1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0" fillId="0" borderId="3" xfId="0" applyBorder="1" applyAlignment="1">
      <alignment vertical="center"/>
    </xf>
    <xf numFmtId="0" fontId="9" fillId="0" borderId="3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41" fontId="9" fillId="0" borderId="4" xfId="0" applyNumberFormat="1" applyFont="1" applyBorder="1" applyAlignment="1">
      <alignment horizontal="left" vertical="center"/>
    </xf>
    <xf numFmtId="41" fontId="9" fillId="0" borderId="4" xfId="0" applyNumberFormat="1" applyFont="1" applyBorder="1" applyAlignment="1">
      <alignment horizontal="left" vertical="center" indent="1"/>
    </xf>
    <xf numFmtId="41" fontId="12" fillId="0" borderId="1" xfId="0" applyNumberFormat="1" applyFont="1" applyBorder="1" applyAlignment="1">
      <alignment horizontal="left" vertical="center" indent="1"/>
    </xf>
    <xf numFmtId="41" fontId="12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indent="2"/>
    </xf>
    <xf numFmtId="164" fontId="9" fillId="0" borderId="0" xfId="0" applyNumberFormat="1" applyFont="1" applyAlignment="1">
      <alignment horizontal="left" vertical="center"/>
    </xf>
    <xf numFmtId="41" fontId="6" fillId="3" borderId="5" xfId="0" applyNumberFormat="1" applyFont="1" applyFill="1" applyBorder="1" applyAlignment="1">
      <alignment horizontal="left" vertical="center" indent="1"/>
    </xf>
    <xf numFmtId="41" fontId="13" fillId="3" borderId="5" xfId="0" applyNumberFormat="1" applyFont="1" applyFill="1" applyBorder="1" applyAlignment="1">
      <alignment horizontal="center" vertical="center" wrapText="1"/>
    </xf>
    <xf numFmtId="41" fontId="13" fillId="3" borderId="6" xfId="0" applyNumberFormat="1" applyFont="1" applyFill="1" applyBorder="1" applyAlignment="1">
      <alignment horizontal="center" vertical="center" wrapText="1"/>
    </xf>
    <xf numFmtId="41" fontId="13" fillId="3" borderId="7" xfId="0" applyNumberFormat="1" applyFont="1" applyFill="1" applyBorder="1" applyAlignment="1">
      <alignment horizontal="center" vertical="center"/>
    </xf>
    <xf numFmtId="41" fontId="6" fillId="3" borderId="0" xfId="0" applyNumberFormat="1" applyFont="1" applyFill="1" applyAlignment="1">
      <alignment horizontal="left" vertical="center" indent="1"/>
    </xf>
    <xf numFmtId="41" fontId="13" fillId="3" borderId="0" xfId="0" applyNumberFormat="1" applyFont="1" applyFill="1" applyAlignment="1">
      <alignment horizontal="center" vertical="center" wrapText="1"/>
    </xf>
    <xf numFmtId="41" fontId="13" fillId="3" borderId="8" xfId="0" applyNumberFormat="1" applyFont="1" applyFill="1" applyBorder="1" applyAlignment="1">
      <alignment horizontal="center" vertical="center" wrapText="1"/>
    </xf>
    <xf numFmtId="14" fontId="13" fillId="3" borderId="9" xfId="0" applyNumberFormat="1" applyFont="1" applyFill="1" applyBorder="1" applyAlignment="1">
      <alignment horizontal="center" vertical="center"/>
    </xf>
    <xf numFmtId="14" fontId="13" fillId="3" borderId="10" xfId="0" applyNumberFormat="1" applyFont="1" applyFill="1" applyBorder="1" applyAlignment="1">
      <alignment horizontal="center" vertical="center"/>
    </xf>
    <xf numFmtId="41" fontId="6" fillId="3" borderId="9" xfId="0" applyNumberFormat="1" applyFont="1" applyFill="1" applyBorder="1" applyAlignment="1">
      <alignment horizontal="left" vertical="center" indent="1"/>
    </xf>
    <xf numFmtId="41" fontId="13" fillId="3" borderId="9" xfId="0" applyNumberFormat="1" applyFont="1" applyFill="1" applyBorder="1" applyAlignment="1">
      <alignment horizontal="center" vertical="center" wrapText="1"/>
    </xf>
    <xf numFmtId="41" fontId="13" fillId="3" borderId="11" xfId="0" applyNumberFormat="1" applyFont="1" applyFill="1" applyBorder="1" applyAlignment="1">
      <alignment horizontal="center" vertical="center" wrapText="1"/>
    </xf>
    <xf numFmtId="41" fontId="13" fillId="3" borderId="9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41" fontId="12" fillId="0" borderId="1" xfId="0" applyNumberFormat="1" applyFont="1" applyBorder="1" applyAlignment="1">
      <alignment horizontal="left" vertical="center"/>
    </xf>
    <xf numFmtId="2" fontId="12" fillId="0" borderId="1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indent="1"/>
    </xf>
    <xf numFmtId="164" fontId="9" fillId="0" borderId="14" xfId="0" applyNumberFormat="1" applyFont="1" applyBorder="1" applyAlignment="1">
      <alignment horizontal="left" vertical="center"/>
    </xf>
    <xf numFmtId="164" fontId="9" fillId="0" borderId="14" xfId="0" applyNumberFormat="1" applyFont="1" applyBorder="1" applyAlignment="1">
      <alignment horizontal="left" vertical="center" indent="1"/>
    </xf>
    <xf numFmtId="41" fontId="11" fillId="0" borderId="14" xfId="0" applyNumberFormat="1" applyFont="1" applyBorder="1" applyAlignment="1">
      <alignment horizontal="left" vertical="center" indent="1"/>
    </xf>
    <xf numFmtId="0" fontId="9" fillId="0" borderId="13" xfId="0" applyFont="1" applyBorder="1" applyAlignment="1">
      <alignment horizontal="left" vertical="center" indent="2"/>
    </xf>
    <xf numFmtId="0" fontId="9" fillId="0" borderId="14" xfId="0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41" fontId="9" fillId="0" borderId="14" xfId="0" applyNumberFormat="1" applyFont="1" applyBorder="1" applyAlignment="1">
      <alignment horizontal="left" vertical="center" indent="3"/>
    </xf>
    <xf numFmtId="41" fontId="9" fillId="0" borderId="14" xfId="0" applyNumberFormat="1" applyFont="1" applyBorder="1" applyAlignment="1">
      <alignment horizontal="left" vertical="center" indent="1"/>
    </xf>
    <xf numFmtId="41" fontId="14" fillId="0" borderId="1" xfId="0" applyNumberFormat="1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center" vertical="center"/>
    </xf>
    <xf numFmtId="41" fontId="8" fillId="0" borderId="14" xfId="0" applyNumberFormat="1" applyFont="1" applyBorder="1" applyAlignment="1">
      <alignment horizontal="left" vertical="center" indent="1"/>
    </xf>
    <xf numFmtId="0" fontId="9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41" fontId="9" fillId="0" borderId="13" xfId="0" applyNumberFormat="1" applyFont="1" applyBorder="1" applyAlignment="1">
      <alignment horizontal="left" vertical="center" indent="1"/>
    </xf>
    <xf numFmtId="41" fontId="8" fillId="0" borderId="3" xfId="0" applyNumberFormat="1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2"/>
    </xf>
    <xf numFmtId="164" fontId="9" fillId="0" borderId="4" xfId="0" applyNumberFormat="1" applyFont="1" applyBorder="1" applyAlignment="1">
      <alignment horizontal="left" vertical="center"/>
    </xf>
    <xf numFmtId="164" fontId="9" fillId="0" borderId="4" xfId="0" applyNumberFormat="1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2"/>
    </xf>
    <xf numFmtId="41" fontId="9" fillId="0" borderId="0" xfId="0" applyNumberFormat="1" applyFont="1" applyAlignment="1">
      <alignment horizontal="left" vertical="center" indent="3"/>
    </xf>
    <xf numFmtId="0" fontId="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7" fillId="3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center" vertical="center"/>
    </xf>
    <xf numFmtId="0" fontId="18" fillId="0" borderId="1" xfId="0" applyFont="1" applyBorder="1" applyAlignment="1">
      <alignment horizontal="left" vertical="center" indent="1"/>
    </xf>
    <xf numFmtId="41" fontId="18" fillId="0" borderId="1" xfId="0" applyNumberFormat="1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 indent="1"/>
    </xf>
    <xf numFmtId="41" fontId="11" fillId="0" borderId="14" xfId="0" applyNumberFormat="1" applyFont="1" applyBorder="1" applyAlignment="1">
      <alignment horizontal="left" vertical="center"/>
    </xf>
    <xf numFmtId="41" fontId="9" fillId="0" borderId="14" xfId="0" applyNumberFormat="1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41" fontId="9" fillId="0" borderId="15" xfId="0" applyNumberFormat="1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3" fillId="3" borderId="0" xfId="0" applyFont="1" applyFill="1" applyAlignment="1">
      <alignment horizontal="left" vertical="center" indent="2"/>
    </xf>
    <xf numFmtId="0" fontId="20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hyperlink" Target="#Debt!A1"/><Relationship Id="rId4" Type="http://schemas.openxmlformats.org/officeDocument/2006/relationships/hyperlink" Target="#Debt!BK31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86658</xdr:colOff>
      <xdr:row>0</xdr:row>
      <xdr:rowOff>149783</xdr:rowOff>
    </xdr:from>
    <xdr:to>
      <xdr:col>1</xdr:col>
      <xdr:colOff>2302808</xdr:colOff>
      <xdr:row>2</xdr:row>
      <xdr:rowOff>141533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BFF49D1C-3F58-4501-B7B3-7B8D3E67DCE8}"/>
            </a:ext>
          </a:extLst>
        </xdr:cNvPr>
        <xdr:cNvGrpSpPr/>
      </xdr:nvGrpSpPr>
      <xdr:grpSpPr>
        <a:xfrm>
          <a:off x="261918" y="149783"/>
          <a:ext cx="2216150" cy="464190"/>
          <a:chOff x="10465733" y="235697"/>
          <a:chExt cx="2241550" cy="459539"/>
        </a:xfrm>
      </xdr:grpSpPr>
      <xdr:pic>
        <xdr:nvPicPr>
          <xdr:cNvPr id="3" name="Imagem 2" descr="brasao do cemig">
            <a:extLst>
              <a:ext uri="{FF2B5EF4-FFF2-40B4-BE49-F238E27FC236}">
                <a16:creationId xmlns:a16="http://schemas.microsoft.com/office/drawing/2014/main" id="{40605001-BFBD-D871-4B14-CCB8472D340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" name="CaixaDeTexto 3">
            <a:extLst>
              <a:ext uri="{FF2B5EF4-FFF2-40B4-BE49-F238E27FC236}">
                <a16:creationId xmlns:a16="http://schemas.microsoft.com/office/drawing/2014/main" id="{87057A77-0CCF-595F-F44F-310BE7B03DB7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5" name="Conector reto 4">
            <a:extLst>
              <a:ext uri="{FF2B5EF4-FFF2-40B4-BE49-F238E27FC236}">
                <a16:creationId xmlns:a16="http://schemas.microsoft.com/office/drawing/2014/main" id="{54EB5E4F-93FA-979F-A2DF-A568190DE606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835025</xdr:colOff>
      <xdr:row>0</xdr:row>
      <xdr:rowOff>136524</xdr:rowOff>
    </xdr:from>
    <xdr:to>
      <xdr:col>7</xdr:col>
      <xdr:colOff>810125</xdr:colOff>
      <xdr:row>2</xdr:row>
      <xdr:rowOff>180149</xdr:rowOff>
    </xdr:to>
    <xdr:sp macro="" textlink="">
      <xdr:nvSpPr>
        <xdr:cNvPr id="6" name="Retângulo: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19478C-54CC-4AA0-81C7-7F322C4DBAD6}"/>
            </a:ext>
          </a:extLst>
        </xdr:cNvPr>
        <xdr:cNvSpPr/>
      </xdr:nvSpPr>
      <xdr:spPr>
        <a:xfrm>
          <a:off x="8401685" y="136524"/>
          <a:ext cx="1041900" cy="51606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7</xdr:col>
      <xdr:colOff>886276</xdr:colOff>
      <xdr:row>0</xdr:row>
      <xdr:rowOff>136524</xdr:rowOff>
    </xdr:from>
    <xdr:to>
      <xdr:col>9</xdr:col>
      <xdr:colOff>9525</xdr:colOff>
      <xdr:row>2</xdr:row>
      <xdr:rowOff>180149</xdr:rowOff>
    </xdr:to>
    <xdr:sp macro="" textlink="">
      <xdr:nvSpPr>
        <xdr:cNvPr id="7" name="Retângulo: Cantos Arredondado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3DC1AF6-923A-47E4-BCAE-5E6966842FFF}"/>
            </a:ext>
          </a:extLst>
        </xdr:cNvPr>
        <xdr:cNvSpPr/>
      </xdr:nvSpPr>
      <xdr:spPr>
        <a:xfrm>
          <a:off x="9519736" y="136524"/>
          <a:ext cx="1386389" cy="516065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HISTORICAL</a:t>
          </a:r>
        </a:p>
      </xdr:txBody>
    </xdr:sp>
    <xdr:clientData/>
  </xdr:twoCellAnchor>
  <xdr:twoCellAnchor>
    <xdr:from>
      <xdr:col>54</xdr:col>
      <xdr:colOff>104775</xdr:colOff>
      <xdr:row>296</xdr:row>
      <xdr:rowOff>152400</xdr:rowOff>
    </xdr:from>
    <xdr:to>
      <xdr:col>54</xdr:col>
      <xdr:colOff>2324100</xdr:colOff>
      <xdr:row>298</xdr:row>
      <xdr:rowOff>142039</xdr:rowOff>
    </xdr:to>
    <xdr:grpSp>
      <xdr:nvGrpSpPr>
        <xdr:cNvPr id="8" name="Agrupar 12">
          <a:extLst>
            <a:ext uri="{FF2B5EF4-FFF2-40B4-BE49-F238E27FC236}">
              <a16:creationId xmlns:a16="http://schemas.microsoft.com/office/drawing/2014/main" id="{B6011D03-5BA0-4EA1-ABF6-4C4C3F929892}"/>
            </a:ext>
          </a:extLst>
        </xdr:cNvPr>
        <xdr:cNvGrpSpPr/>
      </xdr:nvGrpSpPr>
      <xdr:grpSpPr>
        <a:xfrm>
          <a:off x="38090475" y="72199500"/>
          <a:ext cx="2219325" cy="462079"/>
          <a:chOff x="10465733" y="235697"/>
          <a:chExt cx="2241550" cy="459539"/>
        </a:xfrm>
      </xdr:grpSpPr>
      <xdr:pic>
        <xdr:nvPicPr>
          <xdr:cNvPr id="9" name="Imagem 13" descr="brasao do cemig">
            <a:extLst>
              <a:ext uri="{FF2B5EF4-FFF2-40B4-BE49-F238E27FC236}">
                <a16:creationId xmlns:a16="http://schemas.microsoft.com/office/drawing/2014/main" id="{B5B85275-EE08-1BC2-5A0D-44507D2D2D9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colorTemperature colorTemp="11200"/>
                    </a14:imgEffect>
                    <a14:imgEffect>
                      <a14:saturation sat="4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3454" b="32708"/>
          <a:stretch>
            <a:fillRect/>
          </a:stretch>
        </xdr:blipFill>
        <xdr:spPr bwMode="auto">
          <a:xfrm>
            <a:off x="10465733" y="257421"/>
            <a:ext cx="1214832" cy="420824"/>
          </a:xfrm>
          <a:prstGeom prst="rect">
            <a:avLst/>
          </a:prstGeom>
          <a:noFill/>
          <a:ln>
            <a:noFill/>
          </a:ln>
          <a:effectLst>
            <a:outerShdw blurRad="50800" dist="38100" dir="5400000" algn="t" rotWithShape="0">
              <a:schemeClr val="bg2">
                <a:lumMod val="75000"/>
                <a:alpha val="30000"/>
              </a:scheme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" name="CaixaDeTexto 14">
            <a:extLst>
              <a:ext uri="{FF2B5EF4-FFF2-40B4-BE49-F238E27FC236}">
                <a16:creationId xmlns:a16="http://schemas.microsoft.com/office/drawing/2014/main" id="{861042EC-57C5-62CE-A611-C716A4C6CB86}"/>
              </a:ext>
            </a:extLst>
          </xdr:cNvPr>
          <xdr:cNvSpPr txBox="1"/>
        </xdr:nvSpPr>
        <xdr:spPr>
          <a:xfrm>
            <a:off x="11696549" y="257491"/>
            <a:ext cx="1010734" cy="4377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Investor 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</a:pPr>
            <a:r>
              <a:rPr lang="pt-BR" sz="900" b="0">
                <a:solidFill>
                  <a:srgbClr val="73917C"/>
                </a:solidFill>
                <a:latin typeface="Arial" panose="020B0604020202020204" pitchFamily="34" charset="0"/>
                <a:ea typeface="+mj-lt"/>
                <a:cs typeface="Arial" panose="020B0604020202020204" pitchFamily="34" charset="0"/>
              </a:rPr>
              <a:t>Relations</a:t>
            </a:r>
          </a:p>
        </xdr:txBody>
      </xdr:sp>
      <xdr:cxnSp macro="">
        <xdr:nvCxnSpPr>
          <xdr:cNvPr id="11" name="Conector reto 15">
            <a:extLst>
              <a:ext uri="{FF2B5EF4-FFF2-40B4-BE49-F238E27FC236}">
                <a16:creationId xmlns:a16="http://schemas.microsoft.com/office/drawing/2014/main" id="{CACD05ED-81DC-58D9-D2BB-D3C35A909736}"/>
              </a:ext>
            </a:extLst>
          </xdr:cNvPr>
          <xdr:cNvCxnSpPr/>
        </xdr:nvCxnSpPr>
        <xdr:spPr>
          <a:xfrm rot="16200000" flipV="1">
            <a:off x="11504235" y="456266"/>
            <a:ext cx="441139" cy="1"/>
          </a:xfrm>
          <a:prstGeom prst="line">
            <a:avLst/>
          </a:prstGeom>
          <a:ln>
            <a:solidFill>
              <a:srgbClr val="73917C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55</xdr:col>
      <xdr:colOff>0</xdr:colOff>
      <xdr:row>296</xdr:row>
      <xdr:rowOff>139700</xdr:rowOff>
    </xdr:from>
    <xdr:to>
      <xdr:col>55</xdr:col>
      <xdr:colOff>1006975</xdr:colOff>
      <xdr:row>298</xdr:row>
      <xdr:rowOff>161100</xdr:rowOff>
    </xdr:to>
    <xdr:sp macro="" textlink="">
      <xdr:nvSpPr>
        <xdr:cNvPr id="12" name="Retângulo: Cantos Arredondados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AD78A7-60BC-4471-A657-391550A720D5}"/>
            </a:ext>
          </a:extLst>
        </xdr:cNvPr>
        <xdr:cNvSpPr/>
      </xdr:nvSpPr>
      <xdr:spPr>
        <a:xfrm>
          <a:off x="40553640" y="72186800"/>
          <a:ext cx="1006975" cy="49384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 editAs="oneCell">
    <xdr:from>
      <xdr:col>56</xdr:col>
      <xdr:colOff>28575</xdr:colOff>
      <xdr:row>296</xdr:row>
      <xdr:rowOff>139700</xdr:rowOff>
    </xdr:from>
    <xdr:to>
      <xdr:col>57</xdr:col>
      <xdr:colOff>227100</xdr:colOff>
      <xdr:row>298</xdr:row>
      <xdr:rowOff>161100</xdr:rowOff>
    </xdr:to>
    <xdr:sp macro="" textlink="">
      <xdr:nvSpPr>
        <xdr:cNvPr id="13" name="Retângulo: Cantos Arredondados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9EF914-69E1-42BE-818E-BC5F4539FB31}"/>
            </a:ext>
          </a:extLst>
        </xdr:cNvPr>
        <xdr:cNvSpPr/>
      </xdr:nvSpPr>
      <xdr:spPr>
        <a:xfrm>
          <a:off x="41664255" y="72186800"/>
          <a:ext cx="1280565" cy="493840"/>
        </a:xfrm>
        <a:prstGeom prst="roundRect">
          <a:avLst>
            <a:gd name="adj" fmla="val 6393"/>
          </a:avLst>
        </a:prstGeom>
        <a:solidFill>
          <a:srgbClr val="17772E"/>
        </a:solidFill>
        <a:ln>
          <a:noFill/>
        </a:ln>
        <a:effectLst>
          <a:outerShdw blurRad="50800" dist="38100" dir="5400000" algn="t" rotWithShape="0">
            <a:schemeClr val="bg2">
              <a:lumMod val="50000"/>
              <a:alpha val="40000"/>
            </a:scheme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1">
              <a:latin typeface="Arial" panose="020B0604020202020204" pitchFamily="34" charset="0"/>
              <a:cs typeface="Arial" panose="020B0604020202020204" pitchFamily="34" charset="0"/>
            </a:rPr>
            <a:t>CURRENT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thurJacob\Downloads\Cemig-2026-06-30-BJJMRNrz.xlsx" TargetMode="External"/><Relationship Id="rId1" Type="http://schemas.openxmlformats.org/officeDocument/2006/relationships/externalLinkPath" Target="file:///C:\Users\ArthurJacob\Downloads\Cemig-2026-06-30-BJJMRNr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Income Statement"/>
      <sheetName val="EBITDA"/>
      <sheetName val="Financial result"/>
      <sheetName val="Income statement by segment"/>
      <sheetName val="Balance Sheet"/>
      <sheetName val="Cash Flow Statement"/>
      <sheetName val="Debt"/>
      <sheetName val="Investments"/>
      <sheetName val="Power plants"/>
      <sheetName val="Energy balance"/>
      <sheetName val="Revenue from energy supply"/>
      <sheetName val="Energy purchased for resale"/>
      <sheetName val="Allowed Annual Revenue"/>
      <sheetName val="CEMIG D"/>
      <sheetName val="CEMIG D 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  <a:ln w="9525" cmpd="sng">
          <a:noFill/>
        </a:ln>
      </a:spPr>
      <a:bodyPr vertOverflow="clip" horzOverflow="clip" wrap="square" rtlCol="0" anchor="ctr"/>
      <a:lstStyle>
        <a:defPPr marL="0" marR="0" indent="0" algn="ctr" defTabSz="914400" eaLnBrk="1" fontAlgn="auto" latinLnBrk="0" hangingPunct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sz="2800" b="1">
            <a:solidFill>
              <a:schemeClr val="bg1"/>
            </a:solidFill>
            <a:latin typeface="+mj-lt"/>
            <a:ea typeface="+mj-lt"/>
            <a:cs typeface="+mj-lt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7D3DD-17FD-4E14-935E-A32DBE79C7AF}">
  <sheetPr>
    <tabColor rgb="FF105420"/>
  </sheetPr>
  <dimension ref="A4:CC935"/>
  <sheetViews>
    <sheetView showGridLines="0" tabSelected="1" zoomScaleNormal="100" workbookViewId="0"/>
  </sheetViews>
  <sheetFormatPr defaultColWidth="15.5546875" defaultRowHeight="19.05" customHeight="1" x14ac:dyDescent="0.3"/>
  <cols>
    <col min="1" max="1" width="2.5546875" style="3" customWidth="1"/>
    <col min="2" max="2" width="45.5546875" style="3" customWidth="1"/>
    <col min="3" max="8" width="15.5546875" style="3" customWidth="1"/>
    <col min="9" max="9" width="17.44140625" style="3" customWidth="1"/>
    <col min="10" max="54" width="8.77734375" style="3" customWidth="1"/>
    <col min="55" max="55" width="37.44140625" style="3" customWidth="1"/>
    <col min="56" max="68" width="15.77734375" style="3" customWidth="1"/>
    <col min="69" max="81" width="15.77734375" style="75" customWidth="1"/>
    <col min="82" max="16384" width="15.5546875" style="75"/>
  </cols>
  <sheetData>
    <row r="4" spans="2:9" s="3" customFormat="1" ht="45" customHeight="1" x14ac:dyDescent="0.3">
      <c r="B4" s="1" t="s">
        <v>0</v>
      </c>
      <c r="C4" s="1"/>
      <c r="D4" s="1"/>
      <c r="E4" s="1"/>
      <c r="F4" s="2"/>
      <c r="G4" s="2"/>
      <c r="H4" s="2"/>
      <c r="I4" s="2"/>
    </row>
    <row r="5" spans="2:9" s="3" customFormat="1" ht="15" customHeight="1" x14ac:dyDescent="0.3">
      <c r="B5" s="4" t="s">
        <v>1</v>
      </c>
      <c r="C5" s="5"/>
      <c r="D5" s="5"/>
      <c r="E5" s="5"/>
      <c r="F5" s="5"/>
      <c r="G5" s="5"/>
      <c r="H5" s="5"/>
      <c r="I5" s="6"/>
    </row>
    <row r="6" spans="2:9" s="3" customFormat="1" ht="36.6" customHeight="1" x14ac:dyDescent="0.3">
      <c r="B6" s="7" t="s">
        <v>2</v>
      </c>
      <c r="C6" s="8">
        <v>2026</v>
      </c>
      <c r="D6" s="8">
        <v>2027</v>
      </c>
      <c r="E6" s="8">
        <v>2028</v>
      </c>
      <c r="F6" s="8">
        <v>2029</v>
      </c>
      <c r="G6" s="8">
        <v>2030</v>
      </c>
      <c r="H6" s="9" t="s">
        <v>3</v>
      </c>
      <c r="I6" s="10" t="s">
        <v>4</v>
      </c>
    </row>
    <row r="7" spans="2:9" s="3" customFormat="1" ht="23.1" customHeight="1" x14ac:dyDescent="0.3">
      <c r="B7" s="11" t="s">
        <v>5</v>
      </c>
      <c r="C7" s="12"/>
      <c r="D7" s="12"/>
      <c r="E7" s="13"/>
      <c r="F7" s="13"/>
      <c r="G7" s="13"/>
      <c r="H7" s="13"/>
      <c r="I7" s="13"/>
    </row>
    <row r="8" spans="2:9" s="3" customFormat="1" ht="20.100000000000001" customHeight="1" x14ac:dyDescent="0.3">
      <c r="B8" s="14" t="s">
        <v>6</v>
      </c>
      <c r="C8" s="15">
        <v>230758</v>
      </c>
      <c r="D8" s="15">
        <v>1448076</v>
      </c>
      <c r="E8" s="16">
        <v>0</v>
      </c>
      <c r="F8" s="16">
        <v>0</v>
      </c>
      <c r="G8" s="16">
        <v>0</v>
      </c>
      <c r="H8" s="16">
        <v>0</v>
      </c>
      <c r="I8" s="17">
        <f>SUM(C8:H8)</f>
        <v>1678834</v>
      </c>
    </row>
    <row r="9" spans="2:9" s="3" customFormat="1" ht="19.05" customHeight="1" x14ac:dyDescent="0.3">
      <c r="B9" s="18" t="s">
        <v>7</v>
      </c>
      <c r="C9" s="19">
        <f>C8</f>
        <v>230758</v>
      </c>
      <c r="D9" s="19">
        <f t="shared" ref="D9:H9" si="0">D8</f>
        <v>1448076</v>
      </c>
      <c r="E9" s="19">
        <f t="shared" si="0"/>
        <v>0</v>
      </c>
      <c r="F9" s="19">
        <f t="shared" si="0"/>
        <v>0</v>
      </c>
      <c r="G9" s="19">
        <f t="shared" si="0"/>
        <v>0</v>
      </c>
      <c r="H9" s="19">
        <f t="shared" si="0"/>
        <v>0</v>
      </c>
      <c r="I9" s="20">
        <f>SUM(C9:H9)</f>
        <v>1678834</v>
      </c>
    </row>
    <row r="10" spans="2:9" s="3" customFormat="1" ht="20.100000000000001" customHeight="1" x14ac:dyDescent="0.3">
      <c r="B10" s="21"/>
      <c r="C10" s="22"/>
      <c r="D10" s="23"/>
      <c r="E10" s="16"/>
      <c r="F10" s="16"/>
      <c r="G10" s="16"/>
      <c r="H10" s="16"/>
      <c r="I10" s="24"/>
    </row>
    <row r="11" spans="2:9" s="3" customFormat="1" ht="23.1" customHeight="1" x14ac:dyDescent="0.3">
      <c r="B11" s="25" t="s">
        <v>8</v>
      </c>
      <c r="C11" s="22"/>
      <c r="D11" s="23"/>
      <c r="E11" s="16"/>
      <c r="F11" s="16"/>
      <c r="G11" s="16"/>
      <c r="H11" s="16"/>
      <c r="I11" s="24"/>
    </row>
    <row r="12" spans="2:9" s="3" customFormat="1" ht="20.100000000000001" customHeight="1" x14ac:dyDescent="0.3">
      <c r="B12" s="14" t="s">
        <v>9</v>
      </c>
      <c r="C12" s="15">
        <v>325421</v>
      </c>
      <c r="D12" s="15">
        <v>150057</v>
      </c>
      <c r="E12" s="15">
        <v>455845</v>
      </c>
      <c r="F12" s="15">
        <v>912175</v>
      </c>
      <c r="G12" s="15">
        <v>257618</v>
      </c>
      <c r="H12" s="15">
        <v>9947246</v>
      </c>
      <c r="I12" s="17">
        <f>SUM(C12:H12)</f>
        <v>12048362</v>
      </c>
    </row>
    <row r="13" spans="2:9" s="3" customFormat="1" ht="20.100000000000001" customHeight="1" x14ac:dyDescent="0.3">
      <c r="B13" s="14" t="s">
        <v>10</v>
      </c>
      <c r="C13" s="15">
        <v>467149</v>
      </c>
      <c r="D13" s="15">
        <v>800000</v>
      </c>
      <c r="E13" s="15">
        <v>300000</v>
      </c>
      <c r="F13" s="15">
        <v>1117333</v>
      </c>
      <c r="G13" s="15">
        <v>2384000</v>
      </c>
      <c r="H13" s="15">
        <v>3892000</v>
      </c>
      <c r="I13" s="17">
        <f>SUM(C13:H13)</f>
        <v>8960482</v>
      </c>
    </row>
    <row r="14" spans="2:9" s="3" customFormat="1" ht="19.05" customHeight="1" x14ac:dyDescent="0.3">
      <c r="B14" s="18" t="s">
        <v>11</v>
      </c>
      <c r="C14" s="19">
        <f>SUM(C12:C13)</f>
        <v>792570</v>
      </c>
      <c r="D14" s="19">
        <f t="shared" ref="D14:G14" si="1">SUM(D12:D13)</f>
        <v>950057</v>
      </c>
      <c r="E14" s="19">
        <f t="shared" si="1"/>
        <v>755845</v>
      </c>
      <c r="F14" s="19">
        <f t="shared" si="1"/>
        <v>2029508</v>
      </c>
      <c r="G14" s="19">
        <f t="shared" si="1"/>
        <v>2641618</v>
      </c>
      <c r="H14" s="19">
        <f>SUM(H12:H13)</f>
        <v>13839246</v>
      </c>
      <c r="I14" s="20">
        <f>SUM(C14:H14)</f>
        <v>21008844</v>
      </c>
    </row>
    <row r="15" spans="2:9" ht="20.100000000000001" customHeight="1" x14ac:dyDescent="0.3">
      <c r="B15" s="26"/>
      <c r="C15" s="26"/>
      <c r="D15" s="26"/>
      <c r="E15" s="26"/>
      <c r="F15" s="26"/>
      <c r="G15" s="26"/>
      <c r="H15" s="26"/>
      <c r="I15" s="26"/>
    </row>
    <row r="16" spans="2:9" s="3" customFormat="1" ht="20.100000000000001" customHeight="1" x14ac:dyDescent="0.3">
      <c r="B16" s="27" t="s">
        <v>12</v>
      </c>
      <c r="C16" s="15">
        <v>-3861</v>
      </c>
      <c r="D16" s="15">
        <v>-2783</v>
      </c>
      <c r="E16" s="17">
        <v>-7478</v>
      </c>
      <c r="F16" s="17">
        <v>-13031</v>
      </c>
      <c r="G16" s="17">
        <v>-10636</v>
      </c>
      <c r="H16" s="17">
        <v>-280110</v>
      </c>
      <c r="I16" s="17">
        <f>SUM(C16:H16)</f>
        <v>-317899</v>
      </c>
    </row>
    <row r="17" spans="2:9" s="3" customFormat="1" ht="20.100000000000001" customHeight="1" x14ac:dyDescent="0.3">
      <c r="B17" s="28" t="s">
        <v>13</v>
      </c>
      <c r="C17" s="29">
        <v>0</v>
      </c>
      <c r="D17" s="29">
        <v>0</v>
      </c>
      <c r="E17" s="30">
        <v>0</v>
      </c>
      <c r="F17" s="30">
        <v>-597</v>
      </c>
      <c r="G17" s="30">
        <v>-597</v>
      </c>
      <c r="H17" s="30">
        <v>-15876</v>
      </c>
      <c r="I17" s="30">
        <f t="shared" ref="I17" si="2">SUM(C17:H17)</f>
        <v>-17070</v>
      </c>
    </row>
    <row r="18" spans="2:9" s="3" customFormat="1" ht="28.05" customHeight="1" x14ac:dyDescent="0.3">
      <c r="B18" s="31" t="s">
        <v>14</v>
      </c>
      <c r="C18" s="32">
        <f>IFERROR(SUM(C9,C14,C16:C17),0)</f>
        <v>1019467</v>
      </c>
      <c r="D18" s="32">
        <f t="shared" ref="D18:I18" si="3">IFERROR(SUM(D9,D14,D16:D17),0)</f>
        <v>2395350</v>
      </c>
      <c r="E18" s="32">
        <f t="shared" si="3"/>
        <v>748367</v>
      </c>
      <c r="F18" s="32">
        <f t="shared" si="3"/>
        <v>2015880</v>
      </c>
      <c r="G18" s="32">
        <f t="shared" si="3"/>
        <v>2630385</v>
      </c>
      <c r="H18" s="32">
        <f t="shared" si="3"/>
        <v>13543260</v>
      </c>
      <c r="I18" s="32">
        <f t="shared" si="3"/>
        <v>22352709</v>
      </c>
    </row>
    <row r="19" spans="2:9" s="3" customFormat="1" ht="32.1" customHeight="1" x14ac:dyDescent="0.3">
      <c r="B19" s="33"/>
      <c r="C19" s="34"/>
      <c r="D19" s="34"/>
      <c r="E19" s="34"/>
    </row>
    <row r="20" spans="2:9" s="3" customFormat="1" ht="17.55" customHeight="1" x14ac:dyDescent="0.3">
      <c r="B20" s="35" t="s">
        <v>15</v>
      </c>
      <c r="C20" s="36" t="s">
        <v>16</v>
      </c>
      <c r="D20" s="36" t="s">
        <v>17</v>
      </c>
      <c r="E20" s="37" t="s">
        <v>18</v>
      </c>
      <c r="F20" s="38" t="s">
        <v>19</v>
      </c>
      <c r="G20" s="38"/>
      <c r="H20" s="38"/>
      <c r="I20" s="38"/>
    </row>
    <row r="21" spans="2:9" s="3" customFormat="1" ht="17.55" customHeight="1" x14ac:dyDescent="0.3">
      <c r="B21" s="39"/>
      <c r="C21" s="40"/>
      <c r="D21" s="40"/>
      <c r="E21" s="41"/>
      <c r="F21" s="42" t="s">
        <v>20</v>
      </c>
      <c r="G21" s="42"/>
      <c r="H21" s="42"/>
      <c r="I21" s="43" t="s">
        <v>21</v>
      </c>
    </row>
    <row r="22" spans="2:9" s="3" customFormat="1" ht="17.55" customHeight="1" x14ac:dyDescent="0.3">
      <c r="B22" s="44"/>
      <c r="C22" s="45"/>
      <c r="D22" s="45"/>
      <c r="E22" s="46"/>
      <c r="F22" s="47" t="s">
        <v>22</v>
      </c>
      <c r="G22" s="48" t="s">
        <v>23</v>
      </c>
      <c r="H22" s="48" t="s">
        <v>14</v>
      </c>
      <c r="I22" s="49" t="s">
        <v>14</v>
      </c>
    </row>
    <row r="23" spans="2:9" s="3" customFormat="1" ht="24.6" customHeight="1" x14ac:dyDescent="0.3">
      <c r="B23" s="50" t="s">
        <v>24</v>
      </c>
      <c r="C23" s="32"/>
      <c r="D23" s="32"/>
      <c r="E23" s="51"/>
      <c r="F23" s="31">
        <f>SUM(F25,F27)</f>
        <v>230758</v>
      </c>
      <c r="G23" s="31">
        <f>SUM(G25,G27)</f>
        <v>1448076</v>
      </c>
      <c r="H23" s="31">
        <f>SUM(F23:G23)</f>
        <v>1678834</v>
      </c>
      <c r="I23" s="31">
        <f>I27</f>
        <v>224181</v>
      </c>
    </row>
    <row r="24" spans="2:9" s="3" customFormat="1" ht="25.05" customHeight="1" x14ac:dyDescent="0.3">
      <c r="B24" s="52" t="s">
        <v>25</v>
      </c>
      <c r="C24" s="53"/>
      <c r="D24" s="53"/>
      <c r="E24" s="54"/>
      <c r="F24" s="55"/>
      <c r="G24" s="55"/>
      <c r="H24" s="55"/>
      <c r="I24" s="55"/>
    </row>
    <row r="25" spans="2:9" s="3" customFormat="1" ht="20.100000000000001" customHeight="1" x14ac:dyDescent="0.3">
      <c r="B25" s="56" t="s">
        <v>26</v>
      </c>
      <c r="C25" s="57">
        <v>2027</v>
      </c>
      <c r="D25" s="58" t="s">
        <v>27</v>
      </c>
      <c r="E25" s="58" t="s">
        <v>28</v>
      </c>
      <c r="F25" s="59">
        <v>15610</v>
      </c>
      <c r="G25" s="60">
        <v>1448076</v>
      </c>
      <c r="H25" s="60">
        <f>SUM(F25:G25)</f>
        <v>1463686</v>
      </c>
      <c r="I25" s="60"/>
    </row>
    <row r="26" spans="2:9" s="3" customFormat="1" ht="25.05" customHeight="1" x14ac:dyDescent="0.3">
      <c r="B26" s="52" t="s">
        <v>29</v>
      </c>
      <c r="C26" s="53"/>
      <c r="D26" s="53"/>
      <c r="E26" s="54"/>
      <c r="F26" s="55"/>
      <c r="G26" s="55"/>
      <c r="H26" s="55"/>
      <c r="I26" s="55"/>
    </row>
    <row r="27" spans="2:9" s="3" customFormat="1" ht="20.100000000000001" customHeight="1" x14ac:dyDescent="0.3">
      <c r="B27" s="56" t="s">
        <v>26</v>
      </c>
      <c r="C27" s="57">
        <v>2026</v>
      </c>
      <c r="D27" s="58" t="s">
        <v>30</v>
      </c>
      <c r="E27" s="58" t="s">
        <v>28</v>
      </c>
      <c r="F27" s="59">
        <v>215148</v>
      </c>
      <c r="G27" s="54">
        <v>0</v>
      </c>
      <c r="H27" s="60">
        <f>SUM(F27:G27)</f>
        <v>215148</v>
      </c>
      <c r="I27" s="60">
        <v>224181</v>
      </c>
    </row>
    <row r="28" spans="2:9" s="3" customFormat="1" ht="25.05" customHeight="1" x14ac:dyDescent="0.3">
      <c r="B28" s="50" t="s">
        <v>31</v>
      </c>
      <c r="C28" s="61"/>
      <c r="D28" s="61"/>
      <c r="E28" s="62"/>
      <c r="F28" s="32">
        <f>SUM(F29,F46,F51,F59:F60)</f>
        <v>1288422</v>
      </c>
      <c r="G28" s="32">
        <f>SUM(G29,G46,G51,G59:G60)</f>
        <v>19385453</v>
      </c>
      <c r="H28" s="32">
        <f>SUM(H29,H46,H51,H59:H60)</f>
        <v>20673875</v>
      </c>
      <c r="I28" s="32">
        <f>SUM(I29,I46,I51,I59:I60)</f>
        <v>19241150</v>
      </c>
    </row>
    <row r="29" spans="2:9" s="64" customFormat="1" ht="25.05" customHeight="1" x14ac:dyDescent="0.3">
      <c r="B29" s="52" t="s">
        <v>25</v>
      </c>
      <c r="C29" s="53"/>
      <c r="D29" s="53"/>
      <c r="E29" s="58"/>
      <c r="F29" s="63">
        <f>SUM(F30:F44)</f>
        <v>829962</v>
      </c>
      <c r="G29" s="63">
        <f>SUM(G30:G44)</f>
        <v>13627374</v>
      </c>
      <c r="H29" s="63">
        <f>SUM(H30:H44)</f>
        <v>14457336</v>
      </c>
      <c r="I29" s="63">
        <f>SUM(I30:I44)</f>
        <v>15132733</v>
      </c>
    </row>
    <row r="30" spans="2:9" s="3" customFormat="1" ht="20.100000000000001" customHeight="1" x14ac:dyDescent="0.3">
      <c r="B30" s="14" t="s">
        <v>32</v>
      </c>
      <c r="C30" s="65">
        <v>2026</v>
      </c>
      <c r="D30" s="22" t="s">
        <v>33</v>
      </c>
      <c r="E30" s="66" t="s">
        <v>34</v>
      </c>
      <c r="F30" s="67">
        <v>0</v>
      </c>
      <c r="G30" s="67">
        <v>0</v>
      </c>
      <c r="H30" s="67">
        <v>0</v>
      </c>
      <c r="I30" s="67">
        <v>1067120</v>
      </c>
    </row>
    <row r="31" spans="2:9" s="3" customFormat="1" ht="20.100000000000001" customHeight="1" x14ac:dyDescent="0.3">
      <c r="B31" s="14" t="s">
        <v>35</v>
      </c>
      <c r="C31" s="65">
        <v>2027</v>
      </c>
      <c r="D31" s="22" t="s">
        <v>36</v>
      </c>
      <c r="E31" s="66" t="s">
        <v>34</v>
      </c>
      <c r="F31" s="17">
        <v>503204</v>
      </c>
      <c r="G31" s="17">
        <v>0</v>
      </c>
      <c r="H31" s="17">
        <v>503204</v>
      </c>
      <c r="I31" s="17">
        <v>503335</v>
      </c>
    </row>
    <row r="32" spans="2:9" s="3" customFormat="1" ht="20.100000000000001" customHeight="1" x14ac:dyDescent="0.3">
      <c r="B32" s="14" t="s">
        <v>37</v>
      </c>
      <c r="C32" s="65">
        <v>2029</v>
      </c>
      <c r="D32" s="22" t="s">
        <v>38</v>
      </c>
      <c r="E32" s="66" t="s">
        <v>34</v>
      </c>
      <c r="F32" s="17">
        <v>1539</v>
      </c>
      <c r="G32" s="17">
        <v>597286</v>
      </c>
      <c r="H32" s="17">
        <v>598825</v>
      </c>
      <c r="I32" s="17">
        <v>580800</v>
      </c>
    </row>
    <row r="33" spans="2:9" s="3" customFormat="1" ht="20.100000000000001" customHeight="1" x14ac:dyDescent="0.3">
      <c r="B33" s="14" t="s">
        <v>39</v>
      </c>
      <c r="C33" s="65">
        <v>2026</v>
      </c>
      <c r="D33" s="22" t="s">
        <v>40</v>
      </c>
      <c r="E33" s="66" t="s">
        <v>34</v>
      </c>
      <c r="F33" s="17">
        <v>0</v>
      </c>
      <c r="G33" s="17">
        <v>0</v>
      </c>
      <c r="H33" s="17">
        <v>0</v>
      </c>
      <c r="I33" s="17">
        <v>1019131</v>
      </c>
    </row>
    <row r="34" spans="2:9" s="3" customFormat="1" ht="20.100000000000001" customHeight="1" x14ac:dyDescent="0.3">
      <c r="B34" s="14" t="s">
        <v>41</v>
      </c>
      <c r="C34" s="65">
        <v>2029</v>
      </c>
      <c r="D34" s="22" t="s">
        <v>42</v>
      </c>
      <c r="E34" s="66" t="s">
        <v>34</v>
      </c>
      <c r="F34" s="17">
        <v>21110</v>
      </c>
      <c r="G34" s="17">
        <v>400000</v>
      </c>
      <c r="H34" s="17">
        <v>421110</v>
      </c>
      <c r="I34" s="17">
        <v>423017</v>
      </c>
    </row>
    <row r="35" spans="2:9" s="3" customFormat="1" ht="20.100000000000001" customHeight="1" x14ac:dyDescent="0.3">
      <c r="B35" s="14" t="s">
        <v>43</v>
      </c>
      <c r="C35" s="65">
        <v>2034</v>
      </c>
      <c r="D35" s="22" t="s">
        <v>44</v>
      </c>
      <c r="E35" s="66" t="s">
        <v>34</v>
      </c>
      <c r="F35" s="17">
        <v>38382</v>
      </c>
      <c r="G35" s="17">
        <v>1782438</v>
      </c>
      <c r="H35" s="17">
        <v>1820820</v>
      </c>
      <c r="I35" s="17">
        <v>1768109</v>
      </c>
    </row>
    <row r="36" spans="2:9" s="3" customFormat="1" ht="20.100000000000001" customHeight="1" x14ac:dyDescent="0.3">
      <c r="B36" s="14" t="s">
        <v>45</v>
      </c>
      <c r="C36" s="65">
        <v>2031</v>
      </c>
      <c r="D36" s="22" t="s">
        <v>46</v>
      </c>
      <c r="E36" s="66" t="s">
        <v>34</v>
      </c>
      <c r="F36" s="17">
        <v>41050</v>
      </c>
      <c r="G36" s="17">
        <v>1000000</v>
      </c>
      <c r="H36" s="17">
        <v>1041050</v>
      </c>
      <c r="I36" s="17">
        <v>1043906</v>
      </c>
    </row>
    <row r="37" spans="2:9" s="3" customFormat="1" ht="20.100000000000001" customHeight="1" x14ac:dyDescent="0.3">
      <c r="B37" s="14" t="s">
        <v>47</v>
      </c>
      <c r="C37" s="65">
        <v>2036</v>
      </c>
      <c r="D37" s="22" t="s">
        <v>48</v>
      </c>
      <c r="E37" s="66" t="s">
        <v>34</v>
      </c>
      <c r="F37" s="17">
        <v>30156</v>
      </c>
      <c r="G37" s="17">
        <v>1641956</v>
      </c>
      <c r="H37" s="17">
        <v>1672112</v>
      </c>
      <c r="I37" s="17">
        <v>1622148</v>
      </c>
    </row>
    <row r="38" spans="2:9" s="3" customFormat="1" ht="20.100000000000001" customHeight="1" x14ac:dyDescent="0.3">
      <c r="B38" s="14" t="s">
        <v>49</v>
      </c>
      <c r="C38" s="65">
        <v>2032</v>
      </c>
      <c r="D38" s="22" t="s">
        <v>50</v>
      </c>
      <c r="E38" s="66" t="s">
        <v>34</v>
      </c>
      <c r="F38" s="17">
        <v>68824</v>
      </c>
      <c r="G38" s="17">
        <v>1640000</v>
      </c>
      <c r="H38" s="17">
        <v>1708824</v>
      </c>
      <c r="I38" s="17">
        <v>1713575</v>
      </c>
    </row>
    <row r="39" spans="2:9" s="3" customFormat="1" ht="20.100000000000001" customHeight="1" x14ac:dyDescent="0.3">
      <c r="B39" s="14" t="s">
        <v>51</v>
      </c>
      <c r="C39" s="65">
        <v>2040</v>
      </c>
      <c r="D39" s="22" t="s">
        <v>52</v>
      </c>
      <c r="E39" s="66" t="s">
        <v>34</v>
      </c>
      <c r="F39" s="17">
        <v>19149</v>
      </c>
      <c r="G39" s="17">
        <v>911661</v>
      </c>
      <c r="H39" s="17">
        <v>930810</v>
      </c>
      <c r="I39" s="17">
        <v>903363</v>
      </c>
    </row>
    <row r="40" spans="2:9" s="3" customFormat="1" ht="20.100000000000001" customHeight="1" x14ac:dyDescent="0.3">
      <c r="B40" s="14" t="s">
        <v>53</v>
      </c>
      <c r="C40" s="65">
        <v>2030</v>
      </c>
      <c r="D40" s="22" t="s">
        <v>54</v>
      </c>
      <c r="E40" s="66" t="s">
        <v>34</v>
      </c>
      <c r="F40" s="17">
        <v>33085</v>
      </c>
      <c r="G40" s="17">
        <v>1143000</v>
      </c>
      <c r="H40" s="17">
        <v>1176085</v>
      </c>
      <c r="I40" s="17">
        <v>1178461</v>
      </c>
    </row>
    <row r="41" spans="2:9" s="3" customFormat="1" ht="20.100000000000001" customHeight="1" x14ac:dyDescent="0.3">
      <c r="B41" s="14" t="s">
        <v>55</v>
      </c>
      <c r="C41" s="65">
        <v>2032</v>
      </c>
      <c r="D41" s="22" t="s">
        <v>56</v>
      </c>
      <c r="E41" s="66" t="s">
        <v>34</v>
      </c>
      <c r="F41" s="17">
        <v>22016</v>
      </c>
      <c r="G41" s="17">
        <v>752000</v>
      </c>
      <c r="H41" s="17">
        <v>774016</v>
      </c>
      <c r="I41" s="17">
        <v>775590</v>
      </c>
    </row>
    <row r="42" spans="2:9" s="3" customFormat="1" ht="20.100000000000001" customHeight="1" x14ac:dyDescent="0.3">
      <c r="B42" s="14" t="s">
        <v>57</v>
      </c>
      <c r="C42" s="65">
        <v>2037</v>
      </c>
      <c r="D42" s="22" t="s">
        <v>58</v>
      </c>
      <c r="E42" s="66" t="s">
        <v>34</v>
      </c>
      <c r="F42" s="17">
        <v>27757</v>
      </c>
      <c r="G42" s="17">
        <v>2074527</v>
      </c>
      <c r="H42" s="17">
        <v>2102284</v>
      </c>
      <c r="I42" s="17">
        <v>2027403</v>
      </c>
    </row>
    <row r="43" spans="2:9" s="3" customFormat="1" ht="20.100000000000001" customHeight="1" x14ac:dyDescent="0.3">
      <c r="B43" s="14" t="s">
        <v>59</v>
      </c>
      <c r="C43" s="65">
        <v>2040</v>
      </c>
      <c r="D43" s="22" t="s">
        <v>60</v>
      </c>
      <c r="E43" s="66" t="s">
        <v>34</v>
      </c>
      <c r="F43" s="17">
        <v>6802</v>
      </c>
      <c r="G43" s="17">
        <v>518631</v>
      </c>
      <c r="H43" s="17">
        <v>525433</v>
      </c>
      <c r="I43" s="17">
        <v>506775</v>
      </c>
    </row>
    <row r="44" spans="2:9" s="3" customFormat="1" ht="20.100000000000001" customHeight="1" x14ac:dyDescent="0.3">
      <c r="B44" s="14" t="s">
        <v>61</v>
      </c>
      <c r="C44" s="65" t="s">
        <v>62</v>
      </c>
      <c r="D44" s="22" t="s">
        <v>63</v>
      </c>
      <c r="E44" s="66" t="s">
        <v>64</v>
      </c>
      <c r="F44" s="17">
        <v>16888</v>
      </c>
      <c r="G44" s="17">
        <v>1165875</v>
      </c>
      <c r="H44" s="17">
        <v>1182763</v>
      </c>
      <c r="I44" s="17">
        <v>0</v>
      </c>
    </row>
    <row r="45" spans="2:9" s="3" customFormat="1" ht="20.100000000000001" customHeight="1" x14ac:dyDescent="0.3">
      <c r="B45" s="14"/>
      <c r="C45" s="65"/>
      <c r="D45" s="22"/>
      <c r="E45" s="66"/>
      <c r="F45" s="17"/>
      <c r="G45" s="17"/>
      <c r="H45" s="17"/>
      <c r="I45" s="17"/>
    </row>
    <row r="46" spans="2:9" s="3" customFormat="1" ht="25.05" customHeight="1" x14ac:dyDescent="0.3">
      <c r="B46" s="25" t="s">
        <v>65</v>
      </c>
      <c r="C46" s="65"/>
      <c r="D46" s="22"/>
      <c r="E46" s="66"/>
      <c r="F46" s="68">
        <f>SUM(F47:F49)</f>
        <v>164130</v>
      </c>
      <c r="G46" s="68">
        <f t="shared" ref="G46:I46" si="4">SUM(G47:G49)</f>
        <v>1318757</v>
      </c>
      <c r="H46" s="68">
        <f>SUM(H47:H49)</f>
        <v>1482887</v>
      </c>
      <c r="I46" s="68">
        <f t="shared" si="4"/>
        <v>1439368</v>
      </c>
    </row>
    <row r="47" spans="2:9" s="3" customFormat="1" ht="20.100000000000001" customHeight="1" x14ac:dyDescent="0.3">
      <c r="B47" s="14" t="s">
        <v>66</v>
      </c>
      <c r="C47" s="65">
        <v>2031</v>
      </c>
      <c r="D47" s="22" t="s">
        <v>67</v>
      </c>
      <c r="E47" s="66" t="s">
        <v>34</v>
      </c>
      <c r="F47" s="17">
        <v>160504</v>
      </c>
      <c r="G47" s="17">
        <v>807449</v>
      </c>
      <c r="H47" s="17">
        <v>967953</v>
      </c>
      <c r="I47" s="17">
        <v>936126</v>
      </c>
    </row>
    <row r="48" spans="2:9" s="3" customFormat="1" ht="20.100000000000001" customHeight="1" x14ac:dyDescent="0.3">
      <c r="B48" s="14" t="s">
        <v>68</v>
      </c>
      <c r="C48" s="65">
        <v>2029</v>
      </c>
      <c r="D48" s="22" t="s">
        <v>69</v>
      </c>
      <c r="E48" s="66" t="s">
        <v>34</v>
      </c>
      <c r="F48" s="17">
        <v>1205</v>
      </c>
      <c r="G48" s="17">
        <v>200000</v>
      </c>
      <c r="H48" s="17">
        <v>201205</v>
      </c>
      <c r="I48" s="17">
        <v>201257</v>
      </c>
    </row>
    <row r="49" spans="2:9" s="3" customFormat="1" ht="20.100000000000001" customHeight="1" x14ac:dyDescent="0.3">
      <c r="B49" s="14" t="s">
        <v>70</v>
      </c>
      <c r="C49" s="65">
        <v>2035</v>
      </c>
      <c r="D49" s="22" t="s">
        <v>71</v>
      </c>
      <c r="E49" s="66" t="s">
        <v>34</v>
      </c>
      <c r="F49" s="17">
        <v>2421</v>
      </c>
      <c r="G49" s="17">
        <v>311308</v>
      </c>
      <c r="H49" s="17">
        <v>313729</v>
      </c>
      <c r="I49" s="17">
        <v>301985</v>
      </c>
    </row>
    <row r="50" spans="2:9" ht="20.100000000000001" customHeight="1" x14ac:dyDescent="0.3">
      <c r="B50" s="26"/>
      <c r="C50" s="26"/>
      <c r="D50" s="26"/>
      <c r="E50" s="26"/>
      <c r="F50" s="26"/>
      <c r="G50" s="26"/>
      <c r="H50" s="26"/>
      <c r="I50" s="26"/>
    </row>
    <row r="51" spans="2:9" s="3" customFormat="1" ht="25.05" customHeight="1" x14ac:dyDescent="0.3">
      <c r="B51" s="52" t="s">
        <v>29</v>
      </c>
      <c r="C51" s="65"/>
      <c r="D51" s="22"/>
      <c r="E51" s="66"/>
      <c r="F51" s="68">
        <f>SUM(F52:F57)</f>
        <v>298478</v>
      </c>
      <c r="G51" s="68">
        <f>SUM(G52:G57)</f>
        <v>4770143</v>
      </c>
      <c r="H51" s="68">
        <f>SUM(H52:H57)</f>
        <v>5068621</v>
      </c>
      <c r="I51" s="68">
        <f>SUM(I52:I57)</f>
        <v>2989095</v>
      </c>
    </row>
    <row r="52" spans="2:9" s="3" customFormat="1" ht="20.100000000000001" customHeight="1" x14ac:dyDescent="0.3">
      <c r="B52" s="14" t="s">
        <v>72</v>
      </c>
      <c r="C52" s="65">
        <v>2027</v>
      </c>
      <c r="D52" s="22" t="s">
        <v>73</v>
      </c>
      <c r="E52" s="66" t="s">
        <v>34</v>
      </c>
      <c r="F52" s="17">
        <v>236320</v>
      </c>
      <c r="G52" s="17">
        <v>233333</v>
      </c>
      <c r="H52" s="17">
        <v>469653</v>
      </c>
      <c r="I52" s="17">
        <v>469775</v>
      </c>
    </row>
    <row r="53" spans="2:9" s="3" customFormat="1" ht="20.100000000000001" customHeight="1" x14ac:dyDescent="0.3">
      <c r="B53" s="14" t="s">
        <v>74</v>
      </c>
      <c r="C53" s="65">
        <v>2029</v>
      </c>
      <c r="D53" s="22" t="s">
        <v>75</v>
      </c>
      <c r="E53" s="66" t="s">
        <v>34</v>
      </c>
      <c r="F53" s="17">
        <v>1143</v>
      </c>
      <c r="G53" s="17">
        <v>355914</v>
      </c>
      <c r="H53" s="17">
        <v>357057</v>
      </c>
      <c r="I53" s="17">
        <v>346229</v>
      </c>
    </row>
    <row r="54" spans="2:9" s="3" customFormat="1" ht="20.100000000000001" customHeight="1" x14ac:dyDescent="0.3">
      <c r="B54" s="14" t="s">
        <v>76</v>
      </c>
      <c r="C54" s="65">
        <v>2030</v>
      </c>
      <c r="D54" s="22" t="s">
        <v>77</v>
      </c>
      <c r="E54" s="66" t="s">
        <v>34</v>
      </c>
      <c r="F54" s="17">
        <v>25822</v>
      </c>
      <c r="G54" s="17">
        <v>625000</v>
      </c>
      <c r="H54" s="17">
        <v>650822</v>
      </c>
      <c r="I54" s="17">
        <v>652615</v>
      </c>
    </row>
    <row r="55" spans="2:9" s="3" customFormat="1" ht="20.100000000000001" customHeight="1" x14ac:dyDescent="0.3">
      <c r="B55" s="14" t="s">
        <v>45</v>
      </c>
      <c r="C55" s="65">
        <v>2037</v>
      </c>
      <c r="D55" s="22" t="s">
        <v>58</v>
      </c>
      <c r="E55" s="66" t="s">
        <v>34</v>
      </c>
      <c r="F55" s="17">
        <v>13878</v>
      </c>
      <c r="G55" s="17">
        <v>1037265</v>
      </c>
      <c r="H55" s="17">
        <v>1051143</v>
      </c>
      <c r="I55" s="17">
        <v>1013701</v>
      </c>
    </row>
    <row r="56" spans="2:9" s="3" customFormat="1" ht="20.100000000000001" customHeight="1" x14ac:dyDescent="0.3">
      <c r="B56" s="14" t="s">
        <v>47</v>
      </c>
      <c r="C56" s="65">
        <v>2040</v>
      </c>
      <c r="D56" s="22" t="s">
        <v>60</v>
      </c>
      <c r="E56" s="66" t="s">
        <v>34</v>
      </c>
      <c r="F56" s="17">
        <v>6802</v>
      </c>
      <c r="G56" s="17">
        <v>518631</v>
      </c>
      <c r="H56" s="17">
        <v>525433</v>
      </c>
      <c r="I56" s="17">
        <v>506775</v>
      </c>
    </row>
    <row r="57" spans="2:9" s="3" customFormat="1" ht="20.100000000000001" customHeight="1" x14ac:dyDescent="0.3">
      <c r="B57" s="14" t="s">
        <v>78</v>
      </c>
      <c r="C57" s="65">
        <v>2031</v>
      </c>
      <c r="D57" s="22" t="s">
        <v>79</v>
      </c>
      <c r="E57" s="66" t="s">
        <v>34</v>
      </c>
      <c r="F57" s="17">
        <v>14513</v>
      </c>
      <c r="G57" s="17">
        <v>2000000</v>
      </c>
      <c r="H57" s="17">
        <v>2014513</v>
      </c>
      <c r="I57" s="17">
        <v>0</v>
      </c>
    </row>
    <row r="58" spans="2:9" s="3" customFormat="1" ht="20.100000000000001" customHeight="1" x14ac:dyDescent="0.3">
      <c r="B58" s="14"/>
      <c r="C58" s="65"/>
      <c r="D58" s="22"/>
      <c r="E58" s="66"/>
      <c r="F58" s="17"/>
      <c r="G58" s="17"/>
      <c r="H58" s="17"/>
      <c r="I58" s="17"/>
    </row>
    <row r="59" spans="2:9" s="3" customFormat="1" ht="20.100000000000001" customHeight="1" x14ac:dyDescent="0.3">
      <c r="B59" s="14" t="s">
        <v>80</v>
      </c>
      <c r="C59" s="22"/>
      <c r="D59" s="22"/>
      <c r="E59" s="24"/>
      <c r="F59" s="17">
        <v>0</v>
      </c>
      <c r="G59" s="17">
        <v>-17070</v>
      </c>
      <c r="H59" s="17">
        <v>-17070</v>
      </c>
      <c r="I59" s="17">
        <v>-12607</v>
      </c>
    </row>
    <row r="60" spans="2:9" s="3" customFormat="1" ht="20.100000000000001" customHeight="1" x14ac:dyDescent="0.3">
      <c r="B60" s="69" t="s">
        <v>81</v>
      </c>
      <c r="C60" s="70"/>
      <c r="D60" s="70"/>
      <c r="E60" s="71"/>
      <c r="F60" s="30">
        <v>-4148</v>
      </c>
      <c r="G60" s="30">
        <v>-313751</v>
      </c>
      <c r="H60" s="30">
        <v>-317899</v>
      </c>
      <c r="I60" s="30">
        <v>-307439</v>
      </c>
    </row>
    <row r="61" spans="2:9" s="3" customFormat="1" ht="30.6" customHeight="1" x14ac:dyDescent="0.3">
      <c r="B61" s="50" t="s">
        <v>82</v>
      </c>
      <c r="C61" s="32"/>
      <c r="D61" s="32"/>
      <c r="E61" s="51"/>
      <c r="F61" s="32">
        <f>SUM(F28,F23)</f>
        <v>1519180</v>
      </c>
      <c r="G61" s="32">
        <f>SUM(G28,G23)</f>
        <v>20833529</v>
      </c>
      <c r="H61" s="32">
        <f>SUM(H28,H23)</f>
        <v>22352709</v>
      </c>
      <c r="I61" s="32">
        <f>SUM(I28,I23)</f>
        <v>19465331</v>
      </c>
    </row>
    <row r="62" spans="2:9" s="3" customFormat="1" ht="19.05" customHeight="1" x14ac:dyDescent="0.3">
      <c r="B62" s="72"/>
      <c r="C62" s="73"/>
      <c r="D62" s="73"/>
    </row>
    <row r="256" spans="68:68" ht="19.05" customHeight="1" x14ac:dyDescent="0.3">
      <c r="BP256" s="74" t="s">
        <v>83</v>
      </c>
    </row>
    <row r="257" spans="68:68" ht="19.05" customHeight="1" x14ac:dyDescent="0.3">
      <c r="BP257" s="74" t="s">
        <v>83</v>
      </c>
    </row>
    <row r="258" spans="68:68" ht="19.05" customHeight="1" x14ac:dyDescent="0.3">
      <c r="BP258" s="74" t="s">
        <v>83</v>
      </c>
    </row>
    <row r="259" spans="68:68" ht="19.05" customHeight="1" x14ac:dyDescent="0.3">
      <c r="BP259" s="74" t="s">
        <v>83</v>
      </c>
    </row>
    <row r="260" spans="68:68" ht="19.05" customHeight="1" x14ac:dyDescent="0.3">
      <c r="BP260" s="74" t="s">
        <v>83</v>
      </c>
    </row>
    <row r="261" spans="68:68" ht="19.05" customHeight="1" x14ac:dyDescent="0.3">
      <c r="BP261" s="74" t="s">
        <v>83</v>
      </c>
    </row>
    <row r="262" spans="68:68" ht="19.05" customHeight="1" x14ac:dyDescent="0.3">
      <c r="BP262" s="74"/>
    </row>
    <row r="263" spans="68:68" ht="19.05" customHeight="1" x14ac:dyDescent="0.3">
      <c r="BP263" s="74"/>
    </row>
    <row r="264" spans="68:68" ht="19.05" customHeight="1" x14ac:dyDescent="0.3">
      <c r="BP264" s="74"/>
    </row>
    <row r="265" spans="68:68" ht="19.05" customHeight="1" x14ac:dyDescent="0.3">
      <c r="BP265" s="74"/>
    </row>
    <row r="266" spans="68:68" ht="19.05" customHeight="1" x14ac:dyDescent="0.3">
      <c r="BP266" s="74"/>
    </row>
    <row r="267" spans="68:68" ht="19.05" customHeight="1" x14ac:dyDescent="0.3">
      <c r="BP267" s="74"/>
    </row>
    <row r="268" spans="68:68" ht="19.05" customHeight="1" x14ac:dyDescent="0.3">
      <c r="BP268" s="74"/>
    </row>
    <row r="269" spans="68:68" ht="19.05" customHeight="1" x14ac:dyDescent="0.3">
      <c r="BP269" s="74"/>
    </row>
    <row r="270" spans="68:68" ht="19.05" customHeight="1" x14ac:dyDescent="0.3">
      <c r="BP270" s="74"/>
    </row>
    <row r="271" spans="68:68" ht="19.05" customHeight="1" x14ac:dyDescent="0.3">
      <c r="BP271" s="74"/>
    </row>
    <row r="272" spans="68:68" ht="19.05" customHeight="1" x14ac:dyDescent="0.3">
      <c r="BP272" s="74" t="s">
        <v>83</v>
      </c>
    </row>
    <row r="273" spans="68:68" ht="19.05" customHeight="1" x14ac:dyDescent="0.3">
      <c r="BP273" s="74" t="s">
        <v>83</v>
      </c>
    </row>
    <row r="274" spans="68:68" ht="19.05" customHeight="1" x14ac:dyDescent="0.3">
      <c r="BP274" s="74" t="s">
        <v>83</v>
      </c>
    </row>
    <row r="275" spans="68:68" ht="19.05" customHeight="1" x14ac:dyDescent="0.3">
      <c r="BP275" s="74" t="s">
        <v>83</v>
      </c>
    </row>
    <row r="276" spans="68:68" ht="19.05" customHeight="1" x14ac:dyDescent="0.3">
      <c r="BP276" s="74" t="s">
        <v>83</v>
      </c>
    </row>
    <row r="277" spans="68:68" ht="19.05" customHeight="1" x14ac:dyDescent="0.3">
      <c r="BP277" s="74" t="s">
        <v>83</v>
      </c>
    </row>
    <row r="278" spans="68:68" ht="19.05" customHeight="1" x14ac:dyDescent="0.3">
      <c r="BP278" s="74" t="s">
        <v>83</v>
      </c>
    </row>
    <row r="279" spans="68:68" ht="19.05" customHeight="1" x14ac:dyDescent="0.3">
      <c r="BP279" s="74" t="s">
        <v>83</v>
      </c>
    </row>
    <row r="280" spans="68:68" ht="19.05" customHeight="1" x14ac:dyDescent="0.3">
      <c r="BP280" s="74" t="s">
        <v>83</v>
      </c>
    </row>
    <row r="281" spans="68:68" ht="19.05" customHeight="1" x14ac:dyDescent="0.3">
      <c r="BP281" s="74" t="s">
        <v>83</v>
      </c>
    </row>
    <row r="300" spans="55:81" ht="40.049999999999997" customHeight="1" x14ac:dyDescent="0.3">
      <c r="BC300" s="1" t="s">
        <v>84</v>
      </c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</row>
    <row r="301" spans="55:81" ht="19.05" customHeight="1" x14ac:dyDescent="0.3">
      <c r="BC301" s="75"/>
      <c r="BD301" s="75"/>
      <c r="BE301" s="75"/>
      <c r="BF301" s="75"/>
      <c r="BG301" s="75"/>
      <c r="BH301" s="75"/>
      <c r="BI301" s="75"/>
      <c r="BJ301" s="75"/>
      <c r="BK301" s="75"/>
      <c r="BL301" s="75"/>
      <c r="BM301" s="75"/>
      <c r="BN301" s="75"/>
      <c r="BO301" s="75"/>
      <c r="BP301" s="74"/>
    </row>
    <row r="302" spans="55:81" ht="32.549999999999997" customHeight="1" x14ac:dyDescent="0.3">
      <c r="BC302" s="76" t="s">
        <v>0</v>
      </c>
      <c r="BD302" s="77" t="s">
        <v>85</v>
      </c>
      <c r="BE302" s="77" t="s">
        <v>86</v>
      </c>
      <c r="BF302" s="77" t="s">
        <v>87</v>
      </c>
      <c r="BG302" s="77" t="s">
        <v>88</v>
      </c>
      <c r="BH302" s="77" t="s">
        <v>89</v>
      </c>
      <c r="BI302" s="77" t="s">
        <v>90</v>
      </c>
      <c r="BJ302" s="77" t="s">
        <v>91</v>
      </c>
      <c r="BK302" s="77" t="s">
        <v>92</v>
      </c>
      <c r="BL302" s="77" t="s">
        <v>93</v>
      </c>
      <c r="BM302" s="77" t="s">
        <v>94</v>
      </c>
      <c r="BN302" s="77" t="s">
        <v>95</v>
      </c>
      <c r="BO302" s="77" t="s">
        <v>96</v>
      </c>
      <c r="BP302" s="77" t="s">
        <v>97</v>
      </c>
      <c r="BQ302" s="77" t="s">
        <v>98</v>
      </c>
      <c r="BR302" s="77" t="s">
        <v>99</v>
      </c>
      <c r="BS302" s="77" t="s">
        <v>100</v>
      </c>
      <c r="BT302" s="77" t="s">
        <v>101</v>
      </c>
      <c r="BU302" s="77" t="s">
        <v>102</v>
      </c>
      <c r="BV302" s="77" t="s">
        <v>103</v>
      </c>
      <c r="BW302" s="77" t="s">
        <v>104</v>
      </c>
      <c r="BX302" s="77" t="s">
        <v>105</v>
      </c>
      <c r="BY302" s="77" t="s">
        <v>106</v>
      </c>
      <c r="BZ302" s="77" t="s">
        <v>107</v>
      </c>
      <c r="CA302" s="77" t="s">
        <v>108</v>
      </c>
      <c r="CB302" s="77" t="s">
        <v>109</v>
      </c>
      <c r="CC302" s="77" t="s">
        <v>110</v>
      </c>
    </row>
    <row r="303" spans="55:81" ht="30" customHeight="1" x14ac:dyDescent="0.3">
      <c r="BC303" s="78" t="s">
        <v>111</v>
      </c>
      <c r="BD303" s="79">
        <f t="shared" ref="BD303:BE303" si="5">SUM(BD304,BD307)</f>
        <v>20904633</v>
      </c>
      <c r="BE303" s="79">
        <f t="shared" si="5"/>
        <v>19610217</v>
      </c>
      <c r="BF303" s="79">
        <f>SUM(BF304,BF307)</f>
        <v>19465331</v>
      </c>
      <c r="BG303" s="79">
        <f t="shared" ref="BG303:CC303" si="6">SUM(BG304,BG307)</f>
        <v>15411389</v>
      </c>
      <c r="BH303" s="79">
        <f t="shared" si="6"/>
        <v>15263937</v>
      </c>
      <c r="BI303" s="79">
        <f t="shared" si="6"/>
        <v>15242574</v>
      </c>
      <c r="BJ303" s="79">
        <f t="shared" si="6"/>
        <v>12279300</v>
      </c>
      <c r="BK303" s="79">
        <f t="shared" si="6"/>
        <v>14134273</v>
      </c>
      <c r="BL303" s="79">
        <f t="shared" si="6"/>
        <v>11643438</v>
      </c>
      <c r="BM303" s="79">
        <f t="shared" si="6"/>
        <v>11625874</v>
      </c>
      <c r="BN303" s="79">
        <f t="shared" si="6"/>
        <v>9831139</v>
      </c>
      <c r="BO303" s="79">
        <f t="shared" si="6"/>
        <v>12105914</v>
      </c>
      <c r="BP303" s="79">
        <f t="shared" si="6"/>
        <v>11831046</v>
      </c>
      <c r="BQ303" s="79">
        <f t="shared" si="6"/>
        <v>10279317</v>
      </c>
      <c r="BR303" s="79">
        <f t="shared" si="6"/>
        <v>10579498</v>
      </c>
      <c r="BS303" s="79">
        <f t="shared" si="6"/>
        <v>11368952</v>
      </c>
      <c r="BT303" s="79">
        <f t="shared" si="6"/>
        <v>11184845</v>
      </c>
      <c r="BU303" s="79">
        <f t="shared" si="6"/>
        <v>9849696</v>
      </c>
      <c r="BV303" s="79">
        <f t="shared" si="6"/>
        <v>11363963</v>
      </c>
      <c r="BW303" s="79">
        <f t="shared" si="6"/>
        <v>11351253</v>
      </c>
      <c r="BX303" s="79">
        <f t="shared" si="6"/>
        <v>13318988</v>
      </c>
      <c r="BY303" s="79">
        <f t="shared" si="6"/>
        <v>14665503</v>
      </c>
      <c r="BZ303" s="79">
        <f t="shared" si="6"/>
        <v>15020558</v>
      </c>
      <c r="CA303" s="79">
        <f t="shared" si="6"/>
        <v>16106741</v>
      </c>
      <c r="CB303" s="79">
        <f t="shared" si="6"/>
        <v>15862429</v>
      </c>
      <c r="CC303" s="79">
        <f t="shared" si="6"/>
        <v>15762574</v>
      </c>
    </row>
    <row r="304" spans="55:81" ht="25.05" customHeight="1" x14ac:dyDescent="0.3">
      <c r="BC304" s="80" t="s">
        <v>112</v>
      </c>
      <c r="BD304" s="81">
        <f>SUM(BD305:BD306)</f>
        <v>230758</v>
      </c>
      <c r="BE304" s="81">
        <f t="shared" ref="BE304" si="7">SUM(BE305:BE306)</f>
        <v>215239</v>
      </c>
      <c r="BF304" s="81">
        <f>SUM(BF305:BF306)</f>
        <v>224181</v>
      </c>
      <c r="BG304" s="81">
        <f t="shared" ref="BG304:CC304" si="8">SUM(BG305:BG306)</f>
        <v>214186</v>
      </c>
      <c r="BH304" s="81">
        <f t="shared" si="8"/>
        <v>0</v>
      </c>
      <c r="BI304" s="81">
        <f t="shared" si="8"/>
        <v>0</v>
      </c>
      <c r="BJ304" s="81">
        <f t="shared" si="8"/>
        <v>0</v>
      </c>
      <c r="BK304" s="81">
        <f t="shared" si="8"/>
        <v>2147796</v>
      </c>
      <c r="BL304" s="81">
        <f t="shared" si="8"/>
        <v>2133148</v>
      </c>
      <c r="BM304" s="81">
        <f t="shared" si="8"/>
        <v>1968173</v>
      </c>
      <c r="BN304" s="81">
        <f t="shared" si="8"/>
        <v>1854093</v>
      </c>
      <c r="BO304" s="81">
        <f t="shared" si="8"/>
        <v>3911395</v>
      </c>
      <c r="BP304" s="81">
        <f t="shared" si="8"/>
        <v>3663528</v>
      </c>
      <c r="BQ304" s="81">
        <f t="shared" si="8"/>
        <v>3966092</v>
      </c>
      <c r="BR304" s="81">
        <f t="shared" si="8"/>
        <v>3962185</v>
      </c>
      <c r="BS304" s="81">
        <f t="shared" si="8"/>
        <v>5638506</v>
      </c>
      <c r="BT304" s="81">
        <f t="shared" si="8"/>
        <v>5318676</v>
      </c>
      <c r="BU304" s="81">
        <f t="shared" si="8"/>
        <v>4941133</v>
      </c>
      <c r="BV304" s="81">
        <f t="shared" si="8"/>
        <v>5659174</v>
      </c>
      <c r="BW304" s="81">
        <f t="shared" si="8"/>
        <v>5663315</v>
      </c>
      <c r="BX304" s="81">
        <f t="shared" si="8"/>
        <v>7597898</v>
      </c>
      <c r="BY304" s="81">
        <f t="shared" si="8"/>
        <v>8903503</v>
      </c>
      <c r="BZ304" s="81">
        <f t="shared" si="8"/>
        <v>7915007</v>
      </c>
      <c r="CA304" s="81">
        <f t="shared" si="8"/>
        <v>8945446</v>
      </c>
      <c r="CB304" s="81">
        <f t="shared" si="8"/>
        <v>9372155</v>
      </c>
      <c r="CC304" s="81">
        <f t="shared" si="8"/>
        <v>9171742</v>
      </c>
    </row>
    <row r="305" spans="55:81" ht="20.100000000000001" customHeight="1" x14ac:dyDescent="0.3">
      <c r="BC305" s="56" t="s">
        <v>113</v>
      </c>
      <c r="BD305" s="82">
        <v>230758</v>
      </c>
      <c r="BE305" s="82">
        <v>215239</v>
      </c>
      <c r="BF305" s="82">
        <v>224181</v>
      </c>
      <c r="BG305" s="82">
        <v>214186</v>
      </c>
      <c r="BH305" s="82">
        <v>0</v>
      </c>
      <c r="BI305" s="82">
        <v>0</v>
      </c>
      <c r="BJ305" s="82">
        <v>0</v>
      </c>
      <c r="BK305" s="82">
        <v>2147796</v>
      </c>
      <c r="BL305" s="82">
        <v>2133148</v>
      </c>
      <c r="BM305" s="82">
        <v>1968173</v>
      </c>
      <c r="BN305" s="82">
        <v>1854093</v>
      </c>
      <c r="BO305" s="82">
        <v>3911139</v>
      </c>
      <c r="BP305" s="82">
        <v>3662763</v>
      </c>
      <c r="BQ305" s="82">
        <v>3964520</v>
      </c>
      <c r="BR305" s="82">
        <v>3959805</v>
      </c>
      <c r="BS305" s="82">
        <v>5577738</v>
      </c>
      <c r="BT305" s="82">
        <v>5259126</v>
      </c>
      <c r="BU305" s="82">
        <v>4882483</v>
      </c>
      <c r="BV305" s="82">
        <v>5601097</v>
      </c>
      <c r="BW305" s="82">
        <v>5605439</v>
      </c>
      <c r="BX305" s="82">
        <v>7523214</v>
      </c>
      <c r="BY305" s="82">
        <v>8819606</v>
      </c>
      <c r="BZ305" s="82">
        <v>7824706</v>
      </c>
      <c r="CA305" s="82">
        <v>8728334</v>
      </c>
      <c r="CB305" s="82">
        <v>8244066</v>
      </c>
      <c r="CC305" s="82">
        <v>8048277</v>
      </c>
    </row>
    <row r="306" spans="55:81" ht="20.100000000000001" customHeight="1" x14ac:dyDescent="0.3">
      <c r="BC306" s="56" t="s">
        <v>114</v>
      </c>
      <c r="BD306" s="15">
        <v>0</v>
      </c>
      <c r="BE306" s="82">
        <v>0</v>
      </c>
      <c r="BF306" s="82">
        <v>0</v>
      </c>
      <c r="BG306" s="82">
        <v>0</v>
      </c>
      <c r="BH306" s="82">
        <v>0</v>
      </c>
      <c r="BI306" s="82">
        <v>0</v>
      </c>
      <c r="BJ306" s="82">
        <v>0</v>
      </c>
      <c r="BK306" s="82">
        <v>0</v>
      </c>
      <c r="BL306" s="82">
        <v>0</v>
      </c>
      <c r="BM306" s="82">
        <v>0</v>
      </c>
      <c r="BN306" s="82">
        <v>0</v>
      </c>
      <c r="BO306" s="82">
        <v>256</v>
      </c>
      <c r="BP306" s="82">
        <v>765</v>
      </c>
      <c r="BQ306" s="82">
        <v>1572</v>
      </c>
      <c r="BR306" s="82">
        <v>2380</v>
      </c>
      <c r="BS306" s="82">
        <v>60768</v>
      </c>
      <c r="BT306" s="82">
        <v>59550</v>
      </c>
      <c r="BU306" s="82">
        <v>58650</v>
      </c>
      <c r="BV306" s="82">
        <v>58077</v>
      </c>
      <c r="BW306" s="82">
        <v>57876</v>
      </c>
      <c r="BX306" s="82">
        <v>74684</v>
      </c>
      <c r="BY306" s="82">
        <v>83897</v>
      </c>
      <c r="BZ306" s="82">
        <v>90301</v>
      </c>
      <c r="CA306" s="82">
        <v>217112</v>
      </c>
      <c r="CB306" s="82">
        <v>1128089</v>
      </c>
      <c r="CC306" s="82">
        <v>1123465</v>
      </c>
    </row>
    <row r="307" spans="55:81" ht="25.05" customHeight="1" x14ac:dyDescent="0.3">
      <c r="BC307" s="80" t="s">
        <v>115</v>
      </c>
      <c r="BD307" s="81">
        <v>20673875</v>
      </c>
      <c r="BE307" s="81">
        <v>19394978</v>
      </c>
      <c r="BF307" s="81">
        <v>19241150</v>
      </c>
      <c r="BG307" s="81">
        <v>15197203</v>
      </c>
      <c r="BH307" s="81">
        <v>15263937</v>
      </c>
      <c r="BI307" s="81">
        <v>15242574</v>
      </c>
      <c r="BJ307" s="81">
        <v>12279300</v>
      </c>
      <c r="BK307" s="81">
        <v>11986477</v>
      </c>
      <c r="BL307" s="81">
        <v>9510290</v>
      </c>
      <c r="BM307" s="81">
        <v>9657701</v>
      </c>
      <c r="BN307" s="81">
        <v>7977046</v>
      </c>
      <c r="BO307" s="81">
        <v>8194519</v>
      </c>
      <c r="BP307" s="81">
        <v>8167518</v>
      </c>
      <c r="BQ307" s="81">
        <v>6313225</v>
      </c>
      <c r="BR307" s="81">
        <v>6617313</v>
      </c>
      <c r="BS307" s="81">
        <v>5730446</v>
      </c>
      <c r="BT307" s="81">
        <v>5866169</v>
      </c>
      <c r="BU307" s="81">
        <v>4908563</v>
      </c>
      <c r="BV307" s="81">
        <v>5704789</v>
      </c>
      <c r="BW307" s="81">
        <v>5687938</v>
      </c>
      <c r="BX307" s="81">
        <v>5721090</v>
      </c>
      <c r="BY307" s="81">
        <v>5762000</v>
      </c>
      <c r="BZ307" s="81">
        <v>7105551</v>
      </c>
      <c r="CA307" s="81">
        <v>7161295</v>
      </c>
      <c r="CB307" s="81">
        <v>6490274</v>
      </c>
      <c r="CC307" s="81">
        <v>6590832</v>
      </c>
    </row>
    <row r="308" spans="55:81" ht="30" customHeight="1" x14ac:dyDescent="0.3">
      <c r="BC308" s="78" t="s">
        <v>116</v>
      </c>
      <c r="BD308" s="79">
        <f t="shared" ref="BD308" si="9">SUM(BD303,BD309:BD311)</f>
        <v>17854836</v>
      </c>
      <c r="BE308" s="79">
        <f>SUM(BE303,BE309:BE311)</f>
        <v>17791668</v>
      </c>
      <c r="BF308" s="79">
        <f>SUM(BF303,BF309:BF311)</f>
        <v>16795486</v>
      </c>
      <c r="BG308" s="79">
        <f t="shared" ref="BG308:CC308" si="10">SUM(BG303,BG309:BG311)</f>
        <v>13084174</v>
      </c>
      <c r="BH308" s="79">
        <f t="shared" si="10"/>
        <v>12228641</v>
      </c>
      <c r="BI308" s="79">
        <f t="shared" si="10"/>
        <v>10487487</v>
      </c>
      <c r="BJ308" s="79">
        <f t="shared" si="10"/>
        <v>9888557</v>
      </c>
      <c r="BK308" s="79">
        <f t="shared" si="10"/>
        <v>6882273</v>
      </c>
      <c r="BL308" s="79">
        <f t="shared" si="10"/>
        <v>8161556</v>
      </c>
      <c r="BM308" s="79">
        <f t="shared" si="10"/>
        <v>6662303</v>
      </c>
      <c r="BN308" s="79">
        <f t="shared" si="10"/>
        <v>7151624</v>
      </c>
      <c r="BO308" s="79">
        <f t="shared" si="10"/>
        <v>7601053</v>
      </c>
      <c r="BP308" s="79">
        <f t="shared" si="10"/>
        <v>7732080</v>
      </c>
      <c r="BQ308" s="79">
        <f t="shared" si="10"/>
        <v>6585650</v>
      </c>
      <c r="BR308" s="79">
        <f t="shared" si="10"/>
        <v>6648452</v>
      </c>
      <c r="BS308" s="79">
        <f t="shared" si="10"/>
        <v>5743437</v>
      </c>
      <c r="BT308" s="79">
        <f t="shared" si="10"/>
        <v>6545928</v>
      </c>
      <c r="BU308" s="79">
        <f t="shared" si="10"/>
        <v>6518064</v>
      </c>
      <c r="BV308" s="79">
        <f t="shared" si="10"/>
        <v>7247891</v>
      </c>
      <c r="BW308" s="79">
        <f t="shared" si="10"/>
        <v>6193351</v>
      </c>
      <c r="BX308" s="79">
        <f t="shared" si="10"/>
        <v>5030209</v>
      </c>
      <c r="BY308" s="79">
        <f t="shared" si="10"/>
        <v>5722818</v>
      </c>
      <c r="BZ308" s="79">
        <f t="shared" si="10"/>
        <v>6266168</v>
      </c>
      <c r="CA308" s="79">
        <f t="shared" si="10"/>
        <v>7303211</v>
      </c>
      <c r="CB308" s="79">
        <f t="shared" si="10"/>
        <v>8875704</v>
      </c>
      <c r="CC308" s="79">
        <f t="shared" si="10"/>
        <v>10316764</v>
      </c>
    </row>
    <row r="309" spans="55:81" ht="20.100000000000001" customHeight="1" x14ac:dyDescent="0.3">
      <c r="BC309" s="83" t="s">
        <v>117</v>
      </c>
      <c r="BD309" s="82">
        <v>-2162396</v>
      </c>
      <c r="BE309" s="82">
        <v>-1377560</v>
      </c>
      <c r="BF309" s="82">
        <v>-1901636</v>
      </c>
      <c r="BG309" s="82">
        <v>-1451684</v>
      </c>
      <c r="BH309" s="82">
        <v>-1757787</v>
      </c>
      <c r="BI309" s="82">
        <v>-3244030</v>
      </c>
      <c r="BJ309" s="82">
        <v>-1898224</v>
      </c>
      <c r="BK309" s="82">
        <v>-3660787</v>
      </c>
      <c r="BL309" s="82">
        <v>-1564249</v>
      </c>
      <c r="BM309" s="82">
        <v>-2177401</v>
      </c>
      <c r="BN309" s="82">
        <v>-1537482</v>
      </c>
      <c r="BO309" s="82">
        <v>-2355680</v>
      </c>
      <c r="BP309" s="82">
        <v>-2182819</v>
      </c>
      <c r="BQ309" s="82">
        <v>-1600178</v>
      </c>
      <c r="BR309" s="82">
        <v>-1440661</v>
      </c>
      <c r="BS309" s="82">
        <v>-1990712</v>
      </c>
      <c r="BT309" s="82">
        <v>-1867781</v>
      </c>
      <c r="BU309" s="82">
        <v>-1409372</v>
      </c>
      <c r="BV309" s="82">
        <v>-825208</v>
      </c>
      <c r="BW309" s="82">
        <v>-827784</v>
      </c>
      <c r="BX309" s="82">
        <v>-2661596</v>
      </c>
      <c r="BY309" s="82">
        <v>-3332411</v>
      </c>
      <c r="BZ309" s="82">
        <v>-1680397</v>
      </c>
      <c r="CA309" s="82">
        <v>-1420751</v>
      </c>
      <c r="CB309" s="82">
        <v>-971314</v>
      </c>
      <c r="CC309" s="82">
        <v>-795731</v>
      </c>
    </row>
    <row r="310" spans="55:81" ht="20.100000000000001" customHeight="1" x14ac:dyDescent="0.3">
      <c r="BC310" s="83" t="s">
        <v>118</v>
      </c>
      <c r="BD310" s="82">
        <v>-919713</v>
      </c>
      <c r="BE310" s="82">
        <v>-414962</v>
      </c>
      <c r="BF310" s="82">
        <v>-759702</v>
      </c>
      <c r="BG310" s="82">
        <v>-865359</v>
      </c>
      <c r="BH310" s="82">
        <v>-1277509</v>
      </c>
      <c r="BI310" s="82">
        <v>-1511057</v>
      </c>
      <c r="BJ310" s="82">
        <v>-492519</v>
      </c>
      <c r="BK310" s="82">
        <v>-3091303</v>
      </c>
      <c r="BL310" s="82">
        <v>-1431008</v>
      </c>
      <c r="BM310" s="82">
        <v>-2376087</v>
      </c>
      <c r="BN310" s="82">
        <v>-773982</v>
      </c>
      <c r="BO310" s="82">
        <v>-1812392</v>
      </c>
      <c r="BP310" s="82">
        <v>-1681785</v>
      </c>
      <c r="BQ310" s="82">
        <v>-1494006</v>
      </c>
      <c r="BR310" s="82">
        <v>-1878177</v>
      </c>
      <c r="BS310" s="82">
        <v>-2913708</v>
      </c>
      <c r="BT310" s="82">
        <v>-1924612</v>
      </c>
      <c r="BU310" s="82">
        <v>-1165861</v>
      </c>
      <c r="BV310" s="82">
        <v>-2077818</v>
      </c>
      <c r="BW310" s="82">
        <v>-3027479</v>
      </c>
      <c r="BX310" s="82">
        <v>-4336479</v>
      </c>
      <c r="BY310" s="82">
        <v>-2848692</v>
      </c>
      <c r="BZ310" s="82">
        <v>-4125063</v>
      </c>
      <c r="CA310" s="82">
        <v>-4098637</v>
      </c>
      <c r="CB310" s="82">
        <v>-2733920</v>
      </c>
      <c r="CC310" s="82">
        <v>-1644895</v>
      </c>
    </row>
    <row r="311" spans="55:81" ht="20.100000000000001" customHeight="1" thickBot="1" x14ac:dyDescent="0.35">
      <c r="BC311" s="84" t="s">
        <v>119</v>
      </c>
      <c r="BD311" s="85">
        <v>32312</v>
      </c>
      <c r="BE311" s="85">
        <v>-26027</v>
      </c>
      <c r="BF311" s="85">
        <v>-8507</v>
      </c>
      <c r="BG311" s="85">
        <v>-10172</v>
      </c>
      <c r="BH311" s="85">
        <v>0</v>
      </c>
      <c r="BI311" s="85">
        <v>0</v>
      </c>
      <c r="BJ311" s="85">
        <v>0</v>
      </c>
      <c r="BK311" s="85">
        <v>-499910</v>
      </c>
      <c r="BL311" s="85">
        <v>-486625</v>
      </c>
      <c r="BM311" s="85">
        <v>-410083</v>
      </c>
      <c r="BN311" s="85">
        <v>-368051</v>
      </c>
      <c r="BO311" s="85">
        <v>-336789</v>
      </c>
      <c r="BP311" s="85">
        <v>-234362</v>
      </c>
      <c r="BQ311" s="85">
        <v>-599483</v>
      </c>
      <c r="BR311" s="85">
        <v>-612208</v>
      </c>
      <c r="BS311" s="85">
        <v>-721095</v>
      </c>
      <c r="BT311" s="85">
        <v>-846524</v>
      </c>
      <c r="BU311" s="85">
        <v>-756399</v>
      </c>
      <c r="BV311" s="85">
        <v>-1213046</v>
      </c>
      <c r="BW311" s="85">
        <v>-1302639</v>
      </c>
      <c r="BX311" s="85">
        <v>-1290704</v>
      </c>
      <c r="BY311" s="85">
        <v>-2761582</v>
      </c>
      <c r="BZ311" s="85">
        <v>-2948930</v>
      </c>
      <c r="CA311" s="85">
        <v>-3284142</v>
      </c>
      <c r="CB311" s="85">
        <v>-3281491</v>
      </c>
      <c r="CC311" s="85">
        <v>-3005184</v>
      </c>
    </row>
    <row r="312" spans="55:81" ht="19.05" customHeight="1" x14ac:dyDescent="0.3">
      <c r="BC312" s="86" t="s">
        <v>120</v>
      </c>
      <c r="BD312" s="86"/>
      <c r="BE312" s="86"/>
      <c r="BF312" s="75"/>
      <c r="BG312" s="75"/>
      <c r="BH312" s="75"/>
      <c r="BI312" s="75"/>
      <c r="BJ312" s="75"/>
      <c r="BK312" s="75"/>
      <c r="BL312" s="75"/>
      <c r="BM312" s="75"/>
      <c r="BN312" s="75"/>
      <c r="BO312" s="75"/>
      <c r="BP312" s="74"/>
    </row>
    <row r="314" spans="55:81" ht="40.049999999999997" customHeight="1" x14ac:dyDescent="0.3">
      <c r="BC314" s="87" t="s">
        <v>121</v>
      </c>
      <c r="BD314" s="87"/>
      <c r="BE314" s="87"/>
      <c r="BF314" s="87"/>
      <c r="BG314" s="87"/>
      <c r="BH314" s="87"/>
      <c r="BI314" s="87"/>
      <c r="BJ314" s="87"/>
      <c r="BK314" s="87"/>
      <c r="BL314" s="87"/>
      <c r="BM314" s="87"/>
      <c r="BN314" s="87"/>
      <c r="BO314" s="87"/>
      <c r="BP314" s="87"/>
      <c r="BQ314" s="87"/>
      <c r="BR314" s="87"/>
      <c r="BS314" s="87"/>
      <c r="BT314" s="87"/>
      <c r="BU314" s="87"/>
      <c r="BV314" s="87"/>
      <c r="BW314" s="87"/>
      <c r="BX314" s="87"/>
      <c r="BY314" s="87"/>
      <c r="BZ314" s="87"/>
      <c r="CA314" s="87"/>
      <c r="CB314" s="87"/>
      <c r="CC314" s="87"/>
    </row>
    <row r="315" spans="55:81" ht="19.05" customHeight="1" x14ac:dyDescent="0.3">
      <c r="BC315" s="88" t="s">
        <v>1</v>
      </c>
      <c r="BD315" s="75"/>
      <c r="BE315" s="75"/>
      <c r="BF315" s="75"/>
      <c r="BG315" s="75"/>
      <c r="BH315" s="75"/>
      <c r="BI315" s="75"/>
      <c r="BJ315" s="75"/>
      <c r="BK315" s="75"/>
      <c r="BL315" s="75"/>
      <c r="BM315" s="75"/>
      <c r="BN315" s="75"/>
      <c r="BO315" s="75"/>
      <c r="BP315" s="74"/>
    </row>
    <row r="316" spans="55:81" ht="35.1" customHeight="1" x14ac:dyDescent="0.3">
      <c r="BC316" s="76" t="s">
        <v>0</v>
      </c>
      <c r="BD316" s="77" t="s">
        <v>85</v>
      </c>
      <c r="BE316" s="77" t="s">
        <v>86</v>
      </c>
      <c r="BF316" s="77" t="s">
        <v>122</v>
      </c>
      <c r="BG316" s="77" t="s">
        <v>123</v>
      </c>
      <c r="BH316" s="77" t="s">
        <v>89</v>
      </c>
      <c r="BI316" s="77" t="s">
        <v>90</v>
      </c>
      <c r="BJ316" s="77" t="s">
        <v>124</v>
      </c>
      <c r="BK316" s="77" t="s">
        <v>125</v>
      </c>
      <c r="BL316" s="77" t="s">
        <v>93</v>
      </c>
      <c r="BM316" s="77" t="s">
        <v>94</v>
      </c>
      <c r="BN316" s="77" t="s">
        <v>126</v>
      </c>
      <c r="BO316" s="77" t="s">
        <v>127</v>
      </c>
      <c r="BP316" s="77" t="s">
        <v>97</v>
      </c>
      <c r="BQ316" s="77" t="s">
        <v>98</v>
      </c>
      <c r="BR316" s="77" t="s">
        <v>128</v>
      </c>
      <c r="BS316" s="77" t="s">
        <v>129</v>
      </c>
      <c r="BT316" s="77" t="s">
        <v>101</v>
      </c>
      <c r="BU316" s="77" t="s">
        <v>102</v>
      </c>
      <c r="BV316" s="77" t="s">
        <v>130</v>
      </c>
      <c r="BW316" s="77" t="s">
        <v>131</v>
      </c>
      <c r="BX316" s="77" t="s">
        <v>105</v>
      </c>
      <c r="BY316" s="77" t="s">
        <v>106</v>
      </c>
      <c r="BZ316" s="77" t="s">
        <v>132</v>
      </c>
      <c r="CA316" s="77" t="s">
        <v>133</v>
      </c>
      <c r="CB316" s="77" t="s">
        <v>109</v>
      </c>
      <c r="CC316" s="77" t="s">
        <v>110</v>
      </c>
    </row>
    <row r="317" spans="55:81" ht="30" customHeight="1" x14ac:dyDescent="0.3">
      <c r="BC317" s="78" t="s">
        <v>111</v>
      </c>
      <c r="BD317" s="79">
        <f>SUM(BD318,BD321)</f>
        <v>14472946</v>
      </c>
      <c r="BE317" s="79">
        <f>SUM(BE318,BE321)</f>
        <v>14982925</v>
      </c>
      <c r="BF317" s="79">
        <f>SUM(BF318,BF321)</f>
        <v>14892088</v>
      </c>
      <c r="BG317" s="79">
        <f t="shared" ref="BG317:CC317" si="11">SUM(BG318,BG321)</f>
        <v>12378020</v>
      </c>
      <c r="BH317" s="79">
        <f t="shared" si="11"/>
        <v>12333041</v>
      </c>
      <c r="BI317" s="79">
        <f t="shared" si="11"/>
        <v>12327207</v>
      </c>
      <c r="BJ317" s="79">
        <f t="shared" si="11"/>
        <v>10037621</v>
      </c>
      <c r="BK317" s="79">
        <f t="shared" si="11"/>
        <v>9951674</v>
      </c>
      <c r="BL317" s="79">
        <f t="shared" si="11"/>
        <v>7381071</v>
      </c>
      <c r="BM317" s="79">
        <f t="shared" si="11"/>
        <v>7531748</v>
      </c>
      <c r="BN317" s="79">
        <f t="shared" si="11"/>
        <v>5887622</v>
      </c>
      <c r="BO317" s="79">
        <f t="shared" si="11"/>
        <v>6099168</v>
      </c>
      <c r="BP317" s="79">
        <f t="shared" si="11"/>
        <v>6079600</v>
      </c>
      <c r="BQ317" s="79">
        <f t="shared" si="11"/>
        <v>4224247</v>
      </c>
      <c r="BR317" s="79">
        <f t="shared" si="11"/>
        <v>4575998</v>
      </c>
      <c r="BS317" s="79">
        <f t="shared" si="11"/>
        <v>4707524</v>
      </c>
      <c r="BT317" s="79">
        <f t="shared" si="11"/>
        <v>4795287</v>
      </c>
      <c r="BU317" s="79">
        <f t="shared" si="11"/>
        <v>3872875</v>
      </c>
      <c r="BV317" s="79">
        <f t="shared" si="11"/>
        <v>4247161</v>
      </c>
      <c r="BW317" s="79">
        <f t="shared" si="11"/>
        <v>4286100</v>
      </c>
      <c r="BX317" s="79">
        <f t="shared" si="11"/>
        <v>4322546</v>
      </c>
      <c r="BY317" s="79">
        <f t="shared" si="11"/>
        <v>4421160</v>
      </c>
      <c r="BZ317" s="79">
        <f t="shared" si="11"/>
        <v>5097240</v>
      </c>
      <c r="CA317" s="79">
        <f t="shared" si="11"/>
        <v>5148058</v>
      </c>
      <c r="CB317" s="79">
        <f t="shared" si="11"/>
        <v>5210787</v>
      </c>
      <c r="CC317" s="79">
        <f t="shared" si="11"/>
        <v>5253208</v>
      </c>
    </row>
    <row r="318" spans="55:81" ht="25.05" customHeight="1" x14ac:dyDescent="0.3">
      <c r="BC318" s="80" t="s">
        <v>112</v>
      </c>
      <c r="BD318" s="81">
        <f>SUM(BD319:BD320)</f>
        <v>15610</v>
      </c>
      <c r="BE318" s="81">
        <f t="shared" ref="BE318" si="12">SUM(BE319:BE320)</f>
        <v>0</v>
      </c>
      <c r="BF318" s="81">
        <f>SUM(BF319:BF320)</f>
        <v>0</v>
      </c>
      <c r="BG318" s="81">
        <f>SUM(BG319:BG320)</f>
        <v>0</v>
      </c>
      <c r="BH318" s="81">
        <f t="shared" ref="BH318:CC318" si="13">SUM(BH319:BH320)</f>
        <v>0</v>
      </c>
      <c r="BI318" s="81">
        <f t="shared" si="13"/>
        <v>0</v>
      </c>
      <c r="BJ318" s="81">
        <f t="shared" si="13"/>
        <v>0</v>
      </c>
      <c r="BK318" s="81">
        <f t="shared" si="13"/>
        <v>0</v>
      </c>
      <c r="BL318" s="81">
        <f t="shared" si="13"/>
        <v>0</v>
      </c>
      <c r="BM318" s="81">
        <f t="shared" si="13"/>
        <v>0</v>
      </c>
      <c r="BN318" s="81">
        <f t="shared" si="13"/>
        <v>0</v>
      </c>
      <c r="BO318" s="81">
        <f t="shared" si="13"/>
        <v>256</v>
      </c>
      <c r="BP318" s="81">
        <f t="shared" si="13"/>
        <v>765</v>
      </c>
      <c r="BQ318" s="81">
        <f t="shared" si="13"/>
        <v>1573</v>
      </c>
      <c r="BR318" s="81">
        <f t="shared" si="13"/>
        <v>2380</v>
      </c>
      <c r="BS318" s="81">
        <f t="shared" si="13"/>
        <v>3188</v>
      </c>
      <c r="BT318" s="81">
        <f t="shared" si="13"/>
        <v>3996</v>
      </c>
      <c r="BU318" s="81">
        <f t="shared" si="13"/>
        <v>4819</v>
      </c>
      <c r="BV318" s="81">
        <f t="shared" si="13"/>
        <v>5647</v>
      </c>
      <c r="BW318" s="81">
        <f t="shared" si="13"/>
        <v>6488</v>
      </c>
      <c r="BX318" s="81">
        <f t="shared" si="13"/>
        <v>7330</v>
      </c>
      <c r="BY318" s="81">
        <f t="shared" si="13"/>
        <v>23629</v>
      </c>
      <c r="BZ318" s="81">
        <f t="shared" si="13"/>
        <v>20783</v>
      </c>
      <c r="CA318" s="81">
        <f t="shared" si="13"/>
        <v>26824</v>
      </c>
      <c r="CB318" s="81">
        <f t="shared" si="13"/>
        <v>26833</v>
      </c>
      <c r="CC318" s="81">
        <f t="shared" si="13"/>
        <v>43047</v>
      </c>
    </row>
    <row r="319" spans="55:81" ht="20.100000000000001" customHeight="1" x14ac:dyDescent="0.3">
      <c r="BC319" s="56" t="s">
        <v>113</v>
      </c>
      <c r="BD319" s="82">
        <v>15610</v>
      </c>
      <c r="BE319" s="82">
        <v>0</v>
      </c>
      <c r="BF319" s="82">
        <v>0</v>
      </c>
      <c r="BG319" s="82">
        <v>0</v>
      </c>
      <c r="BH319" s="82">
        <v>0</v>
      </c>
      <c r="BI319" s="82">
        <v>0</v>
      </c>
      <c r="BJ319" s="82">
        <v>0</v>
      </c>
      <c r="BK319" s="82">
        <v>0</v>
      </c>
      <c r="BL319" s="82">
        <v>0</v>
      </c>
      <c r="BM319" s="82">
        <v>0</v>
      </c>
      <c r="BN319" s="82">
        <v>0</v>
      </c>
      <c r="BO319" s="82">
        <v>0</v>
      </c>
      <c r="BP319" s="82">
        <v>0</v>
      </c>
      <c r="BQ319" s="82">
        <v>0</v>
      </c>
      <c r="BR319" s="82">
        <v>0</v>
      </c>
      <c r="BS319" s="82">
        <v>0</v>
      </c>
      <c r="BT319" s="82">
        <v>0</v>
      </c>
      <c r="BU319" s="82">
        <v>0</v>
      </c>
      <c r="BV319" s="82">
        <v>0</v>
      </c>
      <c r="BW319" s="82">
        <v>0</v>
      </c>
      <c r="BX319" s="82">
        <v>0</v>
      </c>
      <c r="BY319" s="82">
        <v>15454</v>
      </c>
      <c r="BZ319" s="82">
        <v>11725</v>
      </c>
      <c r="CA319" s="82">
        <v>16112</v>
      </c>
      <c r="CB319" s="82">
        <v>12934</v>
      </c>
      <c r="CC319" s="82">
        <v>25961</v>
      </c>
    </row>
    <row r="320" spans="55:81" ht="20.100000000000001" customHeight="1" x14ac:dyDescent="0.3">
      <c r="BC320" s="56" t="s">
        <v>114</v>
      </c>
      <c r="BD320" s="15">
        <v>0</v>
      </c>
      <c r="BE320" s="82">
        <v>0</v>
      </c>
      <c r="BF320" s="82">
        <v>0</v>
      </c>
      <c r="BG320" s="82">
        <v>0</v>
      </c>
      <c r="BH320" s="82">
        <v>0</v>
      </c>
      <c r="BI320" s="82">
        <v>0</v>
      </c>
      <c r="BJ320" s="82">
        <v>0</v>
      </c>
      <c r="BK320" s="82">
        <v>0</v>
      </c>
      <c r="BL320" s="82">
        <v>0</v>
      </c>
      <c r="BM320" s="82">
        <v>0</v>
      </c>
      <c r="BN320" s="82">
        <v>0</v>
      </c>
      <c r="BO320" s="82">
        <v>256</v>
      </c>
      <c r="BP320" s="82">
        <v>765</v>
      </c>
      <c r="BQ320" s="82">
        <v>1573</v>
      </c>
      <c r="BR320" s="82">
        <v>2380</v>
      </c>
      <c r="BS320" s="82">
        <v>3188</v>
      </c>
      <c r="BT320" s="82">
        <v>3996</v>
      </c>
      <c r="BU320" s="82">
        <v>4819</v>
      </c>
      <c r="BV320" s="82">
        <v>5647</v>
      </c>
      <c r="BW320" s="82">
        <v>6488</v>
      </c>
      <c r="BX320" s="82">
        <v>7330</v>
      </c>
      <c r="BY320" s="82">
        <v>8175</v>
      </c>
      <c r="BZ320" s="82">
        <v>9058</v>
      </c>
      <c r="CA320" s="82">
        <v>10712</v>
      </c>
      <c r="CB320" s="82">
        <v>13899</v>
      </c>
      <c r="CC320" s="82">
        <v>17086</v>
      </c>
    </row>
    <row r="321" spans="55:81" ht="25.05" customHeight="1" x14ac:dyDescent="0.3">
      <c r="BC321" s="80" t="s">
        <v>115</v>
      </c>
      <c r="BD321" s="81">
        <v>14457336</v>
      </c>
      <c r="BE321" s="81">
        <v>14982925</v>
      </c>
      <c r="BF321" s="81">
        <v>14892088</v>
      </c>
      <c r="BG321" s="81">
        <v>12378020</v>
      </c>
      <c r="BH321" s="81">
        <v>12333041</v>
      </c>
      <c r="BI321" s="81">
        <v>12327207</v>
      </c>
      <c r="BJ321" s="81">
        <v>10037621</v>
      </c>
      <c r="BK321" s="81">
        <v>9951674</v>
      </c>
      <c r="BL321" s="81">
        <v>7381071</v>
      </c>
      <c r="BM321" s="81">
        <v>7531748</v>
      </c>
      <c r="BN321" s="81">
        <v>5887622</v>
      </c>
      <c r="BO321" s="81">
        <v>6098912</v>
      </c>
      <c r="BP321" s="81">
        <v>6078835</v>
      </c>
      <c r="BQ321" s="81">
        <v>4222674</v>
      </c>
      <c r="BR321" s="81">
        <v>4573618</v>
      </c>
      <c r="BS321" s="81">
        <v>4704336</v>
      </c>
      <c r="BT321" s="81">
        <v>4791291</v>
      </c>
      <c r="BU321" s="81">
        <v>3868056</v>
      </c>
      <c r="BV321" s="81">
        <v>4241514</v>
      </c>
      <c r="BW321" s="81">
        <v>4279612</v>
      </c>
      <c r="BX321" s="81">
        <v>4315216</v>
      </c>
      <c r="BY321" s="81">
        <v>4397531</v>
      </c>
      <c r="BZ321" s="81">
        <v>5076457</v>
      </c>
      <c r="CA321" s="81">
        <v>5121234</v>
      </c>
      <c r="CB321" s="81">
        <v>5183954</v>
      </c>
      <c r="CC321" s="81">
        <v>5210161</v>
      </c>
    </row>
    <row r="322" spans="55:81" ht="30" customHeight="1" x14ac:dyDescent="0.3">
      <c r="BC322" s="78" t="s">
        <v>116</v>
      </c>
      <c r="BD322" s="79">
        <f t="shared" ref="BD322:CB322" si="14">SUM(BD317,BD323:BD325)</f>
        <v>13586109</v>
      </c>
      <c r="BE322" s="79">
        <f t="shared" si="14"/>
        <v>14541556</v>
      </c>
      <c r="BF322" s="79">
        <f t="shared" si="14"/>
        <v>13624081</v>
      </c>
      <c r="BG322" s="79">
        <f t="shared" si="14"/>
        <v>11605248</v>
      </c>
      <c r="BH322" s="79">
        <f t="shared" si="14"/>
        <v>10640657</v>
      </c>
      <c r="BI322" s="79">
        <f t="shared" si="14"/>
        <v>10110766</v>
      </c>
      <c r="BJ322" s="79">
        <f t="shared" si="14"/>
        <v>8922755</v>
      </c>
      <c r="BK322" s="79">
        <f t="shared" si="14"/>
        <v>7319700</v>
      </c>
      <c r="BL322" s="79">
        <f t="shared" si="14"/>
        <v>6661763</v>
      </c>
      <c r="BM322" s="79">
        <f t="shared" si="14"/>
        <v>5862468</v>
      </c>
      <c r="BN322" s="79">
        <f t="shared" si="14"/>
        <v>5436874</v>
      </c>
      <c r="BO322" s="79">
        <f t="shared" si="14"/>
        <v>4868012</v>
      </c>
      <c r="BP322" s="79">
        <f t="shared" si="14"/>
        <v>4507664</v>
      </c>
      <c r="BQ322" s="79">
        <f t="shared" si="14"/>
        <v>3783140</v>
      </c>
      <c r="BR322" s="79">
        <f t="shared" si="14"/>
        <v>3854529</v>
      </c>
      <c r="BS322" s="79">
        <f t="shared" si="14"/>
        <v>3221079</v>
      </c>
      <c r="BT322" s="79">
        <f t="shared" si="14"/>
        <v>3418355</v>
      </c>
      <c r="BU322" s="79">
        <f t="shared" si="14"/>
        <v>3523808</v>
      </c>
      <c r="BV322" s="79">
        <f t="shared" si="14"/>
        <v>3637099</v>
      </c>
      <c r="BW322" s="79">
        <f t="shared" si="14"/>
        <v>2885339</v>
      </c>
      <c r="BX322" s="79">
        <f t="shared" si="14"/>
        <v>2274360</v>
      </c>
      <c r="BY322" s="79">
        <f t="shared" si="14"/>
        <v>2154975</v>
      </c>
      <c r="BZ322" s="79">
        <f t="shared" si="14"/>
        <v>1861705</v>
      </c>
      <c r="CA322" s="79">
        <f t="shared" si="14"/>
        <v>1876452</v>
      </c>
      <c r="CB322" s="79">
        <f t="shared" si="14"/>
        <v>3321822</v>
      </c>
      <c r="CC322" s="79">
        <f>SUM(CC317,CC323:CC325)</f>
        <v>4033641</v>
      </c>
    </row>
    <row r="323" spans="55:81" ht="20.100000000000001" customHeight="1" x14ac:dyDescent="0.3">
      <c r="BC323" s="83" t="s">
        <v>117</v>
      </c>
      <c r="BD323" s="82">
        <v>-659587</v>
      </c>
      <c r="BE323" s="82">
        <v>-438376</v>
      </c>
      <c r="BF323" s="82">
        <v>-918869</v>
      </c>
      <c r="BG323" s="82">
        <v>-572790</v>
      </c>
      <c r="BH323" s="82">
        <v>-1112412</v>
      </c>
      <c r="BI323" s="82">
        <v>-1581388</v>
      </c>
      <c r="BJ323" s="82">
        <v>-951779</v>
      </c>
      <c r="BK323" s="82">
        <v>-942081</v>
      </c>
      <c r="BL323" s="82">
        <v>-610450</v>
      </c>
      <c r="BM323" s="82">
        <v>-1234159</v>
      </c>
      <c r="BN323" s="82">
        <v>-447967</v>
      </c>
      <c r="BO323" s="82">
        <v>-983161</v>
      </c>
      <c r="BP323" s="82">
        <v>-899048</v>
      </c>
      <c r="BQ323" s="82">
        <v>-440104</v>
      </c>
      <c r="BR323" s="82">
        <v>-440700</v>
      </c>
      <c r="BS323" s="82">
        <v>-571799</v>
      </c>
      <c r="BT323" s="82">
        <v>-788847</v>
      </c>
      <c r="BU323" s="82">
        <v>-346463</v>
      </c>
      <c r="BV323" s="82">
        <v>-198694</v>
      </c>
      <c r="BW323" s="82">
        <v>-204127</v>
      </c>
      <c r="BX323" s="82">
        <v>-580741</v>
      </c>
      <c r="BY323" s="82">
        <v>-691380</v>
      </c>
      <c r="BZ323" s="82">
        <v>-659045</v>
      </c>
      <c r="CA323" s="82">
        <v>-819642</v>
      </c>
      <c r="CB323" s="82">
        <v>-408447</v>
      </c>
      <c r="CC323" s="82">
        <v>-292589</v>
      </c>
    </row>
    <row r="324" spans="55:81" ht="20.100000000000001" customHeight="1" x14ac:dyDescent="0.3">
      <c r="BC324" s="83" t="s">
        <v>118</v>
      </c>
      <c r="BD324" s="82">
        <v>-282462</v>
      </c>
      <c r="BE324" s="82">
        <v>-2993</v>
      </c>
      <c r="BF324" s="82">
        <v>-349138</v>
      </c>
      <c r="BG324" s="82">
        <v>-199982</v>
      </c>
      <c r="BH324" s="82">
        <v>-579972</v>
      </c>
      <c r="BI324" s="82">
        <v>-635053</v>
      </c>
      <c r="BJ324" s="82">
        <v>-163087</v>
      </c>
      <c r="BK324" s="82">
        <v>-1689893</v>
      </c>
      <c r="BL324" s="82">
        <v>-108858</v>
      </c>
      <c r="BM324" s="82">
        <v>-435121</v>
      </c>
      <c r="BN324" s="82">
        <v>-2781</v>
      </c>
      <c r="BO324" s="82">
        <v>-247995</v>
      </c>
      <c r="BP324" s="82">
        <v>-672888</v>
      </c>
      <c r="BQ324" s="82">
        <v>-1003</v>
      </c>
      <c r="BR324" s="82">
        <v>-280769</v>
      </c>
      <c r="BS324" s="82">
        <v>-914646</v>
      </c>
      <c r="BT324" s="82">
        <v>-588085</v>
      </c>
      <c r="BU324" s="82">
        <v>-2604</v>
      </c>
      <c r="BV324" s="82">
        <v>-411368</v>
      </c>
      <c r="BW324" s="82">
        <v>-1196634</v>
      </c>
      <c r="BX324" s="82">
        <v>-1467445</v>
      </c>
      <c r="BY324" s="82">
        <v>-1574805</v>
      </c>
      <c r="BZ324" s="82">
        <v>-2576490</v>
      </c>
      <c r="CA324" s="82">
        <v>-2451964</v>
      </c>
      <c r="CB324" s="82">
        <v>-1480518</v>
      </c>
      <c r="CC324" s="82">
        <v>-926978</v>
      </c>
    </row>
    <row r="325" spans="55:81" ht="20.100000000000001" customHeight="1" thickBot="1" x14ac:dyDescent="0.35">
      <c r="BC325" s="84" t="s">
        <v>134</v>
      </c>
      <c r="BD325" s="85">
        <v>55212</v>
      </c>
      <c r="BE325" s="85">
        <v>0</v>
      </c>
      <c r="BF325" s="85">
        <v>0</v>
      </c>
      <c r="BG325" s="85">
        <v>0</v>
      </c>
      <c r="BH325" s="85">
        <v>0</v>
      </c>
      <c r="BI325" s="85">
        <v>0</v>
      </c>
      <c r="BJ325" s="85">
        <v>0</v>
      </c>
      <c r="BK325" s="85">
        <v>0</v>
      </c>
      <c r="BL325" s="85">
        <v>0</v>
      </c>
      <c r="BM325" s="85">
        <v>0</v>
      </c>
      <c r="BN325" s="85">
        <v>0</v>
      </c>
      <c r="BO325" s="85">
        <v>0</v>
      </c>
      <c r="BP325" s="85">
        <v>0</v>
      </c>
      <c r="BQ325" s="85">
        <v>0</v>
      </c>
      <c r="BR325" s="85"/>
      <c r="BS325" s="85">
        <v>0</v>
      </c>
      <c r="BT325" s="85">
        <v>0</v>
      </c>
      <c r="BU325" s="85">
        <v>0</v>
      </c>
      <c r="BV325" s="85">
        <v>0</v>
      </c>
      <c r="BW325" s="85">
        <v>0</v>
      </c>
      <c r="BX325" s="85">
        <v>0</v>
      </c>
      <c r="BY325" s="85">
        <v>0</v>
      </c>
      <c r="BZ325" s="85">
        <v>0</v>
      </c>
      <c r="CA325" s="85">
        <v>0</v>
      </c>
      <c r="CB325" s="85">
        <v>0</v>
      </c>
      <c r="CC325" s="85">
        <v>0</v>
      </c>
    </row>
    <row r="328" spans="55:81" ht="40.049999999999997" customHeight="1" x14ac:dyDescent="0.3">
      <c r="BC328" s="87" t="s">
        <v>135</v>
      </c>
      <c r="BD328" s="87"/>
      <c r="BE328" s="87"/>
      <c r="BF328" s="87"/>
      <c r="BG328" s="87"/>
      <c r="BH328" s="87"/>
      <c r="BI328" s="87"/>
      <c r="BJ328" s="87"/>
      <c r="BK328" s="87"/>
      <c r="BL328" s="87"/>
      <c r="BM328" s="87"/>
      <c r="BN328" s="87"/>
      <c r="BO328" s="87"/>
      <c r="BP328" s="87"/>
      <c r="BQ328" s="87"/>
      <c r="BR328" s="87"/>
      <c r="BS328" s="87"/>
      <c r="BT328" s="87"/>
      <c r="BU328" s="87"/>
      <c r="BV328" s="87"/>
      <c r="BW328" s="87"/>
      <c r="BX328" s="87"/>
      <c r="BY328" s="87"/>
      <c r="BZ328" s="87"/>
      <c r="CA328" s="87"/>
      <c r="CB328" s="87"/>
      <c r="CC328" s="87"/>
    </row>
    <row r="329" spans="55:81" ht="19.05" customHeight="1" x14ac:dyDescent="0.3">
      <c r="BC329" s="88" t="s">
        <v>1</v>
      </c>
      <c r="BD329" s="75"/>
      <c r="BE329" s="75"/>
      <c r="BF329" s="75"/>
      <c r="BG329" s="75"/>
      <c r="BH329" s="75"/>
      <c r="BI329" s="75"/>
      <c r="BJ329" s="75"/>
      <c r="BK329" s="75"/>
      <c r="BL329" s="75"/>
      <c r="BM329" s="75"/>
      <c r="BN329" s="75"/>
      <c r="BO329" s="75"/>
      <c r="BP329" s="74"/>
    </row>
    <row r="330" spans="55:81" ht="35.1" customHeight="1" x14ac:dyDescent="0.3">
      <c r="BC330" s="76" t="s">
        <v>0</v>
      </c>
      <c r="BD330" s="77" t="s">
        <v>85</v>
      </c>
      <c r="BE330" s="77" t="s">
        <v>86</v>
      </c>
      <c r="BF330" s="77" t="s">
        <v>122</v>
      </c>
      <c r="BG330" s="77" t="s">
        <v>123</v>
      </c>
      <c r="BH330" s="77" t="s">
        <v>89</v>
      </c>
      <c r="BI330" s="77" t="s">
        <v>90</v>
      </c>
      <c r="BJ330" s="77" t="s">
        <v>124</v>
      </c>
      <c r="BK330" s="77" t="s">
        <v>125</v>
      </c>
      <c r="BL330" s="77" t="s">
        <v>93</v>
      </c>
      <c r="BM330" s="77" t="s">
        <v>94</v>
      </c>
      <c r="BN330" s="77" t="s">
        <v>126</v>
      </c>
      <c r="BO330" s="77" t="s">
        <v>127</v>
      </c>
      <c r="BP330" s="77" t="s">
        <v>97</v>
      </c>
      <c r="BQ330" s="77" t="s">
        <v>98</v>
      </c>
      <c r="BR330" s="77" t="s">
        <v>128</v>
      </c>
      <c r="BS330" s="77" t="s">
        <v>129</v>
      </c>
      <c r="BT330" s="77" t="s">
        <v>101</v>
      </c>
      <c r="BU330" s="77" t="s">
        <v>102</v>
      </c>
      <c r="BV330" s="77" t="s">
        <v>130</v>
      </c>
      <c r="BW330" s="77" t="s">
        <v>131</v>
      </c>
      <c r="BX330" s="77" t="s">
        <v>105</v>
      </c>
      <c r="BY330" s="77" t="s">
        <v>106</v>
      </c>
      <c r="BZ330" s="77" t="s">
        <v>132</v>
      </c>
      <c r="CA330" s="77" t="s">
        <v>133</v>
      </c>
      <c r="CB330" s="77" t="s">
        <v>109</v>
      </c>
      <c r="CC330" s="77" t="s">
        <v>110</v>
      </c>
    </row>
    <row r="331" spans="55:81" ht="30" customHeight="1" x14ac:dyDescent="0.3">
      <c r="BC331" s="78" t="s">
        <v>111</v>
      </c>
      <c r="BD331" s="79">
        <f>SUM(BD332,BD335)</f>
        <v>5283769</v>
      </c>
      <c r="BE331" s="79">
        <f>SUM(BE332,BE335)</f>
        <v>3190730</v>
      </c>
      <c r="BF331" s="79">
        <f>SUM(BF332,BF335)</f>
        <v>3155368</v>
      </c>
      <c r="BG331" s="79">
        <f t="shared" ref="BG331:CC331" si="15">SUM(BG332,BG335)</f>
        <v>1920597</v>
      </c>
      <c r="BH331" s="79">
        <f t="shared" si="15"/>
        <v>1689097</v>
      </c>
      <c r="BI331" s="79">
        <f t="shared" si="15"/>
        <v>1692935</v>
      </c>
      <c r="BJ331" s="79">
        <f t="shared" si="15"/>
        <v>1031924</v>
      </c>
      <c r="BK331" s="79">
        <f t="shared" si="15"/>
        <v>3200809</v>
      </c>
      <c r="BL331" s="79">
        <f t="shared" si="15"/>
        <v>3156086</v>
      </c>
      <c r="BM331" s="79">
        <f t="shared" si="15"/>
        <v>3014062</v>
      </c>
      <c r="BN331" s="79">
        <f t="shared" si="15"/>
        <v>2868093</v>
      </c>
      <c r="BO331" s="79">
        <f t="shared" si="15"/>
        <v>4954690</v>
      </c>
      <c r="BP331" s="79">
        <f t="shared" si="15"/>
        <v>4672506</v>
      </c>
      <c r="BQ331" s="79">
        <f t="shared" si="15"/>
        <v>5001500</v>
      </c>
      <c r="BR331" s="79">
        <f t="shared" si="15"/>
        <v>4959066</v>
      </c>
      <c r="BS331" s="79">
        <f t="shared" si="15"/>
        <v>5577738</v>
      </c>
      <c r="BT331" s="79">
        <f t="shared" si="15"/>
        <v>5259126</v>
      </c>
      <c r="BU331" s="79">
        <f t="shared" si="15"/>
        <v>4882483</v>
      </c>
      <c r="BV331" s="79">
        <f t="shared" si="15"/>
        <v>6029460</v>
      </c>
      <c r="BW331" s="79">
        <f t="shared" si="15"/>
        <v>6013281</v>
      </c>
      <c r="BX331" s="79">
        <f t="shared" si="15"/>
        <v>7931930</v>
      </c>
      <c r="BY331" s="79">
        <f t="shared" si="15"/>
        <v>9201571</v>
      </c>
      <c r="BZ331" s="79">
        <f t="shared" si="15"/>
        <v>8885711</v>
      </c>
      <c r="CA331" s="79">
        <f t="shared" si="15"/>
        <v>9948859</v>
      </c>
      <c r="CB331" s="79">
        <f t="shared" si="15"/>
        <v>9564288</v>
      </c>
      <c r="CC331" s="79">
        <f t="shared" si="15"/>
        <v>9418618</v>
      </c>
    </row>
    <row r="332" spans="55:81" ht="25.05" customHeight="1" x14ac:dyDescent="0.3">
      <c r="BC332" s="80" t="s">
        <v>112</v>
      </c>
      <c r="BD332" s="81">
        <f>SUM(BD333:BD334)</f>
        <v>215148</v>
      </c>
      <c r="BE332" s="81">
        <f t="shared" ref="BE332" si="16">SUM(BE333:BE334)</f>
        <v>215539</v>
      </c>
      <c r="BF332" s="81">
        <f>SUM(BF333:BF334)</f>
        <v>224181</v>
      </c>
      <c r="BG332" s="81">
        <f>SUM(BG333:BG334)</f>
        <v>214186</v>
      </c>
      <c r="BH332" s="81">
        <f t="shared" ref="BH332:CC332" si="17">SUM(BH333:BH334)</f>
        <v>0</v>
      </c>
      <c r="BI332" s="81">
        <f t="shared" si="17"/>
        <v>0</v>
      </c>
      <c r="BJ332" s="81">
        <f t="shared" si="17"/>
        <v>0</v>
      </c>
      <c r="BK332" s="81">
        <f t="shared" si="17"/>
        <v>2147796</v>
      </c>
      <c r="BL332" s="81">
        <f t="shared" si="17"/>
        <v>2133148</v>
      </c>
      <c r="BM332" s="81">
        <f t="shared" si="17"/>
        <v>1968173</v>
      </c>
      <c r="BN332" s="81">
        <f t="shared" si="17"/>
        <v>1854093</v>
      </c>
      <c r="BO332" s="81">
        <f t="shared" si="17"/>
        <v>3911139</v>
      </c>
      <c r="BP332" s="81">
        <f t="shared" si="17"/>
        <v>3662763</v>
      </c>
      <c r="BQ332" s="81">
        <f t="shared" si="17"/>
        <v>3964520</v>
      </c>
      <c r="BR332" s="81">
        <f t="shared" si="17"/>
        <v>3959805</v>
      </c>
      <c r="BS332" s="81">
        <f t="shared" si="17"/>
        <v>5577738</v>
      </c>
      <c r="BT332" s="81">
        <f t="shared" si="17"/>
        <v>5259126</v>
      </c>
      <c r="BU332" s="81">
        <f t="shared" si="17"/>
        <v>4882483</v>
      </c>
      <c r="BV332" s="81">
        <f t="shared" si="17"/>
        <v>5601097</v>
      </c>
      <c r="BW332" s="81">
        <f t="shared" si="17"/>
        <v>5605439</v>
      </c>
      <c r="BX332" s="81">
        <f t="shared" si="17"/>
        <v>7539862</v>
      </c>
      <c r="BY332" s="81">
        <f t="shared" si="17"/>
        <v>8829600</v>
      </c>
      <c r="BZ332" s="81">
        <f t="shared" si="17"/>
        <v>7844271</v>
      </c>
      <c r="CA332" s="81">
        <f t="shared" si="17"/>
        <v>8868987</v>
      </c>
      <c r="CB332" s="81">
        <f t="shared" si="17"/>
        <v>8416042</v>
      </c>
      <c r="CC332" s="81">
        <f t="shared" si="17"/>
        <v>8203886</v>
      </c>
    </row>
    <row r="333" spans="55:81" ht="20.100000000000001" customHeight="1" x14ac:dyDescent="0.3">
      <c r="BC333" s="56" t="s">
        <v>113</v>
      </c>
      <c r="BD333" s="82">
        <v>215148</v>
      </c>
      <c r="BE333" s="82">
        <v>215539</v>
      </c>
      <c r="BF333" s="82">
        <v>224181</v>
      </c>
      <c r="BG333" s="82">
        <v>214186</v>
      </c>
      <c r="BH333" s="82">
        <v>0</v>
      </c>
      <c r="BI333" s="82">
        <v>0</v>
      </c>
      <c r="BJ333" s="82">
        <v>0</v>
      </c>
      <c r="BK333" s="82">
        <v>2147796</v>
      </c>
      <c r="BL333" s="82">
        <v>2133148</v>
      </c>
      <c r="BM333" s="82">
        <v>1968173</v>
      </c>
      <c r="BN333" s="82">
        <v>1854093</v>
      </c>
      <c r="BO333" s="82">
        <v>3911139</v>
      </c>
      <c r="BP333" s="82">
        <v>3662763</v>
      </c>
      <c r="BQ333" s="82">
        <v>3964520</v>
      </c>
      <c r="BR333" s="82">
        <v>3959805</v>
      </c>
      <c r="BS333" s="82">
        <v>5577738</v>
      </c>
      <c r="BT333" s="82">
        <v>5259126</v>
      </c>
      <c r="BU333" s="82">
        <v>4882483</v>
      </c>
      <c r="BV333" s="82">
        <v>5601097</v>
      </c>
      <c r="BW333" s="82">
        <v>5605439</v>
      </c>
      <c r="BX333" s="82">
        <v>7523214</v>
      </c>
      <c r="BY333" s="82">
        <v>8804151</v>
      </c>
      <c r="BZ333" s="82">
        <v>7812981</v>
      </c>
      <c r="CA333" s="82">
        <v>8712222</v>
      </c>
      <c r="CB333" s="82">
        <v>8231132</v>
      </c>
      <c r="CC333" s="82">
        <v>8022316</v>
      </c>
    </row>
    <row r="334" spans="55:81" ht="20.100000000000001" customHeight="1" x14ac:dyDescent="0.3">
      <c r="BC334" s="56" t="s">
        <v>114</v>
      </c>
      <c r="BD334" s="15">
        <v>0</v>
      </c>
      <c r="BE334" s="82">
        <v>0</v>
      </c>
      <c r="BF334" s="82">
        <v>0</v>
      </c>
      <c r="BG334" s="82">
        <v>0</v>
      </c>
      <c r="BH334" s="82">
        <v>0</v>
      </c>
      <c r="BI334" s="82">
        <v>0</v>
      </c>
      <c r="BJ334" s="82">
        <v>0</v>
      </c>
      <c r="BK334" s="82">
        <v>0</v>
      </c>
      <c r="BL334" s="82">
        <v>0</v>
      </c>
      <c r="BM334" s="82">
        <v>0</v>
      </c>
      <c r="BN334" s="82">
        <v>0</v>
      </c>
      <c r="BO334" s="82">
        <v>0</v>
      </c>
      <c r="BP334" s="82">
        <v>0</v>
      </c>
      <c r="BQ334" s="82">
        <v>0</v>
      </c>
      <c r="BR334" s="82">
        <v>0</v>
      </c>
      <c r="BS334" s="82">
        <v>0</v>
      </c>
      <c r="BT334" s="82">
        <v>0</v>
      </c>
      <c r="BU334" s="82">
        <v>0</v>
      </c>
      <c r="BV334" s="82">
        <v>0</v>
      </c>
      <c r="BW334" s="82">
        <v>0</v>
      </c>
      <c r="BX334" s="82">
        <v>16648</v>
      </c>
      <c r="BY334" s="82">
        <v>25449</v>
      </c>
      <c r="BZ334" s="82">
        <v>31290</v>
      </c>
      <c r="CA334" s="82">
        <v>156765</v>
      </c>
      <c r="CB334" s="82">
        <v>184910</v>
      </c>
      <c r="CC334" s="82">
        <v>181570</v>
      </c>
    </row>
    <row r="335" spans="55:81" ht="25.05" customHeight="1" x14ac:dyDescent="0.3">
      <c r="BC335" s="80" t="s">
        <v>115</v>
      </c>
      <c r="BD335" s="81">
        <v>5068621</v>
      </c>
      <c r="BE335" s="81">
        <v>2975191</v>
      </c>
      <c r="BF335" s="81">
        <v>2931187</v>
      </c>
      <c r="BG335" s="81">
        <v>1706411</v>
      </c>
      <c r="BH335" s="81">
        <v>1689097</v>
      </c>
      <c r="BI335" s="81">
        <v>1692935</v>
      </c>
      <c r="BJ335" s="81">
        <v>1031924</v>
      </c>
      <c r="BK335" s="81">
        <v>1053013</v>
      </c>
      <c r="BL335" s="81">
        <v>1022938</v>
      </c>
      <c r="BM335" s="81">
        <v>1045889</v>
      </c>
      <c r="BN335" s="81">
        <v>1014000</v>
      </c>
      <c r="BO335" s="81">
        <v>1043551</v>
      </c>
      <c r="BP335" s="81">
        <v>1009743</v>
      </c>
      <c r="BQ335" s="81">
        <v>1036980</v>
      </c>
      <c r="BR335" s="81">
        <v>999261</v>
      </c>
      <c r="BS335" s="81">
        <v>0</v>
      </c>
      <c r="BT335" s="81">
        <v>0</v>
      </c>
      <c r="BU335" s="81">
        <v>0</v>
      </c>
      <c r="BV335" s="81">
        <v>428363</v>
      </c>
      <c r="BW335" s="81">
        <v>407842</v>
      </c>
      <c r="BX335" s="81">
        <v>392068</v>
      </c>
      <c r="BY335" s="81">
        <v>371971</v>
      </c>
      <c r="BZ335" s="81">
        <v>1041440</v>
      </c>
      <c r="CA335" s="81">
        <v>1079872</v>
      </c>
      <c r="CB335" s="81">
        <v>1148246</v>
      </c>
      <c r="CC335" s="81">
        <v>1214732</v>
      </c>
    </row>
    <row r="336" spans="55:81" ht="30" customHeight="1" x14ac:dyDescent="0.3">
      <c r="BC336" s="78" t="s">
        <v>116</v>
      </c>
      <c r="BD336" s="79">
        <f t="shared" ref="BD336" si="18">SUM(BD331,BD337:BD339)</f>
        <v>3603683</v>
      </c>
      <c r="BE336" s="79">
        <f>SUM(BE331,BE337:BE339)</f>
        <v>2451920</v>
      </c>
      <c r="BF336" s="79">
        <f>SUM(BF331,BF337:BF339)</f>
        <v>2682969</v>
      </c>
      <c r="BG336" s="79">
        <f t="shared" ref="BG336:CC336" si="19">SUM(BG331,BG337:BG339)</f>
        <v>988289</v>
      </c>
      <c r="BH336" s="79">
        <f t="shared" si="19"/>
        <v>1058079</v>
      </c>
      <c r="BI336" s="79">
        <f t="shared" si="19"/>
        <v>313994</v>
      </c>
      <c r="BJ336" s="79">
        <f t="shared" si="19"/>
        <v>489358</v>
      </c>
      <c r="BK336" s="79">
        <f t="shared" si="19"/>
        <v>-803792</v>
      </c>
      <c r="BL336" s="79">
        <f t="shared" si="19"/>
        <v>1510859</v>
      </c>
      <c r="BM336" s="79">
        <f t="shared" si="19"/>
        <v>1351202</v>
      </c>
      <c r="BN336" s="79">
        <f t="shared" si="19"/>
        <v>1562524</v>
      </c>
      <c r="BO336" s="79">
        <f t="shared" si="19"/>
        <v>2881512</v>
      </c>
      <c r="BP336" s="79">
        <f t="shared" si="19"/>
        <v>3140360</v>
      </c>
      <c r="BQ336" s="79">
        <f t="shared" si="19"/>
        <v>2779488</v>
      </c>
      <c r="BR336" s="79">
        <f t="shared" si="19"/>
        <v>2696414</v>
      </c>
      <c r="BS336" s="79">
        <f t="shared" si="19"/>
        <v>2672865</v>
      </c>
      <c r="BT336" s="79">
        <f t="shared" si="19"/>
        <v>2957755</v>
      </c>
      <c r="BU336" s="79">
        <f t="shared" si="19"/>
        <v>2976219</v>
      </c>
      <c r="BV336" s="79">
        <f t="shared" si="19"/>
        <v>3555444</v>
      </c>
      <c r="BW336" s="79">
        <f t="shared" si="19"/>
        <v>3656914</v>
      </c>
      <c r="BX336" s="79">
        <f t="shared" si="19"/>
        <v>4334672</v>
      </c>
      <c r="BY336" s="79">
        <f t="shared" si="19"/>
        <v>4767381</v>
      </c>
      <c r="BZ336" s="79">
        <f t="shared" si="19"/>
        <v>4165622</v>
      </c>
      <c r="CA336" s="79">
        <f t="shared" si="19"/>
        <v>4901119</v>
      </c>
      <c r="CB336" s="79">
        <f t="shared" si="19"/>
        <v>4921769</v>
      </c>
      <c r="CC336" s="79">
        <f t="shared" si="19"/>
        <v>5556299</v>
      </c>
    </row>
    <row r="337" spans="55:81" ht="20.100000000000001" customHeight="1" x14ac:dyDescent="0.3">
      <c r="BC337" s="83" t="s">
        <v>117</v>
      </c>
      <c r="BD337" s="82">
        <v>-1207364</v>
      </c>
      <c r="BE337" s="82">
        <v>-541423</v>
      </c>
      <c r="BF337" s="82">
        <v>-226202</v>
      </c>
      <c r="BG337" s="82">
        <v>-419808</v>
      </c>
      <c r="BH337" s="82">
        <v>-259554</v>
      </c>
      <c r="BI337" s="82">
        <v>-588012</v>
      </c>
      <c r="BJ337" s="82">
        <v>-233739</v>
      </c>
      <c r="BK337" s="82">
        <v>-2135269</v>
      </c>
      <c r="BL337" s="82">
        <v>-309091</v>
      </c>
      <c r="BM337" s="82">
        <v>-199059</v>
      </c>
      <c r="BN337" s="82">
        <v>-361954</v>
      </c>
      <c r="BO337" s="82">
        <v>-530682</v>
      </c>
      <c r="BP337" s="82">
        <v>-544277</v>
      </c>
      <c r="BQ337" s="82">
        <v>-325711</v>
      </c>
      <c r="BR337" s="82">
        <v>-292980</v>
      </c>
      <c r="BS337" s="82">
        <v>-598888</v>
      </c>
      <c r="BT337" s="82">
        <v>-421321</v>
      </c>
      <c r="BU337" s="82">
        <v>-342470</v>
      </c>
      <c r="BV337" s="82">
        <v>-123071</v>
      </c>
      <c r="BW337" s="82">
        <v>-160268</v>
      </c>
      <c r="BX337" s="82">
        <v>-743809</v>
      </c>
      <c r="BY337" s="82">
        <v>-550820</v>
      </c>
      <c r="BZ337" s="82">
        <v>-384397</v>
      </c>
      <c r="CA337" s="82">
        <v>-296513</v>
      </c>
      <c r="CB337" s="82">
        <v>-248567</v>
      </c>
      <c r="CC337" s="82">
        <v>-346754</v>
      </c>
    </row>
    <row r="338" spans="55:81" ht="20.100000000000001" customHeight="1" x14ac:dyDescent="0.3">
      <c r="BC338" s="83" t="s">
        <v>118</v>
      </c>
      <c r="BD338" s="82">
        <v>-505034</v>
      </c>
      <c r="BE338" s="82">
        <v>-223414</v>
      </c>
      <c r="BF338" s="82">
        <v>-237689</v>
      </c>
      <c r="BG338" s="82">
        <v>-502328</v>
      </c>
      <c r="BH338" s="82">
        <v>-371464</v>
      </c>
      <c r="BI338" s="82">
        <v>-790929</v>
      </c>
      <c r="BJ338" s="82">
        <v>-308827</v>
      </c>
      <c r="BK338" s="82">
        <v>-1369422</v>
      </c>
      <c r="BL338" s="82">
        <v>-849511</v>
      </c>
      <c r="BM338" s="82">
        <v>-1053718</v>
      </c>
      <c r="BN338" s="82">
        <v>-575564</v>
      </c>
      <c r="BO338" s="82">
        <v>-1205707</v>
      </c>
      <c r="BP338" s="82">
        <v>-753507</v>
      </c>
      <c r="BQ338" s="82">
        <v>-1296818</v>
      </c>
      <c r="BR338" s="82">
        <v>-1357464</v>
      </c>
      <c r="BS338" s="82">
        <v>-1584890</v>
      </c>
      <c r="BT338" s="82">
        <v>-1033526</v>
      </c>
      <c r="BU338" s="82">
        <v>-807395</v>
      </c>
      <c r="BV338" s="82">
        <v>-1137899</v>
      </c>
      <c r="BW338" s="82">
        <v>-893460</v>
      </c>
      <c r="BX338" s="82">
        <v>-1562745</v>
      </c>
      <c r="BY338" s="82">
        <v>-1121788</v>
      </c>
      <c r="BZ338" s="82">
        <v>-1386762</v>
      </c>
      <c r="CA338" s="82">
        <v>-1467085</v>
      </c>
      <c r="CB338" s="82">
        <v>-1112461</v>
      </c>
      <c r="CC338" s="82">
        <v>-510381</v>
      </c>
    </row>
    <row r="339" spans="55:81" ht="20.100000000000001" customHeight="1" thickBot="1" x14ac:dyDescent="0.35">
      <c r="BC339" s="84" t="s">
        <v>134</v>
      </c>
      <c r="BD339" s="85">
        <v>32312</v>
      </c>
      <c r="BE339" s="85">
        <v>26027</v>
      </c>
      <c r="BF339" s="85">
        <v>-8508</v>
      </c>
      <c r="BG339" s="85">
        <v>-10172</v>
      </c>
      <c r="BH339" s="85">
        <v>0</v>
      </c>
      <c r="BI339" s="85">
        <v>0</v>
      </c>
      <c r="BJ339" s="85">
        <v>0</v>
      </c>
      <c r="BK339" s="85">
        <v>-499910</v>
      </c>
      <c r="BL339" s="85">
        <v>-486625</v>
      </c>
      <c r="BM339" s="85">
        <v>-410083</v>
      </c>
      <c r="BN339" s="85">
        <v>-368051</v>
      </c>
      <c r="BO339" s="85">
        <v>-336789</v>
      </c>
      <c r="BP339" s="85">
        <v>-234362</v>
      </c>
      <c r="BQ339" s="85">
        <v>-599483</v>
      </c>
      <c r="BR339" s="85">
        <v>-612208</v>
      </c>
      <c r="BS339" s="85">
        <v>-721095</v>
      </c>
      <c r="BT339" s="85">
        <v>-846524</v>
      </c>
      <c r="BU339" s="85">
        <v>-756399</v>
      </c>
      <c r="BV339" s="85">
        <v>-1213046</v>
      </c>
      <c r="BW339" s="85">
        <v>-1302639</v>
      </c>
      <c r="BX339" s="85">
        <v>-1290704</v>
      </c>
      <c r="BY339" s="85">
        <v>-2761582</v>
      </c>
      <c r="BZ339" s="85">
        <v>-2948930</v>
      </c>
      <c r="CA339" s="85">
        <v>-3284142</v>
      </c>
      <c r="CB339" s="85">
        <v>-3281491</v>
      </c>
      <c r="CC339" s="85">
        <v>-3005184</v>
      </c>
    </row>
    <row r="933" spans="2:4" s="3" customFormat="1" ht="19.05" customHeight="1" x14ac:dyDescent="0.3">
      <c r="B933" s="89"/>
      <c r="C933" s="89"/>
      <c r="D933" s="89"/>
    </row>
    <row r="934" spans="2:4" s="3" customFormat="1" ht="19.05" customHeight="1" x14ac:dyDescent="0.3">
      <c r="B934" s="5"/>
      <c r="C934" s="5"/>
      <c r="D934" s="5"/>
    </row>
    <row r="935" spans="2:4" s="3" customFormat="1" ht="19.05" customHeight="1" x14ac:dyDescent="0.3">
      <c r="B935" s="90"/>
      <c r="C935" s="90"/>
      <c r="D935" s="91"/>
    </row>
  </sheetData>
  <mergeCells count="12">
    <mergeCell ref="BC300:CC300"/>
    <mergeCell ref="BC314:CC314"/>
    <mergeCell ref="BC328:CC328"/>
    <mergeCell ref="B933:D933"/>
    <mergeCell ref="B935:C935"/>
    <mergeCell ref="B4:E4"/>
    <mergeCell ref="B20:B22"/>
    <mergeCell ref="C20:C22"/>
    <mergeCell ref="D20:D22"/>
    <mergeCell ref="E20:E22"/>
    <mergeCell ref="F20:I20"/>
    <mergeCell ref="F21:H2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Arthur Jacob</dc:creator>
  <cp:lastModifiedBy>Arthur Jacob</cp:lastModifiedBy>
  <dcterms:created xsi:type="dcterms:W3CDTF">2026-08-26T04:20:49Z</dcterms:created>
  <dcterms:modified xsi:type="dcterms:W3CDTF">2026-08-26T04:21:13Z</dcterms:modified>
</cp:coreProperties>
</file>